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TrainingVDOS\GettingAndCleaningData\week4\data\"/>
    </mc:Choice>
  </mc:AlternateContent>
  <bookViews>
    <workbookView xWindow="2074" yWindow="21" windowWidth="15206" windowHeight="9027" tabRatio="672"/>
  </bookViews>
  <sheets>
    <sheet name="ExelThep" sheetId="4" r:id="rId1"/>
    <sheet name="stockComparisonTrading_excel" sheetId="2" r:id="rId2"/>
    <sheet name="Finalcial" sheetId="5" r:id="rId3"/>
  </sheets>
  <calcPr calcId="152511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S4" i="5" l="1"/>
  <c r="AI489" i="4" l="1"/>
  <c r="AI142" i="4"/>
  <c r="AI373" i="4"/>
  <c r="AI455" i="4"/>
  <c r="AI438" i="4"/>
  <c r="AI346" i="4"/>
  <c r="AI407" i="4"/>
  <c r="AI503" i="4"/>
  <c r="AI2" i="4"/>
  <c r="AI210" i="4"/>
  <c r="AI425" i="4"/>
  <c r="AI488" i="4"/>
  <c r="AI385" i="4"/>
  <c r="AI260" i="4"/>
  <c r="AI265" i="4"/>
  <c r="AI462" i="4"/>
  <c r="AI473" i="4"/>
  <c r="AI323" i="4"/>
  <c r="AI257" i="4"/>
  <c r="AI287" i="4"/>
  <c r="AI216" i="4"/>
  <c r="AI17" i="4"/>
  <c r="AI300" i="4"/>
  <c r="AI188" i="4"/>
  <c r="AI254" i="4"/>
  <c r="AI235" i="4"/>
  <c r="AI243" i="4"/>
  <c r="AI18" i="4"/>
  <c r="AI204" i="4"/>
  <c r="AI253" i="4"/>
  <c r="AI502" i="4"/>
  <c r="AI182" i="4"/>
  <c r="AI192" i="4"/>
  <c r="AI492" i="4"/>
  <c r="AI491" i="4"/>
  <c r="AI483" i="4"/>
  <c r="AI165" i="4"/>
  <c r="AI275" i="4"/>
  <c r="AI217" i="4"/>
  <c r="AI362" i="4"/>
  <c r="AI128" i="4"/>
  <c r="AI486" i="4"/>
  <c r="AI3" i="4"/>
  <c r="AI6" i="4"/>
  <c r="AI498" i="4"/>
  <c r="AI232" i="4"/>
  <c r="AI213" i="4"/>
  <c r="AI252" i="4"/>
  <c r="AI219" i="4"/>
  <c r="AI4" i="4"/>
  <c r="AI5" i="4"/>
  <c r="AI472" i="4"/>
  <c r="AI374" i="4"/>
  <c r="AI490" i="4"/>
  <c r="AI201" i="4"/>
  <c r="AI239" i="4"/>
  <c r="AI282" i="4"/>
  <c r="AI7" i="4"/>
  <c r="AI500" i="4"/>
  <c r="AI190" i="4"/>
  <c r="AI129" i="4"/>
  <c r="AI191" i="4"/>
  <c r="AI471" i="4"/>
  <c r="AI212" i="4"/>
  <c r="AI8" i="4"/>
  <c r="AI426" i="4"/>
  <c r="AI477" i="4"/>
  <c r="AI390" i="4"/>
  <c r="AI9" i="4"/>
  <c r="AI339" i="4"/>
  <c r="AI497" i="4"/>
  <c r="AI499" i="4"/>
  <c r="AI338" i="4"/>
  <c r="AI240" i="4"/>
  <c r="AI289" i="4"/>
  <c r="AI11" i="4"/>
  <c r="AI222" i="4"/>
  <c r="AI335" i="4"/>
  <c r="AI10" i="4"/>
  <c r="AI393" i="4"/>
  <c r="AI208" i="4"/>
  <c r="AI135" i="4"/>
  <c r="AI427" i="4"/>
  <c r="AI138" i="4"/>
  <c r="AI181" i="4"/>
  <c r="AI215" i="4"/>
  <c r="AI416" i="4"/>
  <c r="AI143" i="4"/>
  <c r="AI178" i="4"/>
  <c r="AI175" i="4"/>
  <c r="AI394" i="4"/>
  <c r="AI161" i="4"/>
  <c r="AI439" i="4"/>
  <c r="AI241" i="4"/>
  <c r="AI299" i="4"/>
  <c r="AI331" i="4"/>
  <c r="AI341" i="4"/>
  <c r="AI160" i="4"/>
  <c r="AI408" i="4"/>
  <c r="AI314" i="4"/>
  <c r="AI13" i="4"/>
  <c r="AI386" i="4"/>
  <c r="AI340" i="4"/>
  <c r="AI375" i="4"/>
  <c r="AI353" i="4"/>
  <c r="AI242" i="4"/>
  <c r="AI315" i="4"/>
  <c r="AI14" i="4"/>
  <c r="AI195" i="4"/>
  <c r="AI184" i="4"/>
  <c r="AI395" i="4"/>
  <c r="AI417" i="4"/>
  <c r="AI12" i="4"/>
  <c r="AI322" i="4"/>
  <c r="AI316" i="4"/>
  <c r="AI247" i="4"/>
  <c r="AI225" i="4"/>
  <c r="AI270" i="4"/>
  <c r="AI396" i="4"/>
  <c r="AI376" i="4"/>
  <c r="AI199" i="4"/>
  <c r="AI131" i="4"/>
  <c r="AI202" i="4"/>
  <c r="AI15" i="4"/>
  <c r="AI16" i="4"/>
  <c r="AI158" i="4"/>
  <c r="AI134" i="4"/>
  <c r="AI147" i="4"/>
  <c r="AI141" i="4"/>
  <c r="AI120" i="4"/>
  <c r="AI226" i="4"/>
  <c r="AI122" i="4"/>
  <c r="AI377" i="4"/>
  <c r="AI176" i="4"/>
  <c r="AI170" i="4"/>
  <c r="AI248" i="4"/>
  <c r="AI211" i="4"/>
  <c r="AI194" i="4"/>
  <c r="AI428" i="4"/>
  <c r="AI493" i="4"/>
  <c r="AI409" i="4"/>
  <c r="AI354" i="4"/>
  <c r="AI125" i="4"/>
  <c r="AI378" i="4"/>
  <c r="AI317" i="4"/>
  <c r="AI214" i="4"/>
  <c r="AI220" i="4"/>
  <c r="AI19" i="4"/>
  <c r="AI20" i="4"/>
  <c r="AI236" i="4"/>
  <c r="AI23" i="4"/>
  <c r="AI342" i="4"/>
  <c r="AI24" i="4"/>
  <c r="AI22" i="4"/>
  <c r="AI255" i="4"/>
  <c r="AI21" i="4"/>
  <c r="AI343" i="4"/>
  <c r="AI269" i="4"/>
  <c r="AI302" i="4"/>
  <c r="AI25" i="4"/>
  <c r="AI223" i="4"/>
  <c r="AI27" i="4"/>
  <c r="AI26" i="4"/>
  <c r="AI221" i="4"/>
  <c r="AI249" i="4"/>
  <c r="AI332" i="4"/>
  <c r="AI347" i="4"/>
  <c r="AI32" i="4"/>
  <c r="AI155" i="4"/>
  <c r="AI33" i="4"/>
  <c r="AI244" i="4"/>
  <c r="AI324" i="4"/>
  <c r="AI209" i="4"/>
  <c r="AI227" i="4"/>
  <c r="AI336" i="4"/>
  <c r="AI159" i="4"/>
  <c r="AI31" i="4"/>
  <c r="AI355" i="4"/>
  <c r="AI136" i="4"/>
  <c r="AI166" i="4"/>
  <c r="AI456" i="4"/>
  <c r="AI28" i="4"/>
  <c r="AI30" i="4"/>
  <c r="AI429" i="4"/>
  <c r="AI237" i="4"/>
  <c r="AI474" i="4"/>
  <c r="AI164" i="4"/>
  <c r="AI133" i="4"/>
  <c r="AI145" i="4"/>
  <c r="AI29" i="4"/>
  <c r="AI266" i="4"/>
  <c r="AI397" i="4"/>
  <c r="AI308" i="4"/>
  <c r="AI37" i="4"/>
  <c r="AI303" i="4"/>
  <c r="AI449" i="4"/>
  <c r="AI418" i="4"/>
  <c r="AI419" i="4"/>
  <c r="AI40" i="4"/>
  <c r="AI34" i="4"/>
  <c r="AI38" i="4"/>
  <c r="AI35" i="4"/>
  <c r="AI271" i="4"/>
  <c r="AI398" i="4"/>
  <c r="AI480" i="4"/>
  <c r="AI356" i="4"/>
  <c r="AI318" i="4"/>
  <c r="AI463" i="4"/>
  <c r="AI167" i="4"/>
  <c r="AI430" i="4"/>
  <c r="AI39" i="4"/>
  <c r="AI228" i="4"/>
  <c r="AI496" i="4"/>
  <c r="AI36" i="4"/>
  <c r="AI168" i="4"/>
  <c r="AI410" i="4"/>
  <c r="AI481" i="4"/>
  <c r="AI344" i="4"/>
  <c r="AI193" i="4"/>
  <c r="AI296" i="4"/>
  <c r="AI319" i="4"/>
  <c r="AI311" i="4"/>
  <c r="AI475" i="4"/>
  <c r="AI41" i="4"/>
  <c r="AI326" i="4"/>
  <c r="AI348" i="4"/>
  <c r="AI127" i="4"/>
  <c r="AI130" i="4"/>
  <c r="AI150" i="4"/>
  <c r="AI42" i="4"/>
  <c r="AI325" i="4"/>
  <c r="AI156" i="4"/>
  <c r="AI309" i="4"/>
  <c r="AI391" i="4"/>
  <c r="AI43" i="4"/>
  <c r="AI379" i="4"/>
  <c r="AI484" i="4"/>
  <c r="AI434" i="4"/>
  <c r="AI337" i="4"/>
  <c r="AI440" i="4"/>
  <c r="AI365" i="4"/>
  <c r="AI44" i="4"/>
  <c r="AI55" i="4"/>
  <c r="AI59" i="4"/>
  <c r="AI412" i="4"/>
  <c r="AI152" i="4"/>
  <c r="AI277" i="4"/>
  <c r="AI203" i="4"/>
  <c r="AI45" i="4"/>
  <c r="AI46" i="4"/>
  <c r="AI450" i="4"/>
  <c r="AI420" i="4"/>
  <c r="AI478" i="4"/>
  <c r="AI357" i="4"/>
  <c r="AI363" i="4"/>
  <c r="AI452" i="4"/>
  <c r="AI47" i="4"/>
  <c r="AI479" i="4"/>
  <c r="AI327" i="4"/>
  <c r="AI328" i="4"/>
  <c r="AI285" i="4"/>
  <c r="AI121" i="4"/>
  <c r="AI457" i="4"/>
  <c r="AI464" i="4"/>
  <c r="AI364" i="4"/>
  <c r="AI432" i="4"/>
  <c r="AI411" i="4"/>
  <c r="AI233" i="4"/>
  <c r="AI48" i="4"/>
  <c r="AI49" i="4"/>
  <c r="AI401" i="4"/>
  <c r="AI50" i="4"/>
  <c r="AI433" i="4"/>
  <c r="AI465" i="4"/>
  <c r="AI292" i="4"/>
  <c r="AI431" i="4"/>
  <c r="AI400" i="4"/>
  <c r="AI258" i="4"/>
  <c r="AI387" i="4"/>
  <c r="AI422" i="4"/>
  <c r="AI399" i="4"/>
  <c r="AI54" i="4"/>
  <c r="AI366" i="4"/>
  <c r="AI388" i="4"/>
  <c r="AI51" i="4"/>
  <c r="AI293" i="4"/>
  <c r="AI380" i="4"/>
  <c r="AI350" i="4"/>
  <c r="AI451" i="4"/>
  <c r="AI278" i="4"/>
  <c r="AI238" i="4"/>
  <c r="AI281" i="4"/>
  <c r="AI189" i="4"/>
  <c r="AI52" i="4"/>
  <c r="AI57" i="4"/>
  <c r="AI276" i="4"/>
  <c r="AI421" i="4"/>
  <c r="AI56" i="4"/>
  <c r="AI283" i="4"/>
  <c r="AI349" i="4"/>
  <c r="AI466" i="4"/>
  <c r="AI53" i="4"/>
  <c r="AI58" i="4"/>
  <c r="AI83" i="4"/>
  <c r="AI101" i="4"/>
  <c r="AI74" i="4"/>
  <c r="AI70" i="4"/>
  <c r="AI80" i="4"/>
  <c r="AI60" i="4"/>
  <c r="AI84" i="4"/>
  <c r="AI89" i="4"/>
  <c r="AI92" i="4"/>
  <c r="AI61" i="4"/>
  <c r="AI90" i="4"/>
  <c r="AI66" i="4"/>
  <c r="AI91" i="4"/>
  <c r="AI62" i="4"/>
  <c r="AI88" i="4"/>
  <c r="AI77" i="4"/>
  <c r="AI95" i="4"/>
  <c r="AI68" i="4"/>
  <c r="AI67" i="4"/>
  <c r="AI72" i="4"/>
  <c r="AI75" i="4"/>
  <c r="AI78" i="4"/>
  <c r="AI71" i="4"/>
  <c r="AI76" i="4"/>
  <c r="AI98" i="4"/>
  <c r="AI69" i="4"/>
  <c r="AI82" i="4"/>
  <c r="AI85" i="4"/>
  <c r="AI63" i="4"/>
  <c r="AI79" i="4"/>
  <c r="AI102" i="4"/>
  <c r="AI97" i="4"/>
  <c r="AI87" i="4"/>
  <c r="AI96" i="4"/>
  <c r="AI94" i="4"/>
  <c r="AI81" i="4"/>
  <c r="AI93" i="4"/>
  <c r="AI73" i="4"/>
  <c r="AI100" i="4"/>
  <c r="AI86" i="4"/>
  <c r="AI64" i="4"/>
  <c r="AI65" i="4"/>
  <c r="AI99" i="4"/>
  <c r="AI304" i="4"/>
  <c r="AI403" i="4"/>
  <c r="AI230" i="4"/>
  <c r="AI148" i="4"/>
  <c r="AI174" i="4"/>
  <c r="AI402" i="4"/>
  <c r="AI291" i="4"/>
  <c r="AI140" i="4"/>
  <c r="AI294" i="4"/>
  <c r="AI171" i="4"/>
  <c r="AI177" i="4"/>
  <c r="AI435" i="4"/>
  <c r="AI229" i="4"/>
  <c r="AI103" i="4"/>
  <c r="AI123" i="4"/>
  <c r="AI132" i="4"/>
  <c r="AI179" i="4"/>
  <c r="AI468" i="4"/>
  <c r="AI358" i="4"/>
  <c r="AI441" i="4"/>
  <c r="AI368" i="4"/>
  <c r="AI104" i="4"/>
  <c r="AI367" i="4"/>
  <c r="AI467" i="4"/>
  <c r="AI163" i="4"/>
  <c r="AI290" i="4"/>
  <c r="AI320" i="4"/>
  <c r="AI105" i="4"/>
  <c r="AI305" i="4"/>
  <c r="AI172" i="4"/>
  <c r="AI246" i="4"/>
  <c r="AI259" i="4"/>
  <c r="AI329" i="4"/>
  <c r="AI369" i="4"/>
  <c r="AI476" i="4"/>
  <c r="AI381" i="4"/>
  <c r="AI301" i="4"/>
  <c r="AI139" i="4"/>
  <c r="AI321" i="4"/>
  <c r="AI267" i="4"/>
  <c r="AI231" i="4"/>
  <c r="AI262" i="4"/>
  <c r="AI106" i="4"/>
  <c r="AI107" i="4"/>
  <c r="AI268" i="4"/>
  <c r="AI359" i="4"/>
  <c r="AI186" i="4"/>
  <c r="AI200" i="4"/>
  <c r="AI108" i="4"/>
  <c r="AI111" i="4"/>
  <c r="AI109" i="4"/>
  <c r="AI110" i="4"/>
  <c r="AI333" i="4"/>
  <c r="AI250" i="4"/>
  <c r="AI119" i="4"/>
  <c r="AI263" i="4"/>
  <c r="AI154" i="4"/>
  <c r="AI112" i="4"/>
  <c r="AI413" i="4"/>
  <c r="AI286" i="4"/>
  <c r="AI423" i="4"/>
  <c r="AI310" i="4"/>
  <c r="AI207" i="4"/>
  <c r="AI360" i="4"/>
  <c r="AI157" i="4"/>
  <c r="AI113" i="4"/>
  <c r="AI442" i="4"/>
  <c r="AI261" i="4"/>
  <c r="AI382" i="4"/>
  <c r="AI485" i="4"/>
  <c r="AI224" i="4"/>
  <c r="AI351" i="4"/>
  <c r="AI443" i="4"/>
  <c r="AI404" i="4"/>
  <c r="AI272" i="4"/>
  <c r="AI389" i="4"/>
  <c r="AI371" i="4"/>
  <c r="AI370" i="4"/>
  <c r="AI405" i="4"/>
  <c r="AI114" i="4"/>
  <c r="AI153" i="4"/>
  <c r="AI444" i="4"/>
  <c r="AI273" i="4"/>
  <c r="AI205" i="4"/>
  <c r="AI198" i="4"/>
  <c r="AI334" i="4"/>
  <c r="AI392" i="4"/>
  <c r="AI115" i="4"/>
  <c r="AI116" i="4"/>
  <c r="AI180" i="4"/>
  <c r="AI117" i="4"/>
  <c r="AI234" i="4"/>
  <c r="AI183" i="4"/>
  <c r="AI173" i="4"/>
  <c r="AI383" i="4"/>
  <c r="AI445" i="4"/>
  <c r="AI251" i="4"/>
  <c r="AI264" i="4"/>
  <c r="AI469" i="4"/>
  <c r="AI126" i="4"/>
  <c r="AI297" i="4"/>
  <c r="AI124" i="4"/>
  <c r="AI372" i="4"/>
  <c r="AI151" i="4"/>
  <c r="AI414" i="4"/>
  <c r="AI137" i="4"/>
  <c r="AI458" i="4"/>
  <c r="AI453" i="4"/>
  <c r="AI288" i="4"/>
  <c r="AI118" i="4"/>
  <c r="AI470" i="4"/>
  <c r="AI146" i="4"/>
  <c r="AI279" i="4"/>
  <c r="AI495" i="4"/>
  <c r="AI487" i="4"/>
  <c r="AI144" i="4"/>
  <c r="AI197" i="4"/>
  <c r="AI494" i="4"/>
  <c r="AI446" i="4"/>
  <c r="AI384" i="4"/>
  <c r="AI196" i="4"/>
  <c r="AI461" i="4"/>
  <c r="AI459" i="4"/>
  <c r="AI307" i="4"/>
  <c r="AI218" i="4"/>
  <c r="AI504" i="4"/>
  <c r="AI206" i="4"/>
  <c r="AI415" i="4"/>
  <c r="AI352" i="4"/>
  <c r="AI460" i="4"/>
  <c r="AI149" i="4"/>
  <c r="AI162" i="4"/>
  <c r="AI454" i="4"/>
  <c r="AI284" i="4"/>
  <c r="AI185" i="4"/>
  <c r="AI361" i="4"/>
  <c r="AI447" i="4"/>
  <c r="AI436" i="4"/>
  <c r="AI187" i="4"/>
  <c r="AI345" i="4"/>
  <c r="AI298" i="4"/>
  <c r="AI437" i="4"/>
  <c r="AI313" i="4"/>
  <c r="AI169" i="4"/>
  <c r="AI330" i="4"/>
  <c r="AI280" i="4"/>
  <c r="AI256" i="4"/>
  <c r="AI245" i="4"/>
  <c r="AI406" i="4"/>
  <c r="AI295" i="4"/>
  <c r="AI424" i="4"/>
  <c r="AI306" i="4"/>
  <c r="AI312" i="4"/>
  <c r="AI274" i="4"/>
  <c r="AI482" i="4"/>
  <c r="AI501" i="4"/>
  <c r="AI448" i="4"/>
  <c r="AH489" i="4"/>
  <c r="AH142" i="4"/>
  <c r="AH373" i="4"/>
  <c r="AH455" i="4"/>
  <c r="AH438" i="4"/>
  <c r="AH346" i="4"/>
  <c r="AH407" i="4"/>
  <c r="AH503" i="4"/>
  <c r="AH2" i="4"/>
  <c r="AH210" i="4"/>
  <c r="AH425" i="4"/>
  <c r="AH488" i="4"/>
  <c r="AH385" i="4"/>
  <c r="AH260" i="4"/>
  <c r="AH265" i="4"/>
  <c r="AH462" i="4"/>
  <c r="AH473" i="4"/>
  <c r="AH323" i="4"/>
  <c r="AH257" i="4"/>
  <c r="AH287" i="4"/>
  <c r="AH216" i="4"/>
  <c r="AH17" i="4"/>
  <c r="AH300" i="4"/>
  <c r="AH188" i="4"/>
  <c r="AH254" i="4"/>
  <c r="AH235" i="4"/>
  <c r="AH243" i="4"/>
  <c r="AH18" i="4"/>
  <c r="AH204" i="4"/>
  <c r="AH253" i="4"/>
  <c r="AH502" i="4"/>
  <c r="AH182" i="4"/>
  <c r="AH192" i="4"/>
  <c r="AH492" i="4"/>
  <c r="AH491" i="4"/>
  <c r="AH483" i="4"/>
  <c r="AH165" i="4"/>
  <c r="AH275" i="4"/>
  <c r="AH217" i="4"/>
  <c r="AH362" i="4"/>
  <c r="AH128" i="4"/>
  <c r="AH486" i="4"/>
  <c r="AH3" i="4"/>
  <c r="AH6" i="4"/>
  <c r="AH498" i="4"/>
  <c r="AH232" i="4"/>
  <c r="AH213" i="4"/>
  <c r="AH252" i="4"/>
  <c r="AH219" i="4"/>
  <c r="AH4" i="4"/>
  <c r="AH5" i="4"/>
  <c r="AH472" i="4"/>
  <c r="AH374" i="4"/>
  <c r="AH490" i="4"/>
  <c r="AH201" i="4"/>
  <c r="AH239" i="4"/>
  <c r="AH282" i="4"/>
  <c r="AH7" i="4"/>
  <c r="AH500" i="4"/>
  <c r="AH190" i="4"/>
  <c r="AH129" i="4"/>
  <c r="AH191" i="4"/>
  <c r="AH471" i="4"/>
  <c r="AH212" i="4"/>
  <c r="AH8" i="4"/>
  <c r="AH426" i="4"/>
  <c r="AH477" i="4"/>
  <c r="AH390" i="4"/>
  <c r="AH9" i="4"/>
  <c r="AH339" i="4"/>
  <c r="AH497" i="4"/>
  <c r="AH499" i="4"/>
  <c r="AH338" i="4"/>
  <c r="AH240" i="4"/>
  <c r="AH289" i="4"/>
  <c r="AH11" i="4"/>
  <c r="AH222" i="4"/>
  <c r="AH335" i="4"/>
  <c r="AH10" i="4"/>
  <c r="AH393" i="4"/>
  <c r="AH208" i="4"/>
  <c r="AH135" i="4"/>
  <c r="AH427" i="4"/>
  <c r="AH138" i="4"/>
  <c r="AH181" i="4"/>
  <c r="AH215" i="4"/>
  <c r="AH416" i="4"/>
  <c r="AH143" i="4"/>
  <c r="AH178" i="4"/>
  <c r="AH175" i="4"/>
  <c r="AH394" i="4"/>
  <c r="AH161" i="4"/>
  <c r="AH439" i="4"/>
  <c r="AH241" i="4"/>
  <c r="AH299" i="4"/>
  <c r="AH331" i="4"/>
  <c r="AH341" i="4"/>
  <c r="AH160" i="4"/>
  <c r="AH408" i="4"/>
  <c r="AH314" i="4"/>
  <c r="AH13" i="4"/>
  <c r="AH386" i="4"/>
  <c r="AH340" i="4"/>
  <c r="AH375" i="4"/>
  <c r="AH353" i="4"/>
  <c r="AH242" i="4"/>
  <c r="AH315" i="4"/>
  <c r="AH14" i="4"/>
  <c r="AH195" i="4"/>
  <c r="AH184" i="4"/>
  <c r="AH395" i="4"/>
  <c r="AH417" i="4"/>
  <c r="AH12" i="4"/>
  <c r="AH322" i="4"/>
  <c r="AH316" i="4"/>
  <c r="AH247" i="4"/>
  <c r="AH225" i="4"/>
  <c r="AH270" i="4"/>
  <c r="AH396" i="4"/>
  <c r="AH376" i="4"/>
  <c r="AH199" i="4"/>
  <c r="AH131" i="4"/>
  <c r="AH202" i="4"/>
  <c r="AH15" i="4"/>
  <c r="AH16" i="4"/>
  <c r="AH158" i="4"/>
  <c r="AH134" i="4"/>
  <c r="AH147" i="4"/>
  <c r="AH141" i="4"/>
  <c r="AH120" i="4"/>
  <c r="AH226" i="4"/>
  <c r="AH122" i="4"/>
  <c r="AH377" i="4"/>
  <c r="AH176" i="4"/>
  <c r="AH170" i="4"/>
  <c r="AH248" i="4"/>
  <c r="AH211" i="4"/>
  <c r="AH194" i="4"/>
  <c r="AH428" i="4"/>
  <c r="AH493" i="4"/>
  <c r="AH409" i="4"/>
  <c r="AH354" i="4"/>
  <c r="AH125" i="4"/>
  <c r="AH378" i="4"/>
  <c r="AH317" i="4"/>
  <c r="AH214" i="4"/>
  <c r="AH220" i="4"/>
  <c r="AH19" i="4"/>
  <c r="AH20" i="4"/>
  <c r="AH236" i="4"/>
  <c r="AH23" i="4"/>
  <c r="AH342" i="4"/>
  <c r="AH24" i="4"/>
  <c r="AH22" i="4"/>
  <c r="AH255" i="4"/>
  <c r="AH21" i="4"/>
  <c r="AH343" i="4"/>
  <c r="AH269" i="4"/>
  <c r="AH302" i="4"/>
  <c r="AH25" i="4"/>
  <c r="AH223" i="4"/>
  <c r="AH27" i="4"/>
  <c r="AH26" i="4"/>
  <c r="AH221" i="4"/>
  <c r="AH249" i="4"/>
  <c r="AH332" i="4"/>
  <c r="AH347" i="4"/>
  <c r="AH32" i="4"/>
  <c r="AH155" i="4"/>
  <c r="AH33" i="4"/>
  <c r="AH244" i="4"/>
  <c r="AH324" i="4"/>
  <c r="AH209" i="4"/>
  <c r="AH227" i="4"/>
  <c r="AH336" i="4"/>
  <c r="AH159" i="4"/>
  <c r="AH31" i="4"/>
  <c r="AH355" i="4"/>
  <c r="AH136" i="4"/>
  <c r="AH166" i="4"/>
  <c r="AH456" i="4"/>
  <c r="AH28" i="4"/>
  <c r="AH30" i="4"/>
  <c r="AH429" i="4"/>
  <c r="AH237" i="4"/>
  <c r="AH474" i="4"/>
  <c r="AH164" i="4"/>
  <c r="AH133" i="4"/>
  <c r="AH145" i="4"/>
  <c r="AH29" i="4"/>
  <c r="AH266" i="4"/>
  <c r="AH397" i="4"/>
  <c r="AH308" i="4"/>
  <c r="AH37" i="4"/>
  <c r="AH303" i="4"/>
  <c r="AH449" i="4"/>
  <c r="AH418" i="4"/>
  <c r="AH419" i="4"/>
  <c r="AH40" i="4"/>
  <c r="AH34" i="4"/>
  <c r="AH38" i="4"/>
  <c r="AH35" i="4"/>
  <c r="AH271" i="4"/>
  <c r="AH398" i="4"/>
  <c r="AH480" i="4"/>
  <c r="AH356" i="4"/>
  <c r="AH318" i="4"/>
  <c r="AH463" i="4"/>
  <c r="AH167" i="4"/>
  <c r="AH430" i="4"/>
  <c r="AH39" i="4"/>
  <c r="AH228" i="4"/>
  <c r="AH496" i="4"/>
  <c r="AH36" i="4"/>
  <c r="AH168" i="4"/>
  <c r="AH410" i="4"/>
  <c r="AH481" i="4"/>
  <c r="AH344" i="4"/>
  <c r="AH193" i="4"/>
  <c r="AH296" i="4"/>
  <c r="AH319" i="4"/>
  <c r="AH311" i="4"/>
  <c r="AH475" i="4"/>
  <c r="AH41" i="4"/>
  <c r="AH326" i="4"/>
  <c r="AH348" i="4"/>
  <c r="AH127" i="4"/>
  <c r="AH130" i="4"/>
  <c r="AH150" i="4"/>
  <c r="AH42" i="4"/>
  <c r="AH325" i="4"/>
  <c r="AH156" i="4"/>
  <c r="AH309" i="4"/>
  <c r="AH391" i="4"/>
  <c r="AH43" i="4"/>
  <c r="AH379" i="4"/>
  <c r="AH484" i="4"/>
  <c r="AH434" i="4"/>
  <c r="AH337" i="4"/>
  <c r="AH440" i="4"/>
  <c r="AH365" i="4"/>
  <c r="AH44" i="4"/>
  <c r="AH55" i="4"/>
  <c r="AH59" i="4"/>
  <c r="AH412" i="4"/>
  <c r="AH152" i="4"/>
  <c r="AH277" i="4"/>
  <c r="AH203" i="4"/>
  <c r="AH45" i="4"/>
  <c r="AH46" i="4"/>
  <c r="AH450" i="4"/>
  <c r="AH420" i="4"/>
  <c r="AH478" i="4"/>
  <c r="AH357" i="4"/>
  <c r="AH363" i="4"/>
  <c r="AH452" i="4"/>
  <c r="AH47" i="4"/>
  <c r="AH479" i="4"/>
  <c r="AH327" i="4"/>
  <c r="AH328" i="4"/>
  <c r="AH285" i="4"/>
  <c r="AH121" i="4"/>
  <c r="AH457" i="4"/>
  <c r="AH464" i="4"/>
  <c r="AH364" i="4"/>
  <c r="AH432" i="4"/>
  <c r="AH411" i="4"/>
  <c r="AH233" i="4"/>
  <c r="AH48" i="4"/>
  <c r="AH49" i="4"/>
  <c r="AH401" i="4"/>
  <c r="AH50" i="4"/>
  <c r="AH433" i="4"/>
  <c r="AH465" i="4"/>
  <c r="AH292" i="4"/>
  <c r="AH431" i="4"/>
  <c r="AH400" i="4"/>
  <c r="AH258" i="4"/>
  <c r="AH387" i="4"/>
  <c r="AH422" i="4"/>
  <c r="AH399" i="4"/>
  <c r="AH54" i="4"/>
  <c r="AH366" i="4"/>
  <c r="AH388" i="4"/>
  <c r="AH51" i="4"/>
  <c r="AH293" i="4"/>
  <c r="AH380" i="4"/>
  <c r="AH350" i="4"/>
  <c r="AH451" i="4"/>
  <c r="AH278" i="4"/>
  <c r="AH238" i="4"/>
  <c r="AH281" i="4"/>
  <c r="AH189" i="4"/>
  <c r="AH52" i="4"/>
  <c r="AH57" i="4"/>
  <c r="AH276" i="4"/>
  <c r="AH421" i="4"/>
  <c r="AH56" i="4"/>
  <c r="AH283" i="4"/>
  <c r="AH349" i="4"/>
  <c r="AH466" i="4"/>
  <c r="AH53" i="4"/>
  <c r="AH58" i="4"/>
  <c r="AH83" i="4"/>
  <c r="AH101" i="4"/>
  <c r="AH74" i="4"/>
  <c r="AH70" i="4"/>
  <c r="AH80" i="4"/>
  <c r="AH60" i="4"/>
  <c r="AH84" i="4"/>
  <c r="AH89" i="4"/>
  <c r="AH92" i="4"/>
  <c r="AH61" i="4"/>
  <c r="AH90" i="4"/>
  <c r="AH66" i="4"/>
  <c r="AH91" i="4"/>
  <c r="AH62" i="4"/>
  <c r="AH88" i="4"/>
  <c r="AH77" i="4"/>
  <c r="AH95" i="4"/>
  <c r="AH68" i="4"/>
  <c r="AH67" i="4"/>
  <c r="AH72" i="4"/>
  <c r="AH75" i="4"/>
  <c r="AH78" i="4"/>
  <c r="AH71" i="4"/>
  <c r="AH76" i="4"/>
  <c r="AH98" i="4"/>
  <c r="AH69" i="4"/>
  <c r="AH82" i="4"/>
  <c r="AH85" i="4"/>
  <c r="AH63" i="4"/>
  <c r="AH79" i="4"/>
  <c r="AH102" i="4"/>
  <c r="AH97" i="4"/>
  <c r="AH87" i="4"/>
  <c r="AH96" i="4"/>
  <c r="AH94" i="4"/>
  <c r="AH81" i="4"/>
  <c r="AH93" i="4"/>
  <c r="AH73" i="4"/>
  <c r="AH100" i="4"/>
  <c r="AH86" i="4"/>
  <c r="AH64" i="4"/>
  <c r="AH65" i="4"/>
  <c r="AH99" i="4"/>
  <c r="AH304" i="4"/>
  <c r="AH403" i="4"/>
  <c r="AH230" i="4"/>
  <c r="AH148" i="4"/>
  <c r="AH174" i="4"/>
  <c r="AH402" i="4"/>
  <c r="AH291" i="4"/>
  <c r="AH140" i="4"/>
  <c r="AH294" i="4"/>
  <c r="AH171" i="4"/>
  <c r="AH177" i="4"/>
  <c r="AH435" i="4"/>
  <c r="AH229" i="4"/>
  <c r="AH103" i="4"/>
  <c r="AH123" i="4"/>
  <c r="AH132" i="4"/>
  <c r="AH179" i="4"/>
  <c r="AH468" i="4"/>
  <c r="AH358" i="4"/>
  <c r="AH441" i="4"/>
  <c r="AH368" i="4"/>
  <c r="AH104" i="4"/>
  <c r="AH367" i="4"/>
  <c r="AH467" i="4"/>
  <c r="AH163" i="4"/>
  <c r="AH290" i="4"/>
  <c r="AH320" i="4"/>
  <c r="AH105" i="4"/>
  <c r="AH305" i="4"/>
  <c r="AH172" i="4"/>
  <c r="AH246" i="4"/>
  <c r="AH259" i="4"/>
  <c r="AH329" i="4"/>
  <c r="AH369" i="4"/>
  <c r="AH476" i="4"/>
  <c r="AH381" i="4"/>
  <c r="AH301" i="4"/>
  <c r="AH139" i="4"/>
  <c r="AH321" i="4"/>
  <c r="AH267" i="4"/>
  <c r="AH231" i="4"/>
  <c r="AH262" i="4"/>
  <c r="AH106" i="4"/>
  <c r="AH107" i="4"/>
  <c r="AH268" i="4"/>
  <c r="AH359" i="4"/>
  <c r="AH186" i="4"/>
  <c r="AH200" i="4"/>
  <c r="AH108" i="4"/>
  <c r="AH111" i="4"/>
  <c r="AH109" i="4"/>
  <c r="AH110" i="4"/>
  <c r="AH333" i="4"/>
  <c r="AH250" i="4"/>
  <c r="AH119" i="4"/>
  <c r="AH263" i="4"/>
  <c r="AH154" i="4"/>
  <c r="AH112" i="4"/>
  <c r="AH413" i="4"/>
  <c r="AH286" i="4"/>
  <c r="AH423" i="4"/>
  <c r="AH310" i="4"/>
  <c r="AH207" i="4"/>
  <c r="AH360" i="4"/>
  <c r="AH157" i="4"/>
  <c r="AH113" i="4"/>
  <c r="AH442" i="4"/>
  <c r="AH261" i="4"/>
  <c r="AH382" i="4"/>
  <c r="AH485" i="4"/>
  <c r="AH224" i="4"/>
  <c r="AH351" i="4"/>
  <c r="AH443" i="4"/>
  <c r="AH404" i="4"/>
  <c r="AH272" i="4"/>
  <c r="AH389" i="4"/>
  <c r="AH371" i="4"/>
  <c r="AH370" i="4"/>
  <c r="AH405" i="4"/>
  <c r="AH114" i="4"/>
  <c r="AH153" i="4"/>
  <c r="AH444" i="4"/>
  <c r="AH273" i="4"/>
  <c r="AH205" i="4"/>
  <c r="AH198" i="4"/>
  <c r="AH334" i="4"/>
  <c r="AH392" i="4"/>
  <c r="AH115" i="4"/>
  <c r="AH116" i="4"/>
  <c r="AH180" i="4"/>
  <c r="AH117" i="4"/>
  <c r="AH234" i="4"/>
  <c r="AH183" i="4"/>
  <c r="AH173" i="4"/>
  <c r="AH383" i="4"/>
  <c r="AH445" i="4"/>
  <c r="AH251" i="4"/>
  <c r="AH264" i="4"/>
  <c r="AH469" i="4"/>
  <c r="AH126" i="4"/>
  <c r="AH297" i="4"/>
  <c r="AH124" i="4"/>
  <c r="AH372" i="4"/>
  <c r="AH151" i="4"/>
  <c r="AH414" i="4"/>
  <c r="AH137" i="4"/>
  <c r="AH458" i="4"/>
  <c r="AH453" i="4"/>
  <c r="AH288" i="4"/>
  <c r="AH118" i="4"/>
  <c r="AH470" i="4"/>
  <c r="AH146" i="4"/>
  <c r="AH279" i="4"/>
  <c r="AH495" i="4"/>
  <c r="AH487" i="4"/>
  <c r="AH144" i="4"/>
  <c r="AH197" i="4"/>
  <c r="AH494" i="4"/>
  <c r="AH446" i="4"/>
  <c r="AH384" i="4"/>
  <c r="AH196" i="4"/>
  <c r="AH461" i="4"/>
  <c r="AH459" i="4"/>
  <c r="AH307" i="4"/>
  <c r="AH218" i="4"/>
  <c r="AH504" i="4"/>
  <c r="AH206" i="4"/>
  <c r="AH415" i="4"/>
  <c r="AH352" i="4"/>
  <c r="AH460" i="4"/>
  <c r="AH149" i="4"/>
  <c r="AH162" i="4"/>
  <c r="AH454" i="4"/>
  <c r="AH284" i="4"/>
  <c r="AH185" i="4"/>
  <c r="AH361" i="4"/>
  <c r="AH447" i="4"/>
  <c r="AH436" i="4"/>
  <c r="AH187" i="4"/>
  <c r="AH345" i="4"/>
  <c r="AH298" i="4"/>
  <c r="AH437" i="4"/>
  <c r="AH313" i="4"/>
  <c r="AH169" i="4"/>
  <c r="AH330" i="4"/>
  <c r="AH280" i="4"/>
  <c r="AH256" i="4"/>
  <c r="AH245" i="4"/>
  <c r="AH406" i="4"/>
  <c r="AH295" i="4"/>
  <c r="AH424" i="4"/>
  <c r="AH306" i="4"/>
  <c r="AH312" i="4"/>
  <c r="AH274" i="4"/>
  <c r="AH482" i="4"/>
  <c r="AH501" i="4"/>
  <c r="AH448" i="4"/>
  <c r="AG489" i="4"/>
  <c r="AG142" i="4"/>
  <c r="AG373" i="4"/>
  <c r="AG455" i="4"/>
  <c r="AG438" i="4"/>
  <c r="AG346" i="4"/>
  <c r="AG407" i="4"/>
  <c r="AG503" i="4"/>
  <c r="AG2" i="4"/>
  <c r="AG210" i="4"/>
  <c r="AG425" i="4"/>
  <c r="AG488" i="4"/>
  <c r="AG385" i="4"/>
  <c r="AG260" i="4"/>
  <c r="AG265" i="4"/>
  <c r="AG462" i="4"/>
  <c r="AG473" i="4"/>
  <c r="AG323" i="4"/>
  <c r="AG257" i="4"/>
  <c r="AG287" i="4"/>
  <c r="AG216" i="4"/>
  <c r="AG17" i="4"/>
  <c r="AG300" i="4"/>
  <c r="AG188" i="4"/>
  <c r="AG254" i="4"/>
  <c r="AG235" i="4"/>
  <c r="AG243" i="4"/>
  <c r="AG18" i="4"/>
  <c r="AG204" i="4"/>
  <c r="AG253" i="4"/>
  <c r="AG502" i="4"/>
  <c r="AG182" i="4"/>
  <c r="AG192" i="4"/>
  <c r="AG492" i="4"/>
  <c r="AG491" i="4"/>
  <c r="AG483" i="4"/>
  <c r="AG165" i="4"/>
  <c r="AG275" i="4"/>
  <c r="AG217" i="4"/>
  <c r="AG362" i="4"/>
  <c r="AG128" i="4"/>
  <c r="AG486" i="4"/>
  <c r="AG3" i="4"/>
  <c r="AG6" i="4"/>
  <c r="AG498" i="4"/>
  <c r="AG232" i="4"/>
  <c r="AG213" i="4"/>
  <c r="AG252" i="4"/>
  <c r="AG219" i="4"/>
  <c r="AG4" i="4"/>
  <c r="AG5" i="4"/>
  <c r="AG472" i="4"/>
  <c r="AG374" i="4"/>
  <c r="AG490" i="4"/>
  <c r="AG201" i="4"/>
  <c r="AG239" i="4"/>
  <c r="AG282" i="4"/>
  <c r="AG7" i="4"/>
  <c r="AG500" i="4"/>
  <c r="AG190" i="4"/>
  <c r="AG129" i="4"/>
  <c r="AG191" i="4"/>
  <c r="AG471" i="4"/>
  <c r="AG212" i="4"/>
  <c r="AG8" i="4"/>
  <c r="AG426" i="4"/>
  <c r="AG477" i="4"/>
  <c r="AG390" i="4"/>
  <c r="AG9" i="4"/>
  <c r="AG339" i="4"/>
  <c r="AG497" i="4"/>
  <c r="AG499" i="4"/>
  <c r="AG338" i="4"/>
  <c r="AG240" i="4"/>
  <c r="AG289" i="4"/>
  <c r="AG11" i="4"/>
  <c r="AG222" i="4"/>
  <c r="AG335" i="4"/>
  <c r="AG10" i="4"/>
  <c r="AG393" i="4"/>
  <c r="AG208" i="4"/>
  <c r="AG135" i="4"/>
  <c r="AG427" i="4"/>
  <c r="AG138" i="4"/>
  <c r="AG181" i="4"/>
  <c r="AG215" i="4"/>
  <c r="AG416" i="4"/>
  <c r="AG143" i="4"/>
  <c r="AG178" i="4"/>
  <c r="AG175" i="4"/>
  <c r="AG394" i="4"/>
  <c r="AG161" i="4"/>
  <c r="AG439" i="4"/>
  <c r="AG241" i="4"/>
  <c r="AG299" i="4"/>
  <c r="AG331" i="4"/>
  <c r="AG341" i="4"/>
  <c r="AG160" i="4"/>
  <c r="AG408" i="4"/>
  <c r="AG314" i="4"/>
  <c r="AG13" i="4"/>
  <c r="AG386" i="4"/>
  <c r="AG340" i="4"/>
  <c r="AG375" i="4"/>
  <c r="AG353" i="4"/>
  <c r="AG242" i="4"/>
  <c r="AG315" i="4"/>
  <c r="AG14" i="4"/>
  <c r="AG195" i="4"/>
  <c r="AG184" i="4"/>
  <c r="AG395" i="4"/>
  <c r="AG417" i="4"/>
  <c r="AG12" i="4"/>
  <c r="AG322" i="4"/>
  <c r="AG316" i="4"/>
  <c r="AG247" i="4"/>
  <c r="AG225" i="4"/>
  <c r="AG270" i="4"/>
  <c r="AG396" i="4"/>
  <c r="AG376" i="4"/>
  <c r="AG199" i="4"/>
  <c r="AG131" i="4"/>
  <c r="AG202" i="4"/>
  <c r="AG15" i="4"/>
  <c r="AG16" i="4"/>
  <c r="AG158" i="4"/>
  <c r="AG134" i="4"/>
  <c r="AG147" i="4"/>
  <c r="AG141" i="4"/>
  <c r="AG120" i="4"/>
  <c r="AG226" i="4"/>
  <c r="AG122" i="4"/>
  <c r="AG377" i="4"/>
  <c r="AG176" i="4"/>
  <c r="AG170" i="4"/>
  <c r="AG248" i="4"/>
  <c r="AG211" i="4"/>
  <c r="AG194" i="4"/>
  <c r="AG428" i="4"/>
  <c r="AG493" i="4"/>
  <c r="AG409" i="4"/>
  <c r="AG354" i="4"/>
  <c r="AG125" i="4"/>
  <c r="AG378" i="4"/>
  <c r="AG317" i="4"/>
  <c r="AG214" i="4"/>
  <c r="AG220" i="4"/>
  <c r="AG19" i="4"/>
  <c r="AG20" i="4"/>
  <c r="AG236" i="4"/>
  <c r="AG23" i="4"/>
  <c r="AG342" i="4"/>
  <c r="AG24" i="4"/>
  <c r="AG22" i="4"/>
  <c r="AG255" i="4"/>
  <c r="AG21" i="4"/>
  <c r="AG343" i="4"/>
  <c r="AG269" i="4"/>
  <c r="AG302" i="4"/>
  <c r="AG25" i="4"/>
  <c r="AG223" i="4"/>
  <c r="AG27" i="4"/>
  <c r="AG26" i="4"/>
  <c r="AG221" i="4"/>
  <c r="AG249" i="4"/>
  <c r="AG332" i="4"/>
  <c r="AG347" i="4"/>
  <c r="AG32" i="4"/>
  <c r="AG155" i="4"/>
  <c r="AG33" i="4"/>
  <c r="AG244" i="4"/>
  <c r="AG324" i="4"/>
  <c r="AG209" i="4"/>
  <c r="AG227" i="4"/>
  <c r="AG336" i="4"/>
  <c r="AG159" i="4"/>
  <c r="AG31" i="4"/>
  <c r="AG355" i="4"/>
  <c r="AG136" i="4"/>
  <c r="AG166" i="4"/>
  <c r="AG456" i="4"/>
  <c r="AG28" i="4"/>
  <c r="AG30" i="4"/>
  <c r="AG429" i="4"/>
  <c r="AG237" i="4"/>
  <c r="AG474" i="4"/>
  <c r="AG164" i="4"/>
  <c r="AG133" i="4"/>
  <c r="AG145" i="4"/>
  <c r="AG29" i="4"/>
  <c r="AG266" i="4"/>
  <c r="AG397" i="4"/>
  <c r="AG308" i="4"/>
  <c r="AG37" i="4"/>
  <c r="AG303" i="4"/>
  <c r="AG449" i="4"/>
  <c r="AG418" i="4"/>
  <c r="AG419" i="4"/>
  <c r="AG40" i="4"/>
  <c r="AG34" i="4"/>
  <c r="AG38" i="4"/>
  <c r="AG35" i="4"/>
  <c r="AG271" i="4"/>
  <c r="AG398" i="4"/>
  <c r="AG480" i="4"/>
  <c r="AG356" i="4"/>
  <c r="AG318" i="4"/>
  <c r="AG463" i="4"/>
  <c r="AG167" i="4"/>
  <c r="AG430" i="4"/>
  <c r="AG39" i="4"/>
  <c r="AG228" i="4"/>
  <c r="AG496" i="4"/>
  <c r="AG36" i="4"/>
  <c r="AG168" i="4"/>
  <c r="AG410" i="4"/>
  <c r="AG481" i="4"/>
  <c r="AG344" i="4"/>
  <c r="AG193" i="4"/>
  <c r="AG296" i="4"/>
  <c r="AG319" i="4"/>
  <c r="AG311" i="4"/>
  <c r="AG475" i="4"/>
  <c r="AG41" i="4"/>
  <c r="AG326" i="4"/>
  <c r="AG348" i="4"/>
  <c r="AG127" i="4"/>
  <c r="AG130" i="4"/>
  <c r="AG150" i="4"/>
  <c r="AG42" i="4"/>
  <c r="AG325" i="4"/>
  <c r="AG156" i="4"/>
  <c r="AG309" i="4"/>
  <c r="AG391" i="4"/>
  <c r="AG43" i="4"/>
  <c r="AG379" i="4"/>
  <c r="AG484" i="4"/>
  <c r="AG434" i="4"/>
  <c r="AG337" i="4"/>
  <c r="AG440" i="4"/>
  <c r="AG365" i="4"/>
  <c r="AG44" i="4"/>
  <c r="AG55" i="4"/>
  <c r="AG59" i="4"/>
  <c r="AG412" i="4"/>
  <c r="AG152" i="4"/>
  <c r="AG277" i="4"/>
  <c r="AG203" i="4"/>
  <c r="AG45" i="4"/>
  <c r="AG46" i="4"/>
  <c r="AG450" i="4"/>
  <c r="AG420" i="4"/>
  <c r="AG478" i="4"/>
  <c r="AG357" i="4"/>
  <c r="AG363" i="4"/>
  <c r="AG452" i="4"/>
  <c r="AG47" i="4"/>
  <c r="AG479" i="4"/>
  <c r="AG327" i="4"/>
  <c r="AG328" i="4"/>
  <c r="AG285" i="4"/>
  <c r="AG121" i="4"/>
  <c r="AG457" i="4"/>
  <c r="AG464" i="4"/>
  <c r="AG364" i="4"/>
  <c r="AG432" i="4"/>
  <c r="AG411" i="4"/>
  <c r="AG233" i="4"/>
  <c r="AG48" i="4"/>
  <c r="AG49" i="4"/>
  <c r="AG401" i="4"/>
  <c r="AG50" i="4"/>
  <c r="AG433" i="4"/>
  <c r="AG465" i="4"/>
  <c r="AG292" i="4"/>
  <c r="AG431" i="4"/>
  <c r="AG400" i="4"/>
  <c r="AG258" i="4"/>
  <c r="AG387" i="4"/>
  <c r="AG422" i="4"/>
  <c r="AG399" i="4"/>
  <c r="AG54" i="4"/>
  <c r="AG366" i="4"/>
  <c r="AG388" i="4"/>
  <c r="AG51" i="4"/>
  <c r="AG293" i="4"/>
  <c r="AG380" i="4"/>
  <c r="AG350" i="4"/>
  <c r="AG451" i="4"/>
  <c r="AG278" i="4"/>
  <c r="AG238" i="4"/>
  <c r="AG281" i="4"/>
  <c r="AG189" i="4"/>
  <c r="AG52" i="4"/>
  <c r="AG57" i="4"/>
  <c r="AG276" i="4"/>
  <c r="AG421" i="4"/>
  <c r="AG56" i="4"/>
  <c r="AG283" i="4"/>
  <c r="AG349" i="4"/>
  <c r="AG466" i="4"/>
  <c r="AG53" i="4"/>
  <c r="AG58" i="4"/>
  <c r="AG83" i="4"/>
  <c r="AG101" i="4"/>
  <c r="AG74" i="4"/>
  <c r="AG70" i="4"/>
  <c r="AG80" i="4"/>
  <c r="AG60" i="4"/>
  <c r="AG84" i="4"/>
  <c r="AG89" i="4"/>
  <c r="AG92" i="4"/>
  <c r="AG61" i="4"/>
  <c r="AG90" i="4"/>
  <c r="AG66" i="4"/>
  <c r="AG91" i="4"/>
  <c r="AG62" i="4"/>
  <c r="AG88" i="4"/>
  <c r="AG77" i="4"/>
  <c r="AG95" i="4"/>
  <c r="AG68" i="4"/>
  <c r="AG67" i="4"/>
  <c r="AG72" i="4"/>
  <c r="AG75" i="4"/>
  <c r="AG78" i="4"/>
  <c r="AG71" i="4"/>
  <c r="AG76" i="4"/>
  <c r="AG98" i="4"/>
  <c r="AG69" i="4"/>
  <c r="AG82" i="4"/>
  <c r="AG85" i="4"/>
  <c r="AG63" i="4"/>
  <c r="AG79" i="4"/>
  <c r="AG102" i="4"/>
  <c r="AG97" i="4"/>
  <c r="AG87" i="4"/>
  <c r="AG96" i="4"/>
  <c r="AG94" i="4"/>
  <c r="AG81" i="4"/>
  <c r="AG93" i="4"/>
  <c r="AG73" i="4"/>
  <c r="AG100" i="4"/>
  <c r="AG86" i="4"/>
  <c r="AG64" i="4"/>
  <c r="AG65" i="4"/>
  <c r="AG99" i="4"/>
  <c r="AG304" i="4"/>
  <c r="AG403" i="4"/>
  <c r="AG230" i="4"/>
  <c r="AG148" i="4"/>
  <c r="AG174" i="4"/>
  <c r="AG402" i="4"/>
  <c r="AG291" i="4"/>
  <c r="AG140" i="4"/>
  <c r="AG294" i="4"/>
  <c r="AG171" i="4"/>
  <c r="AG177" i="4"/>
  <c r="AG435" i="4"/>
  <c r="AG229" i="4"/>
  <c r="AG103" i="4"/>
  <c r="AG123" i="4"/>
  <c r="AG132" i="4"/>
  <c r="AG179" i="4"/>
  <c r="AG468" i="4"/>
  <c r="AG358" i="4"/>
  <c r="AG441" i="4"/>
  <c r="AG368" i="4"/>
  <c r="AG104" i="4"/>
  <c r="AG367" i="4"/>
  <c r="AG467" i="4"/>
  <c r="AG163" i="4"/>
  <c r="AG290" i="4"/>
  <c r="AG320" i="4"/>
  <c r="AG105" i="4"/>
  <c r="AG305" i="4"/>
  <c r="AG172" i="4"/>
  <c r="AG246" i="4"/>
  <c r="AG259" i="4"/>
  <c r="AG329" i="4"/>
  <c r="AG369" i="4"/>
  <c r="AG476" i="4"/>
  <c r="AG381" i="4"/>
  <c r="AG301" i="4"/>
  <c r="AG139" i="4"/>
  <c r="AG321" i="4"/>
  <c r="AG267" i="4"/>
  <c r="AG231" i="4"/>
  <c r="AG262" i="4"/>
  <c r="AG106" i="4"/>
  <c r="AG107" i="4"/>
  <c r="AG268" i="4"/>
  <c r="AG359" i="4"/>
  <c r="AG186" i="4"/>
  <c r="AG200" i="4"/>
  <c r="AG108" i="4"/>
  <c r="AG111" i="4"/>
  <c r="AG109" i="4"/>
  <c r="AG110" i="4"/>
  <c r="AG333" i="4"/>
  <c r="AG250" i="4"/>
  <c r="AG119" i="4"/>
  <c r="AG263" i="4"/>
  <c r="AG154" i="4"/>
  <c r="AG112" i="4"/>
  <c r="AG413" i="4"/>
  <c r="AG286" i="4"/>
  <c r="AG423" i="4"/>
  <c r="AG310" i="4"/>
  <c r="AG207" i="4"/>
  <c r="AG360" i="4"/>
  <c r="AG157" i="4"/>
  <c r="AG113" i="4"/>
  <c r="AG442" i="4"/>
  <c r="AG261" i="4"/>
  <c r="AG382" i="4"/>
  <c r="AG485" i="4"/>
  <c r="AG224" i="4"/>
  <c r="AG351" i="4"/>
  <c r="AG443" i="4"/>
  <c r="AG404" i="4"/>
  <c r="AG272" i="4"/>
  <c r="AG389" i="4"/>
  <c r="AG371" i="4"/>
  <c r="AG370" i="4"/>
  <c r="AG405" i="4"/>
  <c r="AG114" i="4"/>
  <c r="AG153" i="4"/>
  <c r="AG444" i="4"/>
  <c r="AG273" i="4"/>
  <c r="AG205" i="4"/>
  <c r="AG198" i="4"/>
  <c r="AG334" i="4"/>
  <c r="AG392" i="4"/>
  <c r="AG115" i="4"/>
  <c r="AG116" i="4"/>
  <c r="AG180" i="4"/>
  <c r="AG117" i="4"/>
  <c r="AG234" i="4"/>
  <c r="AG183" i="4"/>
  <c r="AG173" i="4"/>
  <c r="AG383" i="4"/>
  <c r="AG445" i="4"/>
  <c r="AG251" i="4"/>
  <c r="AG264" i="4"/>
  <c r="AG469" i="4"/>
  <c r="AG126" i="4"/>
  <c r="AG297" i="4"/>
  <c r="AG124" i="4"/>
  <c r="AG372" i="4"/>
  <c r="AG151" i="4"/>
  <c r="AG414" i="4"/>
  <c r="AG137" i="4"/>
  <c r="AG458" i="4"/>
  <c r="AG453" i="4"/>
  <c r="AG288" i="4"/>
  <c r="AG118" i="4"/>
  <c r="AG470" i="4"/>
  <c r="AG146" i="4"/>
  <c r="AG279" i="4"/>
  <c r="AG495" i="4"/>
  <c r="AG487" i="4"/>
  <c r="AG144" i="4"/>
  <c r="AG197" i="4"/>
  <c r="AG494" i="4"/>
  <c r="AG446" i="4"/>
  <c r="AG384" i="4"/>
  <c r="AG196" i="4"/>
  <c r="AG461" i="4"/>
  <c r="AG459" i="4"/>
  <c r="AG307" i="4"/>
  <c r="AG218" i="4"/>
  <c r="AG504" i="4"/>
  <c r="AG206" i="4"/>
  <c r="AG415" i="4"/>
  <c r="AG352" i="4"/>
  <c r="AG460" i="4"/>
  <c r="AG149" i="4"/>
  <c r="AG162" i="4"/>
  <c r="AG454" i="4"/>
  <c r="AG284" i="4"/>
  <c r="AG185" i="4"/>
  <c r="AG361" i="4"/>
  <c r="AG447" i="4"/>
  <c r="AG436" i="4"/>
  <c r="AG187" i="4"/>
  <c r="AG345" i="4"/>
  <c r="AG298" i="4"/>
  <c r="AG437" i="4"/>
  <c r="AG313" i="4"/>
  <c r="AG169" i="4"/>
  <c r="AG330" i="4"/>
  <c r="AG280" i="4"/>
  <c r="AG256" i="4"/>
  <c r="AG245" i="4"/>
  <c r="AG406" i="4"/>
  <c r="AG295" i="4"/>
  <c r="AG424" i="4"/>
  <c r="AG306" i="4"/>
  <c r="AG312" i="4"/>
  <c r="AG274" i="4"/>
  <c r="AG482" i="4"/>
  <c r="AG501" i="4"/>
  <c r="AG448" i="4"/>
  <c r="AF489" i="4"/>
  <c r="AF142" i="4"/>
  <c r="AF373" i="4"/>
  <c r="AF455" i="4"/>
  <c r="AF438" i="4"/>
  <c r="AF346" i="4"/>
  <c r="AF407" i="4"/>
  <c r="AF503" i="4"/>
  <c r="AF2" i="4"/>
  <c r="AF210" i="4"/>
  <c r="AF425" i="4"/>
  <c r="AF488" i="4"/>
  <c r="AF385" i="4"/>
  <c r="AF260" i="4"/>
  <c r="AF265" i="4"/>
  <c r="AF462" i="4"/>
  <c r="AF473" i="4"/>
  <c r="AF323" i="4"/>
  <c r="AF257" i="4"/>
  <c r="AF287" i="4"/>
  <c r="AF216" i="4"/>
  <c r="AF17" i="4"/>
  <c r="AF300" i="4"/>
  <c r="AF188" i="4"/>
  <c r="AF254" i="4"/>
  <c r="AF235" i="4"/>
  <c r="AF243" i="4"/>
  <c r="AF18" i="4"/>
  <c r="AF204" i="4"/>
  <c r="AF253" i="4"/>
  <c r="AF502" i="4"/>
  <c r="AF182" i="4"/>
  <c r="AF192" i="4"/>
  <c r="AF492" i="4"/>
  <c r="AF491" i="4"/>
  <c r="AF483" i="4"/>
  <c r="AF165" i="4"/>
  <c r="AF275" i="4"/>
  <c r="AF217" i="4"/>
  <c r="AF362" i="4"/>
  <c r="AF128" i="4"/>
  <c r="AF486" i="4"/>
  <c r="AF3" i="4"/>
  <c r="AF6" i="4"/>
  <c r="AF498" i="4"/>
  <c r="AF232" i="4"/>
  <c r="AF213" i="4"/>
  <c r="AF252" i="4"/>
  <c r="AF219" i="4"/>
  <c r="AF4" i="4"/>
  <c r="AF5" i="4"/>
  <c r="AF472" i="4"/>
  <c r="AF374" i="4"/>
  <c r="AF490" i="4"/>
  <c r="AF201" i="4"/>
  <c r="AF239" i="4"/>
  <c r="AF282" i="4"/>
  <c r="AF7" i="4"/>
  <c r="AF500" i="4"/>
  <c r="AF190" i="4"/>
  <c r="AF129" i="4"/>
  <c r="AF191" i="4"/>
  <c r="AF471" i="4"/>
  <c r="AF212" i="4"/>
  <c r="AF8" i="4"/>
  <c r="AF426" i="4"/>
  <c r="AF477" i="4"/>
  <c r="AF390" i="4"/>
  <c r="AF9" i="4"/>
  <c r="AF339" i="4"/>
  <c r="AF497" i="4"/>
  <c r="AF499" i="4"/>
  <c r="AF338" i="4"/>
  <c r="AF240" i="4"/>
  <c r="AF289" i="4"/>
  <c r="AF11" i="4"/>
  <c r="AF222" i="4"/>
  <c r="AF335" i="4"/>
  <c r="AF10" i="4"/>
  <c r="AF393" i="4"/>
  <c r="AF208" i="4"/>
  <c r="AF135" i="4"/>
  <c r="AF427" i="4"/>
  <c r="AF138" i="4"/>
  <c r="AF181" i="4"/>
  <c r="AF215" i="4"/>
  <c r="AF416" i="4"/>
  <c r="AF143" i="4"/>
  <c r="AF178" i="4"/>
  <c r="AF175" i="4"/>
  <c r="AF394" i="4"/>
  <c r="AF161" i="4"/>
  <c r="AF439" i="4"/>
  <c r="AF241" i="4"/>
  <c r="AF299" i="4"/>
  <c r="AF331" i="4"/>
  <c r="AF341" i="4"/>
  <c r="AF160" i="4"/>
  <c r="AF408" i="4"/>
  <c r="AF314" i="4"/>
  <c r="AF13" i="4"/>
  <c r="AF386" i="4"/>
  <c r="AF340" i="4"/>
  <c r="AF375" i="4"/>
  <c r="AF353" i="4"/>
  <c r="AF242" i="4"/>
  <c r="AF315" i="4"/>
  <c r="AF14" i="4"/>
  <c r="AF195" i="4"/>
  <c r="AF184" i="4"/>
  <c r="AF395" i="4"/>
  <c r="AF417" i="4"/>
  <c r="AF12" i="4"/>
  <c r="AF322" i="4"/>
  <c r="AF316" i="4"/>
  <c r="AF247" i="4"/>
  <c r="AF225" i="4"/>
  <c r="AF270" i="4"/>
  <c r="AF396" i="4"/>
  <c r="AF376" i="4"/>
  <c r="AF199" i="4"/>
  <c r="AF131" i="4"/>
  <c r="AF202" i="4"/>
  <c r="AF15" i="4"/>
  <c r="AF16" i="4"/>
  <c r="AF158" i="4"/>
  <c r="AF134" i="4"/>
  <c r="AF147" i="4"/>
  <c r="AF141" i="4"/>
  <c r="AF120" i="4"/>
  <c r="AF226" i="4"/>
  <c r="AF122" i="4"/>
  <c r="AF377" i="4"/>
  <c r="AF176" i="4"/>
  <c r="AF170" i="4"/>
  <c r="AF248" i="4"/>
  <c r="AF211" i="4"/>
  <c r="AF194" i="4"/>
  <c r="AF428" i="4"/>
  <c r="AF493" i="4"/>
  <c r="AF409" i="4"/>
  <c r="AF354" i="4"/>
  <c r="AF125" i="4"/>
  <c r="AF378" i="4"/>
  <c r="AF317" i="4"/>
  <c r="AF214" i="4"/>
  <c r="AF220" i="4"/>
  <c r="AF19" i="4"/>
  <c r="AF20" i="4"/>
  <c r="AF236" i="4"/>
  <c r="AF23" i="4"/>
  <c r="AF342" i="4"/>
  <c r="AF24" i="4"/>
  <c r="AF22" i="4"/>
  <c r="AF255" i="4"/>
  <c r="AF21" i="4"/>
  <c r="AF343" i="4"/>
  <c r="AF269" i="4"/>
  <c r="AF302" i="4"/>
  <c r="AF25" i="4"/>
  <c r="AF223" i="4"/>
  <c r="AF27" i="4"/>
  <c r="AF26" i="4"/>
  <c r="AF221" i="4"/>
  <c r="AF249" i="4"/>
  <c r="AF332" i="4"/>
  <c r="AF347" i="4"/>
  <c r="AF32" i="4"/>
  <c r="AF155" i="4"/>
  <c r="AF33" i="4"/>
  <c r="AF244" i="4"/>
  <c r="AF324" i="4"/>
  <c r="AF209" i="4"/>
  <c r="AF227" i="4"/>
  <c r="AF336" i="4"/>
  <c r="AF159" i="4"/>
  <c r="AF31" i="4"/>
  <c r="AF355" i="4"/>
  <c r="AF136" i="4"/>
  <c r="AF166" i="4"/>
  <c r="AF456" i="4"/>
  <c r="AF28" i="4"/>
  <c r="AF30" i="4"/>
  <c r="AF429" i="4"/>
  <c r="AF237" i="4"/>
  <c r="AF474" i="4"/>
  <c r="AF164" i="4"/>
  <c r="AF133" i="4"/>
  <c r="AF145" i="4"/>
  <c r="AF29" i="4"/>
  <c r="AF266" i="4"/>
  <c r="AF397" i="4"/>
  <c r="AF308" i="4"/>
  <c r="AF37" i="4"/>
  <c r="AF303" i="4"/>
  <c r="AF449" i="4"/>
  <c r="AF418" i="4"/>
  <c r="AF419" i="4"/>
  <c r="AF40" i="4"/>
  <c r="AF34" i="4"/>
  <c r="AF38" i="4"/>
  <c r="AF35" i="4"/>
  <c r="AF271" i="4"/>
  <c r="AF398" i="4"/>
  <c r="AF480" i="4"/>
  <c r="AF356" i="4"/>
  <c r="AF318" i="4"/>
  <c r="AF463" i="4"/>
  <c r="AF167" i="4"/>
  <c r="AF430" i="4"/>
  <c r="AF39" i="4"/>
  <c r="AF228" i="4"/>
  <c r="AF496" i="4"/>
  <c r="AF36" i="4"/>
  <c r="AF168" i="4"/>
  <c r="AF410" i="4"/>
  <c r="AF481" i="4"/>
  <c r="AF344" i="4"/>
  <c r="AF193" i="4"/>
  <c r="AF296" i="4"/>
  <c r="AF319" i="4"/>
  <c r="AF311" i="4"/>
  <c r="AF475" i="4"/>
  <c r="AF41" i="4"/>
  <c r="AF326" i="4"/>
  <c r="AF348" i="4"/>
  <c r="AF127" i="4"/>
  <c r="AF130" i="4"/>
  <c r="AF150" i="4"/>
  <c r="AF42" i="4"/>
  <c r="AF325" i="4"/>
  <c r="AF156" i="4"/>
  <c r="AF309" i="4"/>
  <c r="AF391" i="4"/>
  <c r="AF43" i="4"/>
  <c r="AF379" i="4"/>
  <c r="AF484" i="4"/>
  <c r="AF434" i="4"/>
  <c r="AF337" i="4"/>
  <c r="AF440" i="4"/>
  <c r="AF365" i="4"/>
  <c r="AF44" i="4"/>
  <c r="AF55" i="4"/>
  <c r="AF59" i="4"/>
  <c r="AF412" i="4"/>
  <c r="AF152" i="4"/>
  <c r="AF277" i="4"/>
  <c r="AF203" i="4"/>
  <c r="AF45" i="4"/>
  <c r="AF46" i="4"/>
  <c r="AF450" i="4"/>
  <c r="AF420" i="4"/>
  <c r="AF478" i="4"/>
  <c r="AF357" i="4"/>
  <c r="AF363" i="4"/>
  <c r="AF452" i="4"/>
  <c r="AF47" i="4"/>
  <c r="AF479" i="4"/>
  <c r="AF327" i="4"/>
  <c r="AF328" i="4"/>
  <c r="AF285" i="4"/>
  <c r="AF121" i="4"/>
  <c r="AF457" i="4"/>
  <c r="AF464" i="4"/>
  <c r="AF364" i="4"/>
  <c r="AF432" i="4"/>
  <c r="AF411" i="4"/>
  <c r="AF233" i="4"/>
  <c r="AF48" i="4"/>
  <c r="AF49" i="4"/>
  <c r="AF401" i="4"/>
  <c r="AF50" i="4"/>
  <c r="AF433" i="4"/>
  <c r="AF465" i="4"/>
  <c r="AF292" i="4"/>
  <c r="AF431" i="4"/>
  <c r="AF400" i="4"/>
  <c r="AF258" i="4"/>
  <c r="AF387" i="4"/>
  <c r="AF422" i="4"/>
  <c r="AF399" i="4"/>
  <c r="AF54" i="4"/>
  <c r="AF366" i="4"/>
  <c r="AF388" i="4"/>
  <c r="AF51" i="4"/>
  <c r="AF293" i="4"/>
  <c r="AF380" i="4"/>
  <c r="AF350" i="4"/>
  <c r="AF451" i="4"/>
  <c r="AF278" i="4"/>
  <c r="AF238" i="4"/>
  <c r="AF281" i="4"/>
  <c r="AF189" i="4"/>
  <c r="AF52" i="4"/>
  <c r="AF57" i="4"/>
  <c r="AF276" i="4"/>
  <c r="AF421" i="4"/>
  <c r="AF56" i="4"/>
  <c r="AF283" i="4"/>
  <c r="AF349" i="4"/>
  <c r="AF466" i="4"/>
  <c r="AF53" i="4"/>
  <c r="AF58" i="4"/>
  <c r="AF83" i="4"/>
  <c r="AF101" i="4"/>
  <c r="AF74" i="4"/>
  <c r="AF70" i="4"/>
  <c r="AF80" i="4"/>
  <c r="AF60" i="4"/>
  <c r="AF84" i="4"/>
  <c r="AF89" i="4"/>
  <c r="AF92" i="4"/>
  <c r="AF61" i="4"/>
  <c r="AF90" i="4"/>
  <c r="AF66" i="4"/>
  <c r="AF91" i="4"/>
  <c r="AF62" i="4"/>
  <c r="AF88" i="4"/>
  <c r="AF77" i="4"/>
  <c r="AF95" i="4"/>
  <c r="AF68" i="4"/>
  <c r="AF67" i="4"/>
  <c r="AF72" i="4"/>
  <c r="AF75" i="4"/>
  <c r="AF78" i="4"/>
  <c r="AF71" i="4"/>
  <c r="AF76" i="4"/>
  <c r="AF98" i="4"/>
  <c r="AF69" i="4"/>
  <c r="AF82" i="4"/>
  <c r="AF85" i="4"/>
  <c r="AF63" i="4"/>
  <c r="AF79" i="4"/>
  <c r="AF102" i="4"/>
  <c r="AF97" i="4"/>
  <c r="AF87" i="4"/>
  <c r="AF96" i="4"/>
  <c r="AF94" i="4"/>
  <c r="AF81" i="4"/>
  <c r="AF93" i="4"/>
  <c r="AF73" i="4"/>
  <c r="AF100" i="4"/>
  <c r="AF86" i="4"/>
  <c r="AF64" i="4"/>
  <c r="AF65" i="4"/>
  <c r="AF99" i="4"/>
  <c r="AF304" i="4"/>
  <c r="AF403" i="4"/>
  <c r="AF230" i="4"/>
  <c r="AF148" i="4"/>
  <c r="AF174" i="4"/>
  <c r="AF402" i="4"/>
  <c r="AF291" i="4"/>
  <c r="AF140" i="4"/>
  <c r="AF294" i="4"/>
  <c r="AF171" i="4"/>
  <c r="AF177" i="4"/>
  <c r="AF435" i="4"/>
  <c r="AF229" i="4"/>
  <c r="AF103" i="4"/>
  <c r="AF123" i="4"/>
  <c r="AF132" i="4"/>
  <c r="AF179" i="4"/>
  <c r="AF468" i="4"/>
  <c r="AF358" i="4"/>
  <c r="AF441" i="4"/>
  <c r="AF368" i="4"/>
  <c r="AF104" i="4"/>
  <c r="AF367" i="4"/>
  <c r="AF467" i="4"/>
  <c r="AF163" i="4"/>
  <c r="AF290" i="4"/>
  <c r="AF320" i="4"/>
  <c r="AF105" i="4"/>
  <c r="AF305" i="4"/>
  <c r="AF172" i="4"/>
  <c r="AF246" i="4"/>
  <c r="AF259" i="4"/>
  <c r="AF329" i="4"/>
  <c r="AF369" i="4"/>
  <c r="AF476" i="4"/>
  <c r="AF381" i="4"/>
  <c r="AF301" i="4"/>
  <c r="AF139" i="4"/>
  <c r="AF321" i="4"/>
  <c r="AF267" i="4"/>
  <c r="AF231" i="4"/>
  <c r="AF262" i="4"/>
  <c r="AF106" i="4"/>
  <c r="AF107" i="4"/>
  <c r="AF268" i="4"/>
  <c r="AF359" i="4"/>
  <c r="AF186" i="4"/>
  <c r="AF200" i="4"/>
  <c r="AF108" i="4"/>
  <c r="AF111" i="4"/>
  <c r="AF109" i="4"/>
  <c r="AF110" i="4"/>
  <c r="AF333" i="4"/>
  <c r="AF250" i="4"/>
  <c r="AF119" i="4"/>
  <c r="AF263" i="4"/>
  <c r="AF154" i="4"/>
  <c r="AF112" i="4"/>
  <c r="AF413" i="4"/>
  <c r="AF286" i="4"/>
  <c r="AF423" i="4"/>
  <c r="AF310" i="4"/>
  <c r="AF207" i="4"/>
  <c r="AF360" i="4"/>
  <c r="AF157" i="4"/>
  <c r="AF113" i="4"/>
  <c r="AF442" i="4"/>
  <c r="AF261" i="4"/>
  <c r="AF382" i="4"/>
  <c r="AF485" i="4"/>
  <c r="AF224" i="4"/>
  <c r="AF351" i="4"/>
  <c r="AF443" i="4"/>
  <c r="AF404" i="4"/>
  <c r="AF272" i="4"/>
  <c r="AF389" i="4"/>
  <c r="AF371" i="4"/>
  <c r="AF370" i="4"/>
  <c r="AF405" i="4"/>
  <c r="AF114" i="4"/>
  <c r="AF153" i="4"/>
  <c r="AF444" i="4"/>
  <c r="AF273" i="4"/>
  <c r="AF205" i="4"/>
  <c r="AF198" i="4"/>
  <c r="AF334" i="4"/>
  <c r="AF392" i="4"/>
  <c r="AF115" i="4"/>
  <c r="AF116" i="4"/>
  <c r="AF180" i="4"/>
  <c r="AF117" i="4"/>
  <c r="AF234" i="4"/>
  <c r="AF183" i="4"/>
  <c r="AF173" i="4"/>
  <c r="AF383" i="4"/>
  <c r="AF445" i="4"/>
  <c r="AF251" i="4"/>
  <c r="AF264" i="4"/>
  <c r="AF469" i="4"/>
  <c r="AF126" i="4"/>
  <c r="AF297" i="4"/>
  <c r="AF124" i="4"/>
  <c r="AF372" i="4"/>
  <c r="AF151" i="4"/>
  <c r="AF414" i="4"/>
  <c r="AF137" i="4"/>
  <c r="AF458" i="4"/>
  <c r="AF453" i="4"/>
  <c r="AF288" i="4"/>
  <c r="AF118" i="4"/>
  <c r="AF470" i="4"/>
  <c r="AF146" i="4"/>
  <c r="AF279" i="4"/>
  <c r="AF495" i="4"/>
  <c r="AF487" i="4"/>
  <c r="AF144" i="4"/>
  <c r="AF197" i="4"/>
  <c r="AF494" i="4"/>
  <c r="AF446" i="4"/>
  <c r="AF384" i="4"/>
  <c r="AF196" i="4"/>
  <c r="AF461" i="4"/>
  <c r="AF459" i="4"/>
  <c r="AF307" i="4"/>
  <c r="AF218" i="4"/>
  <c r="AF504" i="4"/>
  <c r="AF206" i="4"/>
  <c r="AF415" i="4"/>
  <c r="AF352" i="4"/>
  <c r="AF460" i="4"/>
  <c r="AF149" i="4"/>
  <c r="AF162" i="4"/>
  <c r="AF454" i="4"/>
  <c r="AF284" i="4"/>
  <c r="AF185" i="4"/>
  <c r="AF361" i="4"/>
  <c r="AF447" i="4"/>
  <c r="AF436" i="4"/>
  <c r="AF187" i="4"/>
  <c r="AF345" i="4"/>
  <c r="AF298" i="4"/>
  <c r="AF437" i="4"/>
  <c r="AF313" i="4"/>
  <c r="AF169" i="4"/>
  <c r="AF330" i="4"/>
  <c r="AF280" i="4"/>
  <c r="AF256" i="4"/>
  <c r="AF245" i="4"/>
  <c r="AF406" i="4"/>
  <c r="AF295" i="4"/>
  <c r="AF424" i="4"/>
  <c r="AF306" i="4"/>
  <c r="AF312" i="4"/>
  <c r="AF274" i="4"/>
  <c r="AF482" i="4"/>
  <c r="AF501" i="4"/>
  <c r="AF448" i="4"/>
  <c r="AE489" i="4"/>
  <c r="AE142" i="4"/>
  <c r="AE373" i="4"/>
  <c r="AE455" i="4"/>
  <c r="AE438" i="4"/>
  <c r="AE346" i="4"/>
  <c r="AE407" i="4"/>
  <c r="AE503" i="4"/>
  <c r="AE2" i="4"/>
  <c r="AE210" i="4"/>
  <c r="AE425" i="4"/>
  <c r="AE488" i="4"/>
  <c r="AE385" i="4"/>
  <c r="AE260" i="4"/>
  <c r="AE265" i="4"/>
  <c r="AE462" i="4"/>
  <c r="AE473" i="4"/>
  <c r="AE323" i="4"/>
  <c r="AE257" i="4"/>
  <c r="AE287" i="4"/>
  <c r="AE216" i="4"/>
  <c r="AE17" i="4"/>
  <c r="AE300" i="4"/>
  <c r="AE188" i="4"/>
  <c r="AE254" i="4"/>
  <c r="AE235" i="4"/>
  <c r="AE243" i="4"/>
  <c r="AE18" i="4"/>
  <c r="AE204" i="4"/>
  <c r="AE253" i="4"/>
  <c r="AE502" i="4"/>
  <c r="AE182" i="4"/>
  <c r="AE192" i="4"/>
  <c r="AE492" i="4"/>
  <c r="AE491" i="4"/>
  <c r="AE483" i="4"/>
  <c r="AE165" i="4"/>
  <c r="AE275" i="4"/>
  <c r="AE217" i="4"/>
  <c r="AE362" i="4"/>
  <c r="AE128" i="4"/>
  <c r="AE486" i="4"/>
  <c r="AE3" i="4"/>
  <c r="AE6" i="4"/>
  <c r="AE498" i="4"/>
  <c r="AE232" i="4"/>
  <c r="AE213" i="4"/>
  <c r="AE252" i="4"/>
  <c r="AE219" i="4"/>
  <c r="AE4" i="4"/>
  <c r="AE5" i="4"/>
  <c r="AE472" i="4"/>
  <c r="AE374" i="4"/>
  <c r="AE490" i="4"/>
  <c r="AE201" i="4"/>
  <c r="AE239" i="4"/>
  <c r="AE282" i="4"/>
  <c r="AE7" i="4"/>
  <c r="AE500" i="4"/>
  <c r="AE190" i="4"/>
  <c r="AE129" i="4"/>
  <c r="AE191" i="4"/>
  <c r="AE471" i="4"/>
  <c r="AE212" i="4"/>
  <c r="AE8" i="4"/>
  <c r="AE426" i="4"/>
  <c r="AE477" i="4"/>
  <c r="AE390" i="4"/>
  <c r="AE9" i="4"/>
  <c r="AE339" i="4"/>
  <c r="AE497" i="4"/>
  <c r="AE499" i="4"/>
  <c r="AE338" i="4"/>
  <c r="AE240" i="4"/>
  <c r="AE289" i="4"/>
  <c r="AE11" i="4"/>
  <c r="AE222" i="4"/>
  <c r="AE335" i="4"/>
  <c r="AE10" i="4"/>
  <c r="AE393" i="4"/>
  <c r="AE208" i="4"/>
  <c r="AE135" i="4"/>
  <c r="AE427" i="4"/>
  <c r="AE138" i="4"/>
  <c r="AE181" i="4"/>
  <c r="AE215" i="4"/>
  <c r="AE416" i="4"/>
  <c r="AE143" i="4"/>
  <c r="AE178" i="4"/>
  <c r="AE175" i="4"/>
  <c r="AE394" i="4"/>
  <c r="AE161" i="4"/>
  <c r="AE439" i="4"/>
  <c r="AE241" i="4"/>
  <c r="AE299" i="4"/>
  <c r="AE331" i="4"/>
  <c r="AE341" i="4"/>
  <c r="AE160" i="4"/>
  <c r="AE408" i="4"/>
  <c r="AE314" i="4"/>
  <c r="AE13" i="4"/>
  <c r="AE386" i="4"/>
  <c r="AE340" i="4"/>
  <c r="AE375" i="4"/>
  <c r="AE353" i="4"/>
  <c r="AE242" i="4"/>
  <c r="AE315" i="4"/>
  <c r="AE14" i="4"/>
  <c r="AE195" i="4"/>
  <c r="AE184" i="4"/>
  <c r="AE395" i="4"/>
  <c r="AE417" i="4"/>
  <c r="AE12" i="4"/>
  <c r="AE322" i="4"/>
  <c r="AE316" i="4"/>
  <c r="AE247" i="4"/>
  <c r="AE225" i="4"/>
  <c r="AE270" i="4"/>
  <c r="AE396" i="4"/>
  <c r="AE376" i="4"/>
  <c r="AE199" i="4"/>
  <c r="AE131" i="4"/>
  <c r="AE202" i="4"/>
  <c r="AE15" i="4"/>
  <c r="AE16" i="4"/>
  <c r="AE158" i="4"/>
  <c r="AE134" i="4"/>
  <c r="AE147" i="4"/>
  <c r="AE141" i="4"/>
  <c r="AE120" i="4"/>
  <c r="AE226" i="4"/>
  <c r="AE122" i="4"/>
  <c r="AE377" i="4"/>
  <c r="AE176" i="4"/>
  <c r="AE170" i="4"/>
  <c r="AE248" i="4"/>
  <c r="AE211" i="4"/>
  <c r="AE194" i="4"/>
  <c r="AE428" i="4"/>
  <c r="AE493" i="4"/>
  <c r="AE409" i="4"/>
  <c r="AE354" i="4"/>
  <c r="AE125" i="4"/>
  <c r="AE378" i="4"/>
  <c r="AE317" i="4"/>
  <c r="AE214" i="4"/>
  <c r="AE220" i="4"/>
  <c r="AE19" i="4"/>
  <c r="AE20" i="4"/>
  <c r="AE236" i="4"/>
  <c r="AE23" i="4"/>
  <c r="AE342" i="4"/>
  <c r="AE24" i="4"/>
  <c r="AE22" i="4"/>
  <c r="AE255" i="4"/>
  <c r="AE21" i="4"/>
  <c r="AE343" i="4"/>
  <c r="AE269" i="4"/>
  <c r="AE302" i="4"/>
  <c r="AE25" i="4"/>
  <c r="AE223" i="4"/>
  <c r="AE27" i="4"/>
  <c r="AE26" i="4"/>
  <c r="AE221" i="4"/>
  <c r="AE249" i="4"/>
  <c r="AE332" i="4"/>
  <c r="AE347" i="4"/>
  <c r="AE32" i="4"/>
  <c r="AE155" i="4"/>
  <c r="AE33" i="4"/>
  <c r="AE244" i="4"/>
  <c r="AE324" i="4"/>
  <c r="AE209" i="4"/>
  <c r="AE227" i="4"/>
  <c r="AE336" i="4"/>
  <c r="AE159" i="4"/>
  <c r="AE31" i="4"/>
  <c r="AE355" i="4"/>
  <c r="AE136" i="4"/>
  <c r="AE166" i="4"/>
  <c r="AE456" i="4"/>
  <c r="AE28" i="4"/>
  <c r="AE30" i="4"/>
  <c r="AE429" i="4"/>
  <c r="AE237" i="4"/>
  <c r="AE474" i="4"/>
  <c r="AE164" i="4"/>
  <c r="AE133" i="4"/>
  <c r="AE145" i="4"/>
  <c r="AE29" i="4"/>
  <c r="AE266" i="4"/>
  <c r="AE397" i="4"/>
  <c r="AE308" i="4"/>
  <c r="AE37" i="4"/>
  <c r="AE303" i="4"/>
  <c r="AE449" i="4"/>
  <c r="AE418" i="4"/>
  <c r="AE419" i="4"/>
  <c r="AE40" i="4"/>
  <c r="AE34" i="4"/>
  <c r="AE38" i="4"/>
  <c r="AE35" i="4"/>
  <c r="AE271" i="4"/>
  <c r="AE398" i="4"/>
  <c r="AE480" i="4"/>
  <c r="AE356" i="4"/>
  <c r="AE318" i="4"/>
  <c r="AE463" i="4"/>
  <c r="AE167" i="4"/>
  <c r="AE430" i="4"/>
  <c r="AE39" i="4"/>
  <c r="AE228" i="4"/>
  <c r="AE496" i="4"/>
  <c r="AE36" i="4"/>
  <c r="AE168" i="4"/>
  <c r="AE410" i="4"/>
  <c r="AE481" i="4"/>
  <c r="AE344" i="4"/>
  <c r="AE193" i="4"/>
  <c r="AE296" i="4"/>
  <c r="AE319" i="4"/>
  <c r="AE311" i="4"/>
  <c r="AE475" i="4"/>
  <c r="AE41" i="4"/>
  <c r="AE326" i="4"/>
  <c r="AE348" i="4"/>
  <c r="AE127" i="4"/>
  <c r="AE130" i="4"/>
  <c r="AE150" i="4"/>
  <c r="AE42" i="4"/>
  <c r="AE325" i="4"/>
  <c r="AE156" i="4"/>
  <c r="AE309" i="4"/>
  <c r="AE391" i="4"/>
  <c r="AE43" i="4"/>
  <c r="AE379" i="4"/>
  <c r="AE484" i="4"/>
  <c r="AE434" i="4"/>
  <c r="AE337" i="4"/>
  <c r="AE440" i="4"/>
  <c r="AE365" i="4"/>
  <c r="AE44" i="4"/>
  <c r="AE55" i="4"/>
  <c r="AE59" i="4"/>
  <c r="AE412" i="4"/>
  <c r="AE152" i="4"/>
  <c r="AE277" i="4"/>
  <c r="AE203" i="4"/>
  <c r="AE45" i="4"/>
  <c r="AE46" i="4"/>
  <c r="AE450" i="4"/>
  <c r="AE420" i="4"/>
  <c r="AE478" i="4"/>
  <c r="AE357" i="4"/>
  <c r="AE363" i="4"/>
  <c r="AE452" i="4"/>
  <c r="AE47" i="4"/>
  <c r="AE479" i="4"/>
  <c r="AE327" i="4"/>
  <c r="AE328" i="4"/>
  <c r="AE285" i="4"/>
  <c r="AE121" i="4"/>
  <c r="AE457" i="4"/>
  <c r="AE464" i="4"/>
  <c r="AE364" i="4"/>
  <c r="AE432" i="4"/>
  <c r="AE411" i="4"/>
  <c r="AE233" i="4"/>
  <c r="AE48" i="4"/>
  <c r="AE49" i="4"/>
  <c r="AE401" i="4"/>
  <c r="AE50" i="4"/>
  <c r="AE433" i="4"/>
  <c r="AE465" i="4"/>
  <c r="AE292" i="4"/>
  <c r="AE431" i="4"/>
  <c r="AE400" i="4"/>
  <c r="AE258" i="4"/>
  <c r="AE387" i="4"/>
  <c r="AE422" i="4"/>
  <c r="AE399" i="4"/>
  <c r="AE54" i="4"/>
  <c r="AE366" i="4"/>
  <c r="AE388" i="4"/>
  <c r="AE51" i="4"/>
  <c r="AE293" i="4"/>
  <c r="AE380" i="4"/>
  <c r="AE350" i="4"/>
  <c r="AE451" i="4"/>
  <c r="AE278" i="4"/>
  <c r="AE238" i="4"/>
  <c r="AE281" i="4"/>
  <c r="AE189" i="4"/>
  <c r="AE52" i="4"/>
  <c r="AE57" i="4"/>
  <c r="AE276" i="4"/>
  <c r="AE421" i="4"/>
  <c r="AE56" i="4"/>
  <c r="AE283" i="4"/>
  <c r="AE349" i="4"/>
  <c r="AE466" i="4"/>
  <c r="AE53" i="4"/>
  <c r="AE58" i="4"/>
  <c r="AE83" i="4"/>
  <c r="AE101" i="4"/>
  <c r="AE74" i="4"/>
  <c r="AE70" i="4"/>
  <c r="AE80" i="4"/>
  <c r="AE60" i="4"/>
  <c r="AE84" i="4"/>
  <c r="AE89" i="4"/>
  <c r="AE92" i="4"/>
  <c r="AE61" i="4"/>
  <c r="AE90" i="4"/>
  <c r="AE66" i="4"/>
  <c r="AE91" i="4"/>
  <c r="AE62" i="4"/>
  <c r="AE88" i="4"/>
  <c r="AE77" i="4"/>
  <c r="AE95" i="4"/>
  <c r="AE68" i="4"/>
  <c r="AE67" i="4"/>
  <c r="AE72" i="4"/>
  <c r="AE75" i="4"/>
  <c r="AE78" i="4"/>
  <c r="AE71" i="4"/>
  <c r="AE76" i="4"/>
  <c r="AE98" i="4"/>
  <c r="AE69" i="4"/>
  <c r="AE82" i="4"/>
  <c r="AE85" i="4"/>
  <c r="AE63" i="4"/>
  <c r="AE79" i="4"/>
  <c r="AE102" i="4"/>
  <c r="AE97" i="4"/>
  <c r="AE87" i="4"/>
  <c r="AE96" i="4"/>
  <c r="AE94" i="4"/>
  <c r="AE81" i="4"/>
  <c r="AE93" i="4"/>
  <c r="AE73" i="4"/>
  <c r="AE100" i="4"/>
  <c r="AE86" i="4"/>
  <c r="AE64" i="4"/>
  <c r="AE65" i="4"/>
  <c r="AE99" i="4"/>
  <c r="AE304" i="4"/>
  <c r="AE403" i="4"/>
  <c r="AE230" i="4"/>
  <c r="AE148" i="4"/>
  <c r="AE174" i="4"/>
  <c r="AE402" i="4"/>
  <c r="AE291" i="4"/>
  <c r="AE140" i="4"/>
  <c r="AE294" i="4"/>
  <c r="AE171" i="4"/>
  <c r="AE177" i="4"/>
  <c r="AE435" i="4"/>
  <c r="AE229" i="4"/>
  <c r="AE103" i="4"/>
  <c r="AE123" i="4"/>
  <c r="AE132" i="4"/>
  <c r="AE179" i="4"/>
  <c r="AE468" i="4"/>
  <c r="AE358" i="4"/>
  <c r="AE441" i="4"/>
  <c r="AE368" i="4"/>
  <c r="AE104" i="4"/>
  <c r="AE367" i="4"/>
  <c r="AE467" i="4"/>
  <c r="AE163" i="4"/>
  <c r="AE290" i="4"/>
  <c r="AE320" i="4"/>
  <c r="AE105" i="4"/>
  <c r="AE305" i="4"/>
  <c r="AE172" i="4"/>
  <c r="AE246" i="4"/>
  <c r="AE259" i="4"/>
  <c r="AE329" i="4"/>
  <c r="AE369" i="4"/>
  <c r="AE476" i="4"/>
  <c r="AE381" i="4"/>
  <c r="AE301" i="4"/>
  <c r="AE139" i="4"/>
  <c r="AE321" i="4"/>
  <c r="AE267" i="4"/>
  <c r="AE231" i="4"/>
  <c r="AE262" i="4"/>
  <c r="AE106" i="4"/>
  <c r="AE107" i="4"/>
  <c r="AE268" i="4"/>
  <c r="AE359" i="4"/>
  <c r="AE186" i="4"/>
  <c r="AE200" i="4"/>
  <c r="AE108" i="4"/>
  <c r="AE111" i="4"/>
  <c r="AE109" i="4"/>
  <c r="AE110" i="4"/>
  <c r="AE333" i="4"/>
  <c r="AE250" i="4"/>
  <c r="AE119" i="4"/>
  <c r="AE263" i="4"/>
  <c r="AE154" i="4"/>
  <c r="AE112" i="4"/>
  <c r="AE413" i="4"/>
  <c r="AE286" i="4"/>
  <c r="AE423" i="4"/>
  <c r="AE310" i="4"/>
  <c r="AE207" i="4"/>
  <c r="AE360" i="4"/>
  <c r="AE157" i="4"/>
  <c r="AE113" i="4"/>
  <c r="AE442" i="4"/>
  <c r="AE261" i="4"/>
  <c r="AE382" i="4"/>
  <c r="AE485" i="4"/>
  <c r="AE224" i="4"/>
  <c r="AE351" i="4"/>
  <c r="AE443" i="4"/>
  <c r="AE404" i="4"/>
  <c r="AE272" i="4"/>
  <c r="AE389" i="4"/>
  <c r="AE371" i="4"/>
  <c r="AE370" i="4"/>
  <c r="AE405" i="4"/>
  <c r="AE114" i="4"/>
  <c r="AE153" i="4"/>
  <c r="AE444" i="4"/>
  <c r="AE273" i="4"/>
  <c r="AE205" i="4"/>
  <c r="AE198" i="4"/>
  <c r="AE334" i="4"/>
  <c r="AE392" i="4"/>
  <c r="AE115" i="4"/>
  <c r="AE116" i="4"/>
  <c r="AE180" i="4"/>
  <c r="AE117" i="4"/>
  <c r="AE234" i="4"/>
  <c r="AE183" i="4"/>
  <c r="AE173" i="4"/>
  <c r="AE383" i="4"/>
  <c r="AE445" i="4"/>
  <c r="AE251" i="4"/>
  <c r="AE264" i="4"/>
  <c r="AE469" i="4"/>
  <c r="AE126" i="4"/>
  <c r="AE297" i="4"/>
  <c r="AE124" i="4"/>
  <c r="AE372" i="4"/>
  <c r="AE151" i="4"/>
  <c r="AE414" i="4"/>
  <c r="AE137" i="4"/>
  <c r="AE458" i="4"/>
  <c r="AE453" i="4"/>
  <c r="AE288" i="4"/>
  <c r="AE118" i="4"/>
  <c r="AE470" i="4"/>
  <c r="AE146" i="4"/>
  <c r="AE279" i="4"/>
  <c r="AE495" i="4"/>
  <c r="AE487" i="4"/>
  <c r="AE144" i="4"/>
  <c r="AE197" i="4"/>
  <c r="AE494" i="4"/>
  <c r="AE446" i="4"/>
  <c r="AE384" i="4"/>
  <c r="AE196" i="4"/>
  <c r="AE461" i="4"/>
  <c r="AE459" i="4"/>
  <c r="AE307" i="4"/>
  <c r="AE218" i="4"/>
  <c r="AE504" i="4"/>
  <c r="AE206" i="4"/>
  <c r="AE415" i="4"/>
  <c r="AE352" i="4"/>
  <c r="AE460" i="4"/>
  <c r="AE149" i="4"/>
  <c r="AE162" i="4"/>
  <c r="AE454" i="4"/>
  <c r="AE284" i="4"/>
  <c r="AE185" i="4"/>
  <c r="AE361" i="4"/>
  <c r="AE447" i="4"/>
  <c r="AE436" i="4"/>
  <c r="AE187" i="4"/>
  <c r="AE345" i="4"/>
  <c r="AE298" i="4"/>
  <c r="AE437" i="4"/>
  <c r="AE313" i="4"/>
  <c r="AE169" i="4"/>
  <c r="AE330" i="4"/>
  <c r="AE280" i="4"/>
  <c r="AE256" i="4"/>
  <c r="AE245" i="4"/>
  <c r="AE406" i="4"/>
  <c r="AE295" i="4"/>
  <c r="AE424" i="4"/>
  <c r="AE306" i="4"/>
  <c r="AE312" i="4"/>
  <c r="AE274" i="4"/>
  <c r="AE482" i="4"/>
  <c r="AE501" i="4"/>
  <c r="AE448" i="4"/>
  <c r="AD489" i="4"/>
  <c r="AD142" i="4"/>
  <c r="AD373" i="4"/>
  <c r="AD455" i="4"/>
  <c r="AD438" i="4"/>
  <c r="AD346" i="4"/>
  <c r="AD407" i="4"/>
  <c r="AD503" i="4"/>
  <c r="AD2" i="4"/>
  <c r="AD210" i="4"/>
  <c r="AD425" i="4"/>
  <c r="AD488" i="4"/>
  <c r="AD385" i="4"/>
  <c r="AD260" i="4"/>
  <c r="AD265" i="4"/>
  <c r="AD462" i="4"/>
  <c r="AD473" i="4"/>
  <c r="AD323" i="4"/>
  <c r="AD257" i="4"/>
  <c r="AD287" i="4"/>
  <c r="AD216" i="4"/>
  <c r="AD17" i="4"/>
  <c r="AD300" i="4"/>
  <c r="AD188" i="4"/>
  <c r="AD254" i="4"/>
  <c r="AD235" i="4"/>
  <c r="AD243" i="4"/>
  <c r="AD18" i="4"/>
  <c r="AD204" i="4"/>
  <c r="AD253" i="4"/>
  <c r="AD502" i="4"/>
  <c r="AD182" i="4"/>
  <c r="AD192" i="4"/>
  <c r="AD492" i="4"/>
  <c r="AD491" i="4"/>
  <c r="AD483" i="4"/>
  <c r="AD165" i="4"/>
  <c r="AD275" i="4"/>
  <c r="AD217" i="4"/>
  <c r="AD362" i="4"/>
  <c r="AD128" i="4"/>
  <c r="AD486" i="4"/>
  <c r="AD3" i="4"/>
  <c r="AD6" i="4"/>
  <c r="AD498" i="4"/>
  <c r="AD232" i="4"/>
  <c r="AD213" i="4"/>
  <c r="AD252" i="4"/>
  <c r="AD219" i="4"/>
  <c r="AD4" i="4"/>
  <c r="AD5" i="4"/>
  <c r="AD472" i="4"/>
  <c r="AD374" i="4"/>
  <c r="AD490" i="4"/>
  <c r="AD201" i="4"/>
  <c r="AD239" i="4"/>
  <c r="AD282" i="4"/>
  <c r="AD7" i="4"/>
  <c r="AD500" i="4"/>
  <c r="AD190" i="4"/>
  <c r="AD129" i="4"/>
  <c r="AD191" i="4"/>
  <c r="AD471" i="4"/>
  <c r="AD212" i="4"/>
  <c r="AD8" i="4"/>
  <c r="AD426" i="4"/>
  <c r="AD477" i="4"/>
  <c r="AD390" i="4"/>
  <c r="AD9" i="4"/>
  <c r="AD339" i="4"/>
  <c r="AD497" i="4"/>
  <c r="AD499" i="4"/>
  <c r="AD338" i="4"/>
  <c r="AD240" i="4"/>
  <c r="AD289" i="4"/>
  <c r="AD11" i="4"/>
  <c r="AD222" i="4"/>
  <c r="AD335" i="4"/>
  <c r="AD10" i="4"/>
  <c r="AD393" i="4"/>
  <c r="AD208" i="4"/>
  <c r="AD135" i="4"/>
  <c r="AD427" i="4"/>
  <c r="AD138" i="4"/>
  <c r="AD181" i="4"/>
  <c r="AD215" i="4"/>
  <c r="AD416" i="4"/>
  <c r="AD143" i="4"/>
  <c r="AD178" i="4"/>
  <c r="AD175" i="4"/>
  <c r="AD394" i="4"/>
  <c r="AD161" i="4"/>
  <c r="AD439" i="4"/>
  <c r="AD241" i="4"/>
  <c r="AD299" i="4"/>
  <c r="AD331" i="4"/>
  <c r="AD341" i="4"/>
  <c r="AD160" i="4"/>
  <c r="AD408" i="4"/>
  <c r="AD314" i="4"/>
  <c r="AD13" i="4"/>
  <c r="AD386" i="4"/>
  <c r="AD340" i="4"/>
  <c r="AD375" i="4"/>
  <c r="AD353" i="4"/>
  <c r="AD242" i="4"/>
  <c r="AD315" i="4"/>
  <c r="AD14" i="4"/>
  <c r="AD195" i="4"/>
  <c r="AD184" i="4"/>
  <c r="AD395" i="4"/>
  <c r="AD417" i="4"/>
  <c r="AD12" i="4"/>
  <c r="AD322" i="4"/>
  <c r="AD316" i="4"/>
  <c r="AD247" i="4"/>
  <c r="AD225" i="4"/>
  <c r="AD270" i="4"/>
  <c r="AD396" i="4"/>
  <c r="AD376" i="4"/>
  <c r="AD199" i="4"/>
  <c r="AD131" i="4"/>
  <c r="AD202" i="4"/>
  <c r="AD15" i="4"/>
  <c r="AD16" i="4"/>
  <c r="AD158" i="4"/>
  <c r="AD134" i="4"/>
  <c r="AD147" i="4"/>
  <c r="AD141" i="4"/>
  <c r="AD120" i="4"/>
  <c r="AD226" i="4"/>
  <c r="AD122" i="4"/>
  <c r="AD377" i="4"/>
  <c r="AD176" i="4"/>
  <c r="AD170" i="4"/>
  <c r="AD248" i="4"/>
  <c r="AD211" i="4"/>
  <c r="AD194" i="4"/>
  <c r="AD428" i="4"/>
  <c r="AD493" i="4"/>
  <c r="AD409" i="4"/>
  <c r="AD354" i="4"/>
  <c r="AD125" i="4"/>
  <c r="AD378" i="4"/>
  <c r="AD317" i="4"/>
  <c r="AD214" i="4"/>
  <c r="AD220" i="4"/>
  <c r="AD19" i="4"/>
  <c r="AD20" i="4"/>
  <c r="AD236" i="4"/>
  <c r="AD23" i="4"/>
  <c r="AD342" i="4"/>
  <c r="AD24" i="4"/>
  <c r="AD22" i="4"/>
  <c r="AD255" i="4"/>
  <c r="AD21" i="4"/>
  <c r="AD343" i="4"/>
  <c r="AD269" i="4"/>
  <c r="AD302" i="4"/>
  <c r="AD25" i="4"/>
  <c r="AD223" i="4"/>
  <c r="AD27" i="4"/>
  <c r="AD26" i="4"/>
  <c r="AD221" i="4"/>
  <c r="AD249" i="4"/>
  <c r="AD332" i="4"/>
  <c r="AD347" i="4"/>
  <c r="AD32" i="4"/>
  <c r="AD155" i="4"/>
  <c r="AD33" i="4"/>
  <c r="AD244" i="4"/>
  <c r="AD324" i="4"/>
  <c r="AD209" i="4"/>
  <c r="AD227" i="4"/>
  <c r="AD336" i="4"/>
  <c r="AD159" i="4"/>
  <c r="AD31" i="4"/>
  <c r="AD355" i="4"/>
  <c r="AD136" i="4"/>
  <c r="AD166" i="4"/>
  <c r="AD456" i="4"/>
  <c r="AD28" i="4"/>
  <c r="AD30" i="4"/>
  <c r="AD429" i="4"/>
  <c r="AD237" i="4"/>
  <c r="AD474" i="4"/>
  <c r="AD164" i="4"/>
  <c r="AD133" i="4"/>
  <c r="AD145" i="4"/>
  <c r="AD29" i="4"/>
  <c r="AD266" i="4"/>
  <c r="AD397" i="4"/>
  <c r="AD308" i="4"/>
  <c r="AD37" i="4"/>
  <c r="AD303" i="4"/>
  <c r="AD449" i="4"/>
  <c r="AD418" i="4"/>
  <c r="AD419" i="4"/>
  <c r="AD40" i="4"/>
  <c r="AD34" i="4"/>
  <c r="AD38" i="4"/>
  <c r="AD35" i="4"/>
  <c r="AD271" i="4"/>
  <c r="AD398" i="4"/>
  <c r="AD480" i="4"/>
  <c r="AD356" i="4"/>
  <c r="AD318" i="4"/>
  <c r="AD463" i="4"/>
  <c r="AD167" i="4"/>
  <c r="AD430" i="4"/>
  <c r="AD39" i="4"/>
  <c r="AD228" i="4"/>
  <c r="AD496" i="4"/>
  <c r="AD36" i="4"/>
  <c r="AD168" i="4"/>
  <c r="AD410" i="4"/>
  <c r="AD481" i="4"/>
  <c r="AD344" i="4"/>
  <c r="AD193" i="4"/>
  <c r="AD296" i="4"/>
  <c r="AD319" i="4"/>
  <c r="AD311" i="4"/>
  <c r="AD475" i="4"/>
  <c r="AD41" i="4"/>
  <c r="AD326" i="4"/>
  <c r="AD348" i="4"/>
  <c r="AD127" i="4"/>
  <c r="AD130" i="4"/>
  <c r="AD150" i="4"/>
  <c r="AD42" i="4"/>
  <c r="AD325" i="4"/>
  <c r="AD156" i="4"/>
  <c r="AD309" i="4"/>
  <c r="AD391" i="4"/>
  <c r="AD43" i="4"/>
  <c r="AD379" i="4"/>
  <c r="AD484" i="4"/>
  <c r="AD434" i="4"/>
  <c r="AD337" i="4"/>
  <c r="AD440" i="4"/>
  <c r="AD365" i="4"/>
  <c r="AD44" i="4"/>
  <c r="AD55" i="4"/>
  <c r="AD59" i="4"/>
  <c r="AD412" i="4"/>
  <c r="AD152" i="4"/>
  <c r="AD277" i="4"/>
  <c r="AD203" i="4"/>
  <c r="AD45" i="4"/>
  <c r="AD46" i="4"/>
  <c r="AD450" i="4"/>
  <c r="AD420" i="4"/>
  <c r="AD478" i="4"/>
  <c r="AD357" i="4"/>
  <c r="AD363" i="4"/>
  <c r="AD452" i="4"/>
  <c r="AD47" i="4"/>
  <c r="AD479" i="4"/>
  <c r="AD327" i="4"/>
  <c r="AD328" i="4"/>
  <c r="AD285" i="4"/>
  <c r="AD121" i="4"/>
  <c r="AD457" i="4"/>
  <c r="AD464" i="4"/>
  <c r="AD364" i="4"/>
  <c r="AD432" i="4"/>
  <c r="AD411" i="4"/>
  <c r="AD233" i="4"/>
  <c r="AD48" i="4"/>
  <c r="AD49" i="4"/>
  <c r="AD401" i="4"/>
  <c r="AD50" i="4"/>
  <c r="AD433" i="4"/>
  <c r="AD465" i="4"/>
  <c r="AD292" i="4"/>
  <c r="AD431" i="4"/>
  <c r="AD400" i="4"/>
  <c r="AD258" i="4"/>
  <c r="AD387" i="4"/>
  <c r="AD422" i="4"/>
  <c r="AD399" i="4"/>
  <c r="AD54" i="4"/>
  <c r="AD366" i="4"/>
  <c r="AD388" i="4"/>
  <c r="AD51" i="4"/>
  <c r="AD293" i="4"/>
  <c r="AD380" i="4"/>
  <c r="AD350" i="4"/>
  <c r="AD451" i="4"/>
  <c r="AD278" i="4"/>
  <c r="AD238" i="4"/>
  <c r="AD281" i="4"/>
  <c r="AD189" i="4"/>
  <c r="AD52" i="4"/>
  <c r="AD57" i="4"/>
  <c r="AD276" i="4"/>
  <c r="AD421" i="4"/>
  <c r="AD56" i="4"/>
  <c r="AD283" i="4"/>
  <c r="AD349" i="4"/>
  <c r="AD466" i="4"/>
  <c r="AD53" i="4"/>
  <c r="AD58" i="4"/>
  <c r="AD83" i="4"/>
  <c r="AD101" i="4"/>
  <c r="AD74" i="4"/>
  <c r="AD70" i="4"/>
  <c r="AD80" i="4"/>
  <c r="AD60" i="4"/>
  <c r="AD84" i="4"/>
  <c r="AD89" i="4"/>
  <c r="AD92" i="4"/>
  <c r="AD61" i="4"/>
  <c r="AD90" i="4"/>
  <c r="AD66" i="4"/>
  <c r="AD91" i="4"/>
  <c r="AD62" i="4"/>
  <c r="AD88" i="4"/>
  <c r="AD77" i="4"/>
  <c r="AD95" i="4"/>
  <c r="AD68" i="4"/>
  <c r="AD67" i="4"/>
  <c r="AD72" i="4"/>
  <c r="AD75" i="4"/>
  <c r="AD78" i="4"/>
  <c r="AD71" i="4"/>
  <c r="AD76" i="4"/>
  <c r="AD98" i="4"/>
  <c r="AD69" i="4"/>
  <c r="AD82" i="4"/>
  <c r="AD85" i="4"/>
  <c r="AD63" i="4"/>
  <c r="AD79" i="4"/>
  <c r="AD102" i="4"/>
  <c r="AD97" i="4"/>
  <c r="AD87" i="4"/>
  <c r="AD96" i="4"/>
  <c r="AD94" i="4"/>
  <c r="AD81" i="4"/>
  <c r="AD93" i="4"/>
  <c r="AD73" i="4"/>
  <c r="AD100" i="4"/>
  <c r="AD86" i="4"/>
  <c r="AD64" i="4"/>
  <c r="AD65" i="4"/>
  <c r="AD99" i="4"/>
  <c r="AD304" i="4"/>
  <c r="AD403" i="4"/>
  <c r="AD230" i="4"/>
  <c r="AD148" i="4"/>
  <c r="AD174" i="4"/>
  <c r="AD402" i="4"/>
  <c r="AD291" i="4"/>
  <c r="AD140" i="4"/>
  <c r="AD294" i="4"/>
  <c r="AD171" i="4"/>
  <c r="AD177" i="4"/>
  <c r="AD435" i="4"/>
  <c r="AD229" i="4"/>
  <c r="AD103" i="4"/>
  <c r="AD123" i="4"/>
  <c r="AD132" i="4"/>
  <c r="AD179" i="4"/>
  <c r="AD468" i="4"/>
  <c r="AD358" i="4"/>
  <c r="AD441" i="4"/>
  <c r="AD368" i="4"/>
  <c r="AD104" i="4"/>
  <c r="AD367" i="4"/>
  <c r="AD467" i="4"/>
  <c r="AD163" i="4"/>
  <c r="AD290" i="4"/>
  <c r="AD320" i="4"/>
  <c r="AD105" i="4"/>
  <c r="AD305" i="4"/>
  <c r="AD172" i="4"/>
  <c r="AD246" i="4"/>
  <c r="AD259" i="4"/>
  <c r="AD329" i="4"/>
  <c r="AD369" i="4"/>
  <c r="AD476" i="4"/>
  <c r="AD381" i="4"/>
  <c r="AD301" i="4"/>
  <c r="AD139" i="4"/>
  <c r="AD321" i="4"/>
  <c r="AD267" i="4"/>
  <c r="AD231" i="4"/>
  <c r="AD262" i="4"/>
  <c r="AD106" i="4"/>
  <c r="AD107" i="4"/>
  <c r="AD268" i="4"/>
  <c r="AD359" i="4"/>
  <c r="AD186" i="4"/>
  <c r="AD200" i="4"/>
  <c r="AD108" i="4"/>
  <c r="AD111" i="4"/>
  <c r="AD109" i="4"/>
  <c r="AD110" i="4"/>
  <c r="AD333" i="4"/>
  <c r="AD250" i="4"/>
  <c r="AD119" i="4"/>
  <c r="AD263" i="4"/>
  <c r="AD154" i="4"/>
  <c r="AD112" i="4"/>
  <c r="AD413" i="4"/>
  <c r="AD286" i="4"/>
  <c r="AD423" i="4"/>
  <c r="AD310" i="4"/>
  <c r="AD207" i="4"/>
  <c r="AD360" i="4"/>
  <c r="AD157" i="4"/>
  <c r="AD113" i="4"/>
  <c r="AD442" i="4"/>
  <c r="AD261" i="4"/>
  <c r="AD382" i="4"/>
  <c r="AD485" i="4"/>
  <c r="AD224" i="4"/>
  <c r="AD351" i="4"/>
  <c r="AD443" i="4"/>
  <c r="AD404" i="4"/>
  <c r="AD272" i="4"/>
  <c r="AD389" i="4"/>
  <c r="AD371" i="4"/>
  <c r="AD370" i="4"/>
  <c r="AD405" i="4"/>
  <c r="AD114" i="4"/>
  <c r="AD153" i="4"/>
  <c r="AD444" i="4"/>
  <c r="AD273" i="4"/>
  <c r="AD205" i="4"/>
  <c r="AD198" i="4"/>
  <c r="AD334" i="4"/>
  <c r="AD392" i="4"/>
  <c r="AD115" i="4"/>
  <c r="AD116" i="4"/>
  <c r="AD180" i="4"/>
  <c r="AD117" i="4"/>
  <c r="AD234" i="4"/>
  <c r="AD183" i="4"/>
  <c r="AD173" i="4"/>
  <c r="AD383" i="4"/>
  <c r="AD445" i="4"/>
  <c r="AD251" i="4"/>
  <c r="AD264" i="4"/>
  <c r="AD469" i="4"/>
  <c r="AD126" i="4"/>
  <c r="AD297" i="4"/>
  <c r="AD124" i="4"/>
  <c r="AD372" i="4"/>
  <c r="AD151" i="4"/>
  <c r="AD414" i="4"/>
  <c r="AD137" i="4"/>
  <c r="AD458" i="4"/>
  <c r="AD453" i="4"/>
  <c r="AD288" i="4"/>
  <c r="AD118" i="4"/>
  <c r="AD470" i="4"/>
  <c r="AD146" i="4"/>
  <c r="AD279" i="4"/>
  <c r="AD495" i="4"/>
  <c r="AD487" i="4"/>
  <c r="AD144" i="4"/>
  <c r="AD197" i="4"/>
  <c r="AD494" i="4"/>
  <c r="AD446" i="4"/>
  <c r="AD384" i="4"/>
  <c r="AD196" i="4"/>
  <c r="AD461" i="4"/>
  <c r="AD459" i="4"/>
  <c r="AD307" i="4"/>
  <c r="AD218" i="4"/>
  <c r="AD504" i="4"/>
  <c r="AD206" i="4"/>
  <c r="AD415" i="4"/>
  <c r="AD352" i="4"/>
  <c r="AD460" i="4"/>
  <c r="AD149" i="4"/>
  <c r="AD162" i="4"/>
  <c r="AD454" i="4"/>
  <c r="AD284" i="4"/>
  <c r="AD185" i="4"/>
  <c r="AD361" i="4"/>
  <c r="AD447" i="4"/>
  <c r="AD436" i="4"/>
  <c r="AD187" i="4"/>
  <c r="AD345" i="4"/>
  <c r="AD298" i="4"/>
  <c r="AD437" i="4"/>
  <c r="AD313" i="4"/>
  <c r="AD169" i="4"/>
  <c r="AD330" i="4"/>
  <c r="AD280" i="4"/>
  <c r="AD256" i="4"/>
  <c r="AD245" i="4"/>
  <c r="AD406" i="4"/>
  <c r="AD295" i="4"/>
  <c r="AD424" i="4"/>
  <c r="AD306" i="4"/>
  <c r="AD312" i="4"/>
  <c r="AD274" i="4"/>
  <c r="AD482" i="4"/>
  <c r="AD501" i="4"/>
  <c r="AD448" i="4"/>
  <c r="AC489" i="4"/>
  <c r="AC142" i="4"/>
  <c r="AC373" i="4"/>
  <c r="AC455" i="4"/>
  <c r="AC438" i="4"/>
  <c r="AC346" i="4"/>
  <c r="AC407" i="4"/>
  <c r="AC503" i="4"/>
  <c r="AC2" i="4"/>
  <c r="AC210" i="4"/>
  <c r="AC425" i="4"/>
  <c r="AC488" i="4"/>
  <c r="AC385" i="4"/>
  <c r="AC260" i="4"/>
  <c r="AC265" i="4"/>
  <c r="AC462" i="4"/>
  <c r="AC473" i="4"/>
  <c r="AC323" i="4"/>
  <c r="AC257" i="4"/>
  <c r="AC287" i="4"/>
  <c r="AC216" i="4"/>
  <c r="AC17" i="4"/>
  <c r="AC300" i="4"/>
  <c r="AC188" i="4"/>
  <c r="AC254" i="4"/>
  <c r="AC235" i="4"/>
  <c r="AC243" i="4"/>
  <c r="AC18" i="4"/>
  <c r="AC204" i="4"/>
  <c r="AC253" i="4"/>
  <c r="AC502" i="4"/>
  <c r="AC182" i="4"/>
  <c r="AC192" i="4"/>
  <c r="AC492" i="4"/>
  <c r="AC491" i="4"/>
  <c r="AC483" i="4"/>
  <c r="AC165" i="4"/>
  <c r="AC275" i="4"/>
  <c r="AC217" i="4"/>
  <c r="AC362" i="4"/>
  <c r="AC128" i="4"/>
  <c r="AC486" i="4"/>
  <c r="AC3" i="4"/>
  <c r="AC6" i="4"/>
  <c r="AC498" i="4"/>
  <c r="AC232" i="4"/>
  <c r="AC213" i="4"/>
  <c r="AC252" i="4"/>
  <c r="AC219" i="4"/>
  <c r="AC4" i="4"/>
  <c r="AC5" i="4"/>
  <c r="AC472" i="4"/>
  <c r="AC374" i="4"/>
  <c r="AC490" i="4"/>
  <c r="AC201" i="4"/>
  <c r="AC239" i="4"/>
  <c r="AC282" i="4"/>
  <c r="AC7" i="4"/>
  <c r="AC500" i="4"/>
  <c r="AC190" i="4"/>
  <c r="AC129" i="4"/>
  <c r="AC191" i="4"/>
  <c r="AC471" i="4"/>
  <c r="AC212" i="4"/>
  <c r="AC8" i="4"/>
  <c r="AC426" i="4"/>
  <c r="AC477" i="4"/>
  <c r="AC390" i="4"/>
  <c r="AC9" i="4"/>
  <c r="AC339" i="4"/>
  <c r="AC497" i="4"/>
  <c r="AC499" i="4"/>
  <c r="AC338" i="4"/>
  <c r="AC240" i="4"/>
  <c r="AC289" i="4"/>
  <c r="AC11" i="4"/>
  <c r="AC222" i="4"/>
  <c r="AC335" i="4"/>
  <c r="AC10" i="4"/>
  <c r="AC393" i="4"/>
  <c r="AC208" i="4"/>
  <c r="AC135" i="4"/>
  <c r="AC427" i="4"/>
  <c r="AC138" i="4"/>
  <c r="AC181" i="4"/>
  <c r="AC215" i="4"/>
  <c r="AC416" i="4"/>
  <c r="AC143" i="4"/>
  <c r="AC178" i="4"/>
  <c r="AC175" i="4"/>
  <c r="AC394" i="4"/>
  <c r="AC161" i="4"/>
  <c r="AC439" i="4"/>
  <c r="AC241" i="4"/>
  <c r="AC299" i="4"/>
  <c r="AC331" i="4"/>
  <c r="AC341" i="4"/>
  <c r="AC160" i="4"/>
  <c r="AC408" i="4"/>
  <c r="AC314" i="4"/>
  <c r="AC13" i="4"/>
  <c r="AC386" i="4"/>
  <c r="AC340" i="4"/>
  <c r="AC375" i="4"/>
  <c r="AC353" i="4"/>
  <c r="AC242" i="4"/>
  <c r="AC315" i="4"/>
  <c r="AC14" i="4"/>
  <c r="AC195" i="4"/>
  <c r="AC184" i="4"/>
  <c r="AC395" i="4"/>
  <c r="AC417" i="4"/>
  <c r="AC12" i="4"/>
  <c r="AC322" i="4"/>
  <c r="AC316" i="4"/>
  <c r="AC247" i="4"/>
  <c r="AC225" i="4"/>
  <c r="AC270" i="4"/>
  <c r="AC396" i="4"/>
  <c r="AC376" i="4"/>
  <c r="AC199" i="4"/>
  <c r="AC131" i="4"/>
  <c r="AC202" i="4"/>
  <c r="AC15" i="4"/>
  <c r="AC16" i="4"/>
  <c r="AC158" i="4"/>
  <c r="AC134" i="4"/>
  <c r="AC147" i="4"/>
  <c r="AC141" i="4"/>
  <c r="AC120" i="4"/>
  <c r="AC226" i="4"/>
  <c r="AC122" i="4"/>
  <c r="AC377" i="4"/>
  <c r="AC176" i="4"/>
  <c r="AC170" i="4"/>
  <c r="AC248" i="4"/>
  <c r="AC211" i="4"/>
  <c r="AC194" i="4"/>
  <c r="AC428" i="4"/>
  <c r="AC493" i="4"/>
  <c r="AC409" i="4"/>
  <c r="AC354" i="4"/>
  <c r="AC125" i="4"/>
  <c r="AC378" i="4"/>
  <c r="AC317" i="4"/>
  <c r="AC214" i="4"/>
  <c r="AC220" i="4"/>
  <c r="AC19" i="4"/>
  <c r="AC20" i="4"/>
  <c r="AC236" i="4"/>
  <c r="AC23" i="4"/>
  <c r="AC342" i="4"/>
  <c r="AC24" i="4"/>
  <c r="AC22" i="4"/>
  <c r="AC255" i="4"/>
  <c r="AC21" i="4"/>
  <c r="AC343" i="4"/>
  <c r="AC269" i="4"/>
  <c r="AC302" i="4"/>
  <c r="AC25" i="4"/>
  <c r="AC223" i="4"/>
  <c r="AC27" i="4"/>
  <c r="AC26" i="4"/>
  <c r="AC221" i="4"/>
  <c r="AC249" i="4"/>
  <c r="AC332" i="4"/>
  <c r="AC347" i="4"/>
  <c r="AC32" i="4"/>
  <c r="AC155" i="4"/>
  <c r="AC33" i="4"/>
  <c r="AC244" i="4"/>
  <c r="AC324" i="4"/>
  <c r="AC209" i="4"/>
  <c r="AC227" i="4"/>
  <c r="AC336" i="4"/>
  <c r="AC159" i="4"/>
  <c r="AC31" i="4"/>
  <c r="AC355" i="4"/>
  <c r="AC136" i="4"/>
  <c r="AC166" i="4"/>
  <c r="AC456" i="4"/>
  <c r="AC28" i="4"/>
  <c r="AC30" i="4"/>
  <c r="AC429" i="4"/>
  <c r="AC237" i="4"/>
  <c r="AC474" i="4"/>
  <c r="AC164" i="4"/>
  <c r="AC133" i="4"/>
  <c r="AC145" i="4"/>
  <c r="AC29" i="4"/>
  <c r="AC266" i="4"/>
  <c r="AC397" i="4"/>
  <c r="AC308" i="4"/>
  <c r="AC37" i="4"/>
  <c r="AC303" i="4"/>
  <c r="AC449" i="4"/>
  <c r="AC418" i="4"/>
  <c r="AC419" i="4"/>
  <c r="AC40" i="4"/>
  <c r="AC34" i="4"/>
  <c r="AC38" i="4"/>
  <c r="AC35" i="4"/>
  <c r="AC271" i="4"/>
  <c r="AC398" i="4"/>
  <c r="AC480" i="4"/>
  <c r="AC356" i="4"/>
  <c r="AC318" i="4"/>
  <c r="AC463" i="4"/>
  <c r="AC167" i="4"/>
  <c r="AC430" i="4"/>
  <c r="AC39" i="4"/>
  <c r="AC228" i="4"/>
  <c r="AC496" i="4"/>
  <c r="AC36" i="4"/>
  <c r="AC168" i="4"/>
  <c r="AC410" i="4"/>
  <c r="AC481" i="4"/>
  <c r="AC344" i="4"/>
  <c r="AC193" i="4"/>
  <c r="AC296" i="4"/>
  <c r="AC319" i="4"/>
  <c r="AC311" i="4"/>
  <c r="AC475" i="4"/>
  <c r="AC41" i="4"/>
  <c r="AC326" i="4"/>
  <c r="AC348" i="4"/>
  <c r="AC127" i="4"/>
  <c r="AC130" i="4"/>
  <c r="AC150" i="4"/>
  <c r="AC42" i="4"/>
  <c r="AC325" i="4"/>
  <c r="AC156" i="4"/>
  <c r="AC309" i="4"/>
  <c r="AC391" i="4"/>
  <c r="AC43" i="4"/>
  <c r="AC379" i="4"/>
  <c r="AC484" i="4"/>
  <c r="AC434" i="4"/>
  <c r="AC337" i="4"/>
  <c r="AC440" i="4"/>
  <c r="AC365" i="4"/>
  <c r="AC44" i="4"/>
  <c r="AC55" i="4"/>
  <c r="AC59" i="4"/>
  <c r="AC412" i="4"/>
  <c r="AC152" i="4"/>
  <c r="AC277" i="4"/>
  <c r="AC203" i="4"/>
  <c r="AC45" i="4"/>
  <c r="AC46" i="4"/>
  <c r="AC450" i="4"/>
  <c r="AC420" i="4"/>
  <c r="AC478" i="4"/>
  <c r="AC357" i="4"/>
  <c r="AC363" i="4"/>
  <c r="AC452" i="4"/>
  <c r="AC47" i="4"/>
  <c r="AC479" i="4"/>
  <c r="AC327" i="4"/>
  <c r="AC328" i="4"/>
  <c r="AC285" i="4"/>
  <c r="AC121" i="4"/>
  <c r="AC457" i="4"/>
  <c r="AC464" i="4"/>
  <c r="AC364" i="4"/>
  <c r="AC432" i="4"/>
  <c r="AC411" i="4"/>
  <c r="AC233" i="4"/>
  <c r="AC48" i="4"/>
  <c r="AC49" i="4"/>
  <c r="AC401" i="4"/>
  <c r="AC50" i="4"/>
  <c r="AC433" i="4"/>
  <c r="AC465" i="4"/>
  <c r="AC292" i="4"/>
  <c r="AC431" i="4"/>
  <c r="AC400" i="4"/>
  <c r="AC258" i="4"/>
  <c r="AC387" i="4"/>
  <c r="AC422" i="4"/>
  <c r="AC399" i="4"/>
  <c r="AC54" i="4"/>
  <c r="AC366" i="4"/>
  <c r="AC388" i="4"/>
  <c r="AC51" i="4"/>
  <c r="AC293" i="4"/>
  <c r="AC380" i="4"/>
  <c r="AC350" i="4"/>
  <c r="AC451" i="4"/>
  <c r="AC278" i="4"/>
  <c r="AC238" i="4"/>
  <c r="AC281" i="4"/>
  <c r="AC189" i="4"/>
  <c r="AC52" i="4"/>
  <c r="AC57" i="4"/>
  <c r="AC276" i="4"/>
  <c r="AC421" i="4"/>
  <c r="AC56" i="4"/>
  <c r="AC283" i="4"/>
  <c r="AC349" i="4"/>
  <c r="AC466" i="4"/>
  <c r="AC53" i="4"/>
  <c r="AC58" i="4"/>
  <c r="AC83" i="4"/>
  <c r="AC101" i="4"/>
  <c r="AC74" i="4"/>
  <c r="AC70" i="4"/>
  <c r="AC80" i="4"/>
  <c r="AC60" i="4"/>
  <c r="AC84" i="4"/>
  <c r="AC89" i="4"/>
  <c r="AC92" i="4"/>
  <c r="AC61" i="4"/>
  <c r="AC90" i="4"/>
  <c r="AC66" i="4"/>
  <c r="AC91" i="4"/>
  <c r="AC62" i="4"/>
  <c r="AC88" i="4"/>
  <c r="AC77" i="4"/>
  <c r="AC95" i="4"/>
  <c r="AC68" i="4"/>
  <c r="AC67" i="4"/>
  <c r="AC72" i="4"/>
  <c r="AC75" i="4"/>
  <c r="AC78" i="4"/>
  <c r="AC71" i="4"/>
  <c r="AC76" i="4"/>
  <c r="AC98" i="4"/>
  <c r="AC69" i="4"/>
  <c r="AC82" i="4"/>
  <c r="AC85" i="4"/>
  <c r="AC63" i="4"/>
  <c r="AC79" i="4"/>
  <c r="AC102" i="4"/>
  <c r="AC97" i="4"/>
  <c r="AC87" i="4"/>
  <c r="AC96" i="4"/>
  <c r="AC94" i="4"/>
  <c r="AC81" i="4"/>
  <c r="AC93" i="4"/>
  <c r="AC73" i="4"/>
  <c r="AC100" i="4"/>
  <c r="AC86" i="4"/>
  <c r="AC64" i="4"/>
  <c r="AC65" i="4"/>
  <c r="AC99" i="4"/>
  <c r="AC304" i="4"/>
  <c r="AC403" i="4"/>
  <c r="AC230" i="4"/>
  <c r="AC148" i="4"/>
  <c r="AC174" i="4"/>
  <c r="AC402" i="4"/>
  <c r="AC291" i="4"/>
  <c r="AC140" i="4"/>
  <c r="AC294" i="4"/>
  <c r="AC171" i="4"/>
  <c r="AC177" i="4"/>
  <c r="AC435" i="4"/>
  <c r="AC229" i="4"/>
  <c r="AC103" i="4"/>
  <c r="AC123" i="4"/>
  <c r="AC132" i="4"/>
  <c r="AC179" i="4"/>
  <c r="AC468" i="4"/>
  <c r="AC358" i="4"/>
  <c r="AC441" i="4"/>
  <c r="AC368" i="4"/>
  <c r="AC104" i="4"/>
  <c r="AC367" i="4"/>
  <c r="AC467" i="4"/>
  <c r="AC163" i="4"/>
  <c r="AC290" i="4"/>
  <c r="AC320" i="4"/>
  <c r="AC105" i="4"/>
  <c r="AC305" i="4"/>
  <c r="AC172" i="4"/>
  <c r="AC246" i="4"/>
  <c r="AC259" i="4"/>
  <c r="AC329" i="4"/>
  <c r="AC369" i="4"/>
  <c r="AC476" i="4"/>
  <c r="AC381" i="4"/>
  <c r="AC301" i="4"/>
  <c r="AC139" i="4"/>
  <c r="AC321" i="4"/>
  <c r="AC267" i="4"/>
  <c r="AC231" i="4"/>
  <c r="AC262" i="4"/>
  <c r="AC106" i="4"/>
  <c r="AC107" i="4"/>
  <c r="AC268" i="4"/>
  <c r="AC359" i="4"/>
  <c r="AC186" i="4"/>
  <c r="AC200" i="4"/>
  <c r="AC108" i="4"/>
  <c r="AC111" i="4"/>
  <c r="AC109" i="4"/>
  <c r="AC110" i="4"/>
  <c r="AC333" i="4"/>
  <c r="AC250" i="4"/>
  <c r="AC119" i="4"/>
  <c r="AC263" i="4"/>
  <c r="AC154" i="4"/>
  <c r="AC112" i="4"/>
  <c r="AC413" i="4"/>
  <c r="AC286" i="4"/>
  <c r="AC423" i="4"/>
  <c r="AC310" i="4"/>
  <c r="AC207" i="4"/>
  <c r="AC360" i="4"/>
  <c r="AC157" i="4"/>
  <c r="AC113" i="4"/>
  <c r="AC442" i="4"/>
  <c r="AC261" i="4"/>
  <c r="AC382" i="4"/>
  <c r="AC485" i="4"/>
  <c r="AC224" i="4"/>
  <c r="AC351" i="4"/>
  <c r="AC443" i="4"/>
  <c r="AC404" i="4"/>
  <c r="AC272" i="4"/>
  <c r="AC389" i="4"/>
  <c r="AC371" i="4"/>
  <c r="AC370" i="4"/>
  <c r="AC405" i="4"/>
  <c r="AC114" i="4"/>
  <c r="AC153" i="4"/>
  <c r="AC444" i="4"/>
  <c r="AC273" i="4"/>
  <c r="AC205" i="4"/>
  <c r="AC198" i="4"/>
  <c r="AC334" i="4"/>
  <c r="AC392" i="4"/>
  <c r="AC115" i="4"/>
  <c r="AC116" i="4"/>
  <c r="AC180" i="4"/>
  <c r="AC117" i="4"/>
  <c r="AC234" i="4"/>
  <c r="AC183" i="4"/>
  <c r="AC173" i="4"/>
  <c r="AC383" i="4"/>
  <c r="AC445" i="4"/>
  <c r="AC251" i="4"/>
  <c r="AC264" i="4"/>
  <c r="AC469" i="4"/>
  <c r="AC126" i="4"/>
  <c r="AC297" i="4"/>
  <c r="AC124" i="4"/>
  <c r="AC372" i="4"/>
  <c r="AC151" i="4"/>
  <c r="AC414" i="4"/>
  <c r="AC137" i="4"/>
  <c r="AC458" i="4"/>
  <c r="AC453" i="4"/>
  <c r="AC288" i="4"/>
  <c r="AC118" i="4"/>
  <c r="AC470" i="4"/>
  <c r="AC146" i="4"/>
  <c r="AC279" i="4"/>
  <c r="AC495" i="4"/>
  <c r="AC487" i="4"/>
  <c r="AC144" i="4"/>
  <c r="AC197" i="4"/>
  <c r="AC494" i="4"/>
  <c r="AC446" i="4"/>
  <c r="AC384" i="4"/>
  <c r="AC196" i="4"/>
  <c r="AC461" i="4"/>
  <c r="AC459" i="4"/>
  <c r="AC307" i="4"/>
  <c r="AC218" i="4"/>
  <c r="AC504" i="4"/>
  <c r="AC206" i="4"/>
  <c r="AC415" i="4"/>
  <c r="AC352" i="4"/>
  <c r="AC460" i="4"/>
  <c r="AC149" i="4"/>
  <c r="AC162" i="4"/>
  <c r="AC454" i="4"/>
  <c r="AC284" i="4"/>
  <c r="AC185" i="4"/>
  <c r="AC361" i="4"/>
  <c r="AC447" i="4"/>
  <c r="AC436" i="4"/>
  <c r="AC187" i="4"/>
  <c r="AC345" i="4"/>
  <c r="AC298" i="4"/>
  <c r="AC437" i="4"/>
  <c r="AC313" i="4"/>
  <c r="AC169" i="4"/>
  <c r="AC330" i="4"/>
  <c r="AC280" i="4"/>
  <c r="AC256" i="4"/>
  <c r="AC245" i="4"/>
  <c r="AC406" i="4"/>
  <c r="AC295" i="4"/>
  <c r="AC424" i="4"/>
  <c r="AC306" i="4"/>
  <c r="AC312" i="4"/>
  <c r="AC274" i="4"/>
  <c r="AC482" i="4"/>
  <c r="AC501" i="4"/>
  <c r="AC448" i="4"/>
  <c r="AB489" i="4"/>
  <c r="AB142" i="4"/>
  <c r="AB373" i="4"/>
  <c r="AB455" i="4"/>
  <c r="AB438" i="4"/>
  <c r="AB346" i="4"/>
  <c r="AB407" i="4"/>
  <c r="AB503" i="4"/>
  <c r="AB2" i="4"/>
  <c r="AB210" i="4"/>
  <c r="AB425" i="4"/>
  <c r="AB488" i="4"/>
  <c r="AB385" i="4"/>
  <c r="AB260" i="4"/>
  <c r="AB265" i="4"/>
  <c r="AB462" i="4"/>
  <c r="AB473" i="4"/>
  <c r="AB323" i="4"/>
  <c r="AB257" i="4"/>
  <c r="AB287" i="4"/>
  <c r="AB216" i="4"/>
  <c r="AB17" i="4"/>
  <c r="AB300" i="4"/>
  <c r="AB188" i="4"/>
  <c r="AB254" i="4"/>
  <c r="AB235" i="4"/>
  <c r="AB243" i="4"/>
  <c r="AB18" i="4"/>
  <c r="AB204" i="4"/>
  <c r="AB253" i="4"/>
  <c r="AB502" i="4"/>
  <c r="AB182" i="4"/>
  <c r="AB192" i="4"/>
  <c r="AB492" i="4"/>
  <c r="AB491" i="4"/>
  <c r="AB483" i="4"/>
  <c r="AB165" i="4"/>
  <c r="AB275" i="4"/>
  <c r="AB217" i="4"/>
  <c r="AB362" i="4"/>
  <c r="AB128" i="4"/>
  <c r="AB486" i="4"/>
  <c r="AB3" i="4"/>
  <c r="AB6" i="4"/>
  <c r="AB498" i="4"/>
  <c r="AB232" i="4"/>
  <c r="AB213" i="4"/>
  <c r="AB252" i="4"/>
  <c r="AB219" i="4"/>
  <c r="AB4" i="4"/>
  <c r="AB5" i="4"/>
  <c r="AB472" i="4"/>
  <c r="AB374" i="4"/>
  <c r="AB490" i="4"/>
  <c r="AB201" i="4"/>
  <c r="AB239" i="4"/>
  <c r="AB282" i="4"/>
  <c r="AB7" i="4"/>
  <c r="AB500" i="4"/>
  <c r="AB190" i="4"/>
  <c r="AB129" i="4"/>
  <c r="AB191" i="4"/>
  <c r="AB471" i="4"/>
  <c r="AB212" i="4"/>
  <c r="AB8" i="4"/>
  <c r="AB426" i="4"/>
  <c r="AB477" i="4"/>
  <c r="AB390" i="4"/>
  <c r="AB9" i="4"/>
  <c r="AB339" i="4"/>
  <c r="AB497" i="4"/>
  <c r="AB499" i="4"/>
  <c r="AB338" i="4"/>
  <c r="AB240" i="4"/>
  <c r="AB289" i="4"/>
  <c r="AB11" i="4"/>
  <c r="AB222" i="4"/>
  <c r="AB335" i="4"/>
  <c r="AB10" i="4"/>
  <c r="AB393" i="4"/>
  <c r="AB208" i="4"/>
  <c r="AB135" i="4"/>
  <c r="AB427" i="4"/>
  <c r="AB138" i="4"/>
  <c r="AB181" i="4"/>
  <c r="AB215" i="4"/>
  <c r="AB416" i="4"/>
  <c r="AB143" i="4"/>
  <c r="AB178" i="4"/>
  <c r="AB175" i="4"/>
  <c r="AB394" i="4"/>
  <c r="AB161" i="4"/>
  <c r="AB439" i="4"/>
  <c r="AB241" i="4"/>
  <c r="AB299" i="4"/>
  <c r="AB331" i="4"/>
  <c r="AB341" i="4"/>
  <c r="AB160" i="4"/>
  <c r="AB408" i="4"/>
  <c r="AB314" i="4"/>
  <c r="AB13" i="4"/>
  <c r="AB386" i="4"/>
  <c r="AB340" i="4"/>
  <c r="AB375" i="4"/>
  <c r="AB353" i="4"/>
  <c r="AB242" i="4"/>
  <c r="AB315" i="4"/>
  <c r="AB14" i="4"/>
  <c r="AB195" i="4"/>
  <c r="AB184" i="4"/>
  <c r="AB395" i="4"/>
  <c r="AB417" i="4"/>
  <c r="AB12" i="4"/>
  <c r="AB322" i="4"/>
  <c r="AB316" i="4"/>
  <c r="AB247" i="4"/>
  <c r="AB225" i="4"/>
  <c r="AB270" i="4"/>
  <c r="AB396" i="4"/>
  <c r="AB376" i="4"/>
  <c r="AB199" i="4"/>
  <c r="AB131" i="4"/>
  <c r="AB202" i="4"/>
  <c r="AB15" i="4"/>
  <c r="AB16" i="4"/>
  <c r="AB158" i="4"/>
  <c r="AB134" i="4"/>
  <c r="AB147" i="4"/>
  <c r="AB141" i="4"/>
  <c r="AB120" i="4"/>
  <c r="AB226" i="4"/>
  <c r="AB122" i="4"/>
  <c r="AB377" i="4"/>
  <c r="AB176" i="4"/>
  <c r="AB170" i="4"/>
  <c r="AB248" i="4"/>
  <c r="AB211" i="4"/>
  <c r="AB194" i="4"/>
  <c r="AB428" i="4"/>
  <c r="AB493" i="4"/>
  <c r="AB409" i="4"/>
  <c r="AB354" i="4"/>
  <c r="AB125" i="4"/>
  <c r="AB378" i="4"/>
  <c r="AB317" i="4"/>
  <c r="AB214" i="4"/>
  <c r="AB220" i="4"/>
  <c r="AB19" i="4"/>
  <c r="AB20" i="4"/>
  <c r="AB236" i="4"/>
  <c r="AB23" i="4"/>
  <c r="AB342" i="4"/>
  <c r="AB24" i="4"/>
  <c r="AB22" i="4"/>
  <c r="AB255" i="4"/>
  <c r="AB21" i="4"/>
  <c r="AB343" i="4"/>
  <c r="AB269" i="4"/>
  <c r="AB302" i="4"/>
  <c r="AB25" i="4"/>
  <c r="AB223" i="4"/>
  <c r="AB27" i="4"/>
  <c r="AB26" i="4"/>
  <c r="AB221" i="4"/>
  <c r="AB249" i="4"/>
  <c r="AB332" i="4"/>
  <c r="AB347" i="4"/>
  <c r="AB32" i="4"/>
  <c r="AB155" i="4"/>
  <c r="AB33" i="4"/>
  <c r="AB244" i="4"/>
  <c r="AB324" i="4"/>
  <c r="AB209" i="4"/>
  <c r="AB227" i="4"/>
  <c r="AB336" i="4"/>
  <c r="AB159" i="4"/>
  <c r="AB31" i="4"/>
  <c r="AB355" i="4"/>
  <c r="AB136" i="4"/>
  <c r="AB166" i="4"/>
  <c r="AB456" i="4"/>
  <c r="AB28" i="4"/>
  <c r="AB30" i="4"/>
  <c r="AB429" i="4"/>
  <c r="AB237" i="4"/>
  <c r="AB474" i="4"/>
  <c r="AB164" i="4"/>
  <c r="AB133" i="4"/>
  <c r="AB145" i="4"/>
  <c r="AB29" i="4"/>
  <c r="AB266" i="4"/>
  <c r="AB397" i="4"/>
  <c r="AB308" i="4"/>
  <c r="AB37" i="4"/>
  <c r="AB303" i="4"/>
  <c r="AB449" i="4"/>
  <c r="AB418" i="4"/>
  <c r="AB419" i="4"/>
  <c r="AB40" i="4"/>
  <c r="AB34" i="4"/>
  <c r="AB38" i="4"/>
  <c r="AB35" i="4"/>
  <c r="AB271" i="4"/>
  <c r="AB398" i="4"/>
  <c r="AB480" i="4"/>
  <c r="AB356" i="4"/>
  <c r="AB318" i="4"/>
  <c r="AB463" i="4"/>
  <c r="AB167" i="4"/>
  <c r="AB430" i="4"/>
  <c r="AB39" i="4"/>
  <c r="AB228" i="4"/>
  <c r="AB496" i="4"/>
  <c r="AB36" i="4"/>
  <c r="AB168" i="4"/>
  <c r="AB410" i="4"/>
  <c r="AB481" i="4"/>
  <c r="AB344" i="4"/>
  <c r="AB193" i="4"/>
  <c r="AB296" i="4"/>
  <c r="AB319" i="4"/>
  <c r="AB311" i="4"/>
  <c r="AB475" i="4"/>
  <c r="AB41" i="4"/>
  <c r="AB326" i="4"/>
  <c r="AB348" i="4"/>
  <c r="AB127" i="4"/>
  <c r="AB130" i="4"/>
  <c r="AB150" i="4"/>
  <c r="AB42" i="4"/>
  <c r="AB325" i="4"/>
  <c r="AB156" i="4"/>
  <c r="AB309" i="4"/>
  <c r="AB391" i="4"/>
  <c r="AB43" i="4"/>
  <c r="AB379" i="4"/>
  <c r="AB484" i="4"/>
  <c r="AB434" i="4"/>
  <c r="AB337" i="4"/>
  <c r="AB440" i="4"/>
  <c r="AB365" i="4"/>
  <c r="AB44" i="4"/>
  <c r="AB55" i="4"/>
  <c r="AB59" i="4"/>
  <c r="AB412" i="4"/>
  <c r="AB152" i="4"/>
  <c r="AB277" i="4"/>
  <c r="AB203" i="4"/>
  <c r="AB45" i="4"/>
  <c r="AB46" i="4"/>
  <c r="AB450" i="4"/>
  <c r="AB420" i="4"/>
  <c r="AB478" i="4"/>
  <c r="AB357" i="4"/>
  <c r="AB363" i="4"/>
  <c r="AB452" i="4"/>
  <c r="AB47" i="4"/>
  <c r="AB479" i="4"/>
  <c r="AB327" i="4"/>
  <c r="AB328" i="4"/>
  <c r="AB285" i="4"/>
  <c r="AB121" i="4"/>
  <c r="AB457" i="4"/>
  <c r="AB464" i="4"/>
  <c r="AB364" i="4"/>
  <c r="AB432" i="4"/>
  <c r="AB411" i="4"/>
  <c r="AB233" i="4"/>
  <c r="AB48" i="4"/>
  <c r="AB49" i="4"/>
  <c r="AB401" i="4"/>
  <c r="AB50" i="4"/>
  <c r="AB433" i="4"/>
  <c r="AB465" i="4"/>
  <c r="AB292" i="4"/>
  <c r="AB431" i="4"/>
  <c r="AB400" i="4"/>
  <c r="AB258" i="4"/>
  <c r="AB387" i="4"/>
  <c r="AB422" i="4"/>
  <c r="AB399" i="4"/>
  <c r="AB54" i="4"/>
  <c r="AB366" i="4"/>
  <c r="AB388" i="4"/>
  <c r="AB51" i="4"/>
  <c r="AB293" i="4"/>
  <c r="AB380" i="4"/>
  <c r="AB350" i="4"/>
  <c r="AB451" i="4"/>
  <c r="AB278" i="4"/>
  <c r="AB238" i="4"/>
  <c r="AB281" i="4"/>
  <c r="AB189" i="4"/>
  <c r="AB52" i="4"/>
  <c r="AB57" i="4"/>
  <c r="AB276" i="4"/>
  <c r="AB421" i="4"/>
  <c r="AB56" i="4"/>
  <c r="AB283" i="4"/>
  <c r="AB349" i="4"/>
  <c r="AB466" i="4"/>
  <c r="AB53" i="4"/>
  <c r="AB58" i="4"/>
  <c r="AB83" i="4"/>
  <c r="AB101" i="4"/>
  <c r="AB74" i="4"/>
  <c r="AB70" i="4"/>
  <c r="AB80" i="4"/>
  <c r="AB60" i="4"/>
  <c r="AB84" i="4"/>
  <c r="AB89" i="4"/>
  <c r="AB92" i="4"/>
  <c r="AB61" i="4"/>
  <c r="AB90" i="4"/>
  <c r="AB66" i="4"/>
  <c r="AB91" i="4"/>
  <c r="AB62" i="4"/>
  <c r="AB88" i="4"/>
  <c r="AB77" i="4"/>
  <c r="AB95" i="4"/>
  <c r="AB68" i="4"/>
  <c r="AB67" i="4"/>
  <c r="AB72" i="4"/>
  <c r="AB75" i="4"/>
  <c r="AB78" i="4"/>
  <c r="AB71" i="4"/>
  <c r="AB76" i="4"/>
  <c r="AB98" i="4"/>
  <c r="AB69" i="4"/>
  <c r="AB82" i="4"/>
  <c r="AB85" i="4"/>
  <c r="AB63" i="4"/>
  <c r="AB79" i="4"/>
  <c r="AB102" i="4"/>
  <c r="AB97" i="4"/>
  <c r="AB87" i="4"/>
  <c r="AB96" i="4"/>
  <c r="AB94" i="4"/>
  <c r="AB81" i="4"/>
  <c r="AB93" i="4"/>
  <c r="AB73" i="4"/>
  <c r="AB100" i="4"/>
  <c r="AB86" i="4"/>
  <c r="AB64" i="4"/>
  <c r="AB65" i="4"/>
  <c r="AB99" i="4"/>
  <c r="AB304" i="4"/>
  <c r="AB403" i="4"/>
  <c r="AB230" i="4"/>
  <c r="AB148" i="4"/>
  <c r="AB174" i="4"/>
  <c r="AB402" i="4"/>
  <c r="AB291" i="4"/>
  <c r="AB140" i="4"/>
  <c r="AB294" i="4"/>
  <c r="AB171" i="4"/>
  <c r="AB177" i="4"/>
  <c r="AB435" i="4"/>
  <c r="AB229" i="4"/>
  <c r="AB103" i="4"/>
  <c r="AB123" i="4"/>
  <c r="AB132" i="4"/>
  <c r="AB179" i="4"/>
  <c r="AB468" i="4"/>
  <c r="AB358" i="4"/>
  <c r="AB441" i="4"/>
  <c r="AB368" i="4"/>
  <c r="AB104" i="4"/>
  <c r="AB367" i="4"/>
  <c r="AB467" i="4"/>
  <c r="AB163" i="4"/>
  <c r="AB290" i="4"/>
  <c r="AB320" i="4"/>
  <c r="AB105" i="4"/>
  <c r="AB305" i="4"/>
  <c r="AB172" i="4"/>
  <c r="AB246" i="4"/>
  <c r="AB259" i="4"/>
  <c r="AB329" i="4"/>
  <c r="AB369" i="4"/>
  <c r="AB476" i="4"/>
  <c r="AB381" i="4"/>
  <c r="AB301" i="4"/>
  <c r="AB139" i="4"/>
  <c r="AB321" i="4"/>
  <c r="AB267" i="4"/>
  <c r="AB231" i="4"/>
  <c r="AB262" i="4"/>
  <c r="AB106" i="4"/>
  <c r="AB107" i="4"/>
  <c r="AB268" i="4"/>
  <c r="AB359" i="4"/>
  <c r="AB186" i="4"/>
  <c r="AB200" i="4"/>
  <c r="AB108" i="4"/>
  <c r="AB111" i="4"/>
  <c r="AB109" i="4"/>
  <c r="AB110" i="4"/>
  <c r="AB333" i="4"/>
  <c r="AB250" i="4"/>
  <c r="AB119" i="4"/>
  <c r="AB263" i="4"/>
  <c r="AB154" i="4"/>
  <c r="AB112" i="4"/>
  <c r="AB413" i="4"/>
  <c r="AB286" i="4"/>
  <c r="AB423" i="4"/>
  <c r="AB310" i="4"/>
  <c r="AB207" i="4"/>
  <c r="AB360" i="4"/>
  <c r="AB157" i="4"/>
  <c r="AB113" i="4"/>
  <c r="AB442" i="4"/>
  <c r="AB261" i="4"/>
  <c r="AB382" i="4"/>
  <c r="AB485" i="4"/>
  <c r="AB224" i="4"/>
  <c r="AB351" i="4"/>
  <c r="AB443" i="4"/>
  <c r="AB404" i="4"/>
  <c r="AB272" i="4"/>
  <c r="AB389" i="4"/>
  <c r="AB371" i="4"/>
  <c r="AB370" i="4"/>
  <c r="AB405" i="4"/>
  <c r="AB114" i="4"/>
  <c r="AB153" i="4"/>
  <c r="AB444" i="4"/>
  <c r="AB273" i="4"/>
  <c r="AB205" i="4"/>
  <c r="AB198" i="4"/>
  <c r="AB334" i="4"/>
  <c r="AB392" i="4"/>
  <c r="AB115" i="4"/>
  <c r="AB116" i="4"/>
  <c r="AB180" i="4"/>
  <c r="AB117" i="4"/>
  <c r="AB234" i="4"/>
  <c r="AB183" i="4"/>
  <c r="AB173" i="4"/>
  <c r="AB383" i="4"/>
  <c r="AB445" i="4"/>
  <c r="AB251" i="4"/>
  <c r="AB264" i="4"/>
  <c r="AB469" i="4"/>
  <c r="AB126" i="4"/>
  <c r="AB297" i="4"/>
  <c r="AB124" i="4"/>
  <c r="AB372" i="4"/>
  <c r="AB151" i="4"/>
  <c r="AB414" i="4"/>
  <c r="AB137" i="4"/>
  <c r="AB458" i="4"/>
  <c r="AB453" i="4"/>
  <c r="AB288" i="4"/>
  <c r="AB118" i="4"/>
  <c r="AB470" i="4"/>
  <c r="AB146" i="4"/>
  <c r="AB279" i="4"/>
  <c r="AB495" i="4"/>
  <c r="AB487" i="4"/>
  <c r="AB144" i="4"/>
  <c r="AB197" i="4"/>
  <c r="AB494" i="4"/>
  <c r="AB446" i="4"/>
  <c r="AB384" i="4"/>
  <c r="AB196" i="4"/>
  <c r="AB461" i="4"/>
  <c r="AB459" i="4"/>
  <c r="AB307" i="4"/>
  <c r="AB218" i="4"/>
  <c r="AB504" i="4"/>
  <c r="AB206" i="4"/>
  <c r="AB415" i="4"/>
  <c r="AB352" i="4"/>
  <c r="AB460" i="4"/>
  <c r="AB149" i="4"/>
  <c r="AB162" i="4"/>
  <c r="AB454" i="4"/>
  <c r="AB284" i="4"/>
  <c r="AB185" i="4"/>
  <c r="AB361" i="4"/>
  <c r="AB447" i="4"/>
  <c r="AB436" i="4"/>
  <c r="AB187" i="4"/>
  <c r="AB345" i="4"/>
  <c r="AB298" i="4"/>
  <c r="AB437" i="4"/>
  <c r="AB313" i="4"/>
  <c r="AB169" i="4"/>
  <c r="AB330" i="4"/>
  <c r="AB280" i="4"/>
  <c r="AB256" i="4"/>
  <c r="AB245" i="4"/>
  <c r="AB406" i="4"/>
  <c r="AB295" i="4"/>
  <c r="AB424" i="4"/>
  <c r="AB306" i="4"/>
  <c r="AB312" i="4"/>
  <c r="AB274" i="4"/>
  <c r="AB482" i="4"/>
  <c r="AB501" i="4"/>
  <c r="AB448" i="4"/>
  <c r="AA489" i="4"/>
  <c r="AA142" i="4"/>
  <c r="AA373" i="4"/>
  <c r="AA455" i="4"/>
  <c r="AA438" i="4"/>
  <c r="AA346" i="4"/>
  <c r="AA407" i="4"/>
  <c r="AA503" i="4"/>
  <c r="AA2" i="4"/>
  <c r="AA210" i="4"/>
  <c r="AA425" i="4"/>
  <c r="AA488" i="4"/>
  <c r="AA385" i="4"/>
  <c r="AA260" i="4"/>
  <c r="AA265" i="4"/>
  <c r="AA462" i="4"/>
  <c r="AA473" i="4"/>
  <c r="AA323" i="4"/>
  <c r="AA257" i="4"/>
  <c r="AA287" i="4"/>
  <c r="AA216" i="4"/>
  <c r="AA17" i="4"/>
  <c r="AA300" i="4"/>
  <c r="AA188" i="4"/>
  <c r="AA254" i="4"/>
  <c r="AA235" i="4"/>
  <c r="AA243" i="4"/>
  <c r="AA18" i="4"/>
  <c r="AA204" i="4"/>
  <c r="AA253" i="4"/>
  <c r="AA502" i="4"/>
  <c r="AA182" i="4"/>
  <c r="AA192" i="4"/>
  <c r="AA492" i="4"/>
  <c r="AA491" i="4"/>
  <c r="AA483" i="4"/>
  <c r="AA165" i="4"/>
  <c r="AA275" i="4"/>
  <c r="AA217" i="4"/>
  <c r="AA362" i="4"/>
  <c r="AA128" i="4"/>
  <c r="AA486" i="4"/>
  <c r="AA3" i="4"/>
  <c r="AA6" i="4"/>
  <c r="AA498" i="4"/>
  <c r="AA232" i="4"/>
  <c r="AA213" i="4"/>
  <c r="AA252" i="4"/>
  <c r="AA219" i="4"/>
  <c r="AA4" i="4"/>
  <c r="AA5" i="4"/>
  <c r="AA472" i="4"/>
  <c r="AA374" i="4"/>
  <c r="AA490" i="4"/>
  <c r="AA201" i="4"/>
  <c r="AA239" i="4"/>
  <c r="AA282" i="4"/>
  <c r="AA7" i="4"/>
  <c r="AA500" i="4"/>
  <c r="AA190" i="4"/>
  <c r="AA129" i="4"/>
  <c r="AA191" i="4"/>
  <c r="AA471" i="4"/>
  <c r="AA212" i="4"/>
  <c r="AA8" i="4"/>
  <c r="AA426" i="4"/>
  <c r="AA477" i="4"/>
  <c r="AA390" i="4"/>
  <c r="AA9" i="4"/>
  <c r="AA339" i="4"/>
  <c r="AA497" i="4"/>
  <c r="AA499" i="4"/>
  <c r="AA338" i="4"/>
  <c r="AA240" i="4"/>
  <c r="AA289" i="4"/>
  <c r="AA11" i="4"/>
  <c r="AA222" i="4"/>
  <c r="AA335" i="4"/>
  <c r="AA10" i="4"/>
  <c r="AA393" i="4"/>
  <c r="AA208" i="4"/>
  <c r="AA135" i="4"/>
  <c r="AA427" i="4"/>
  <c r="AA138" i="4"/>
  <c r="AA181" i="4"/>
  <c r="AA215" i="4"/>
  <c r="AA416" i="4"/>
  <c r="AA143" i="4"/>
  <c r="AA178" i="4"/>
  <c r="AA175" i="4"/>
  <c r="AA394" i="4"/>
  <c r="AA161" i="4"/>
  <c r="AA439" i="4"/>
  <c r="AA241" i="4"/>
  <c r="AA299" i="4"/>
  <c r="AA331" i="4"/>
  <c r="AA341" i="4"/>
  <c r="AA160" i="4"/>
  <c r="AA408" i="4"/>
  <c r="AA314" i="4"/>
  <c r="AA13" i="4"/>
  <c r="AA386" i="4"/>
  <c r="AA340" i="4"/>
  <c r="AA375" i="4"/>
  <c r="AA353" i="4"/>
  <c r="AA242" i="4"/>
  <c r="AA315" i="4"/>
  <c r="AA14" i="4"/>
  <c r="AA195" i="4"/>
  <c r="AA184" i="4"/>
  <c r="AA395" i="4"/>
  <c r="AA417" i="4"/>
  <c r="AA12" i="4"/>
  <c r="AA322" i="4"/>
  <c r="AA316" i="4"/>
  <c r="AA247" i="4"/>
  <c r="AA225" i="4"/>
  <c r="AA270" i="4"/>
  <c r="AA396" i="4"/>
  <c r="AA376" i="4"/>
  <c r="AA199" i="4"/>
  <c r="AA131" i="4"/>
  <c r="AA202" i="4"/>
  <c r="AA15" i="4"/>
  <c r="AA16" i="4"/>
  <c r="AA158" i="4"/>
  <c r="AA134" i="4"/>
  <c r="AA147" i="4"/>
  <c r="AA141" i="4"/>
  <c r="AA120" i="4"/>
  <c r="AA226" i="4"/>
  <c r="AA122" i="4"/>
  <c r="AA377" i="4"/>
  <c r="AA176" i="4"/>
  <c r="AA170" i="4"/>
  <c r="AA248" i="4"/>
  <c r="AA211" i="4"/>
  <c r="AA194" i="4"/>
  <c r="AA428" i="4"/>
  <c r="AA493" i="4"/>
  <c r="AA409" i="4"/>
  <c r="AA354" i="4"/>
  <c r="AA125" i="4"/>
  <c r="AA378" i="4"/>
  <c r="AA317" i="4"/>
  <c r="AA214" i="4"/>
  <c r="AA220" i="4"/>
  <c r="AA19" i="4"/>
  <c r="AA20" i="4"/>
  <c r="AA236" i="4"/>
  <c r="AA23" i="4"/>
  <c r="AA342" i="4"/>
  <c r="AA24" i="4"/>
  <c r="AA22" i="4"/>
  <c r="AA255" i="4"/>
  <c r="AA21" i="4"/>
  <c r="AA343" i="4"/>
  <c r="AA269" i="4"/>
  <c r="AA302" i="4"/>
  <c r="AA25" i="4"/>
  <c r="AA223" i="4"/>
  <c r="AA27" i="4"/>
  <c r="AA26" i="4"/>
  <c r="AA221" i="4"/>
  <c r="AA249" i="4"/>
  <c r="AA332" i="4"/>
  <c r="AA347" i="4"/>
  <c r="AA32" i="4"/>
  <c r="AA155" i="4"/>
  <c r="AA33" i="4"/>
  <c r="AA244" i="4"/>
  <c r="AA324" i="4"/>
  <c r="AA209" i="4"/>
  <c r="AA227" i="4"/>
  <c r="AA336" i="4"/>
  <c r="AA159" i="4"/>
  <c r="AA31" i="4"/>
  <c r="AA355" i="4"/>
  <c r="AA136" i="4"/>
  <c r="AA166" i="4"/>
  <c r="AA456" i="4"/>
  <c r="AA28" i="4"/>
  <c r="AA30" i="4"/>
  <c r="AA429" i="4"/>
  <c r="AA237" i="4"/>
  <c r="AA474" i="4"/>
  <c r="AA164" i="4"/>
  <c r="AA133" i="4"/>
  <c r="AA145" i="4"/>
  <c r="AA29" i="4"/>
  <c r="AA266" i="4"/>
  <c r="AA397" i="4"/>
  <c r="AA308" i="4"/>
  <c r="AA37" i="4"/>
  <c r="AA303" i="4"/>
  <c r="AA449" i="4"/>
  <c r="AA418" i="4"/>
  <c r="AA419" i="4"/>
  <c r="AA40" i="4"/>
  <c r="AA34" i="4"/>
  <c r="AA38" i="4"/>
  <c r="AA35" i="4"/>
  <c r="AA271" i="4"/>
  <c r="AA398" i="4"/>
  <c r="AA480" i="4"/>
  <c r="AA356" i="4"/>
  <c r="AA318" i="4"/>
  <c r="AA463" i="4"/>
  <c r="AA167" i="4"/>
  <c r="AA430" i="4"/>
  <c r="AA39" i="4"/>
  <c r="AA228" i="4"/>
  <c r="AA496" i="4"/>
  <c r="AA36" i="4"/>
  <c r="AA168" i="4"/>
  <c r="AA410" i="4"/>
  <c r="AA481" i="4"/>
  <c r="AA344" i="4"/>
  <c r="AA193" i="4"/>
  <c r="AA296" i="4"/>
  <c r="AA319" i="4"/>
  <c r="AA311" i="4"/>
  <c r="AA475" i="4"/>
  <c r="AA41" i="4"/>
  <c r="AA326" i="4"/>
  <c r="AA348" i="4"/>
  <c r="AA127" i="4"/>
  <c r="AA130" i="4"/>
  <c r="AA150" i="4"/>
  <c r="AA42" i="4"/>
  <c r="AA325" i="4"/>
  <c r="AA156" i="4"/>
  <c r="AA309" i="4"/>
  <c r="AA391" i="4"/>
  <c r="AA43" i="4"/>
  <c r="AA379" i="4"/>
  <c r="AA484" i="4"/>
  <c r="AA434" i="4"/>
  <c r="AA337" i="4"/>
  <c r="AA440" i="4"/>
  <c r="AA365" i="4"/>
  <c r="AA44" i="4"/>
  <c r="AA55" i="4"/>
  <c r="AA59" i="4"/>
  <c r="AA412" i="4"/>
  <c r="AA152" i="4"/>
  <c r="AA277" i="4"/>
  <c r="AA203" i="4"/>
  <c r="AA45" i="4"/>
  <c r="AA46" i="4"/>
  <c r="AA450" i="4"/>
  <c r="AA420" i="4"/>
  <c r="AA478" i="4"/>
  <c r="AA357" i="4"/>
  <c r="AA363" i="4"/>
  <c r="AA452" i="4"/>
  <c r="AA47" i="4"/>
  <c r="AA479" i="4"/>
  <c r="AA327" i="4"/>
  <c r="AA328" i="4"/>
  <c r="AA285" i="4"/>
  <c r="AA121" i="4"/>
  <c r="AA457" i="4"/>
  <c r="AA464" i="4"/>
  <c r="AA364" i="4"/>
  <c r="AA432" i="4"/>
  <c r="AA411" i="4"/>
  <c r="AA233" i="4"/>
  <c r="AA48" i="4"/>
  <c r="AA49" i="4"/>
  <c r="AA401" i="4"/>
  <c r="AA50" i="4"/>
  <c r="AA433" i="4"/>
  <c r="AA465" i="4"/>
  <c r="AA292" i="4"/>
  <c r="AA431" i="4"/>
  <c r="AA400" i="4"/>
  <c r="AA258" i="4"/>
  <c r="AA387" i="4"/>
  <c r="AA422" i="4"/>
  <c r="AA399" i="4"/>
  <c r="AA54" i="4"/>
  <c r="AA366" i="4"/>
  <c r="AA388" i="4"/>
  <c r="AA51" i="4"/>
  <c r="AA293" i="4"/>
  <c r="AA380" i="4"/>
  <c r="AA350" i="4"/>
  <c r="AA451" i="4"/>
  <c r="AA278" i="4"/>
  <c r="AA238" i="4"/>
  <c r="AA281" i="4"/>
  <c r="AA189" i="4"/>
  <c r="AA52" i="4"/>
  <c r="AA57" i="4"/>
  <c r="AA276" i="4"/>
  <c r="AA421" i="4"/>
  <c r="AA56" i="4"/>
  <c r="AA283" i="4"/>
  <c r="AA349" i="4"/>
  <c r="AA466" i="4"/>
  <c r="AA53" i="4"/>
  <c r="AA58" i="4"/>
  <c r="AA83" i="4"/>
  <c r="AA101" i="4"/>
  <c r="AA74" i="4"/>
  <c r="AA70" i="4"/>
  <c r="AA80" i="4"/>
  <c r="AA60" i="4"/>
  <c r="AA84" i="4"/>
  <c r="AA89" i="4"/>
  <c r="AA92" i="4"/>
  <c r="AA61" i="4"/>
  <c r="AA90" i="4"/>
  <c r="AA66" i="4"/>
  <c r="AA91" i="4"/>
  <c r="AA62" i="4"/>
  <c r="AA88" i="4"/>
  <c r="AA77" i="4"/>
  <c r="AA95" i="4"/>
  <c r="AA68" i="4"/>
  <c r="AA67" i="4"/>
  <c r="AA72" i="4"/>
  <c r="AA75" i="4"/>
  <c r="AA78" i="4"/>
  <c r="AA71" i="4"/>
  <c r="AA76" i="4"/>
  <c r="AA98" i="4"/>
  <c r="AA69" i="4"/>
  <c r="AA82" i="4"/>
  <c r="AA85" i="4"/>
  <c r="AA63" i="4"/>
  <c r="AA79" i="4"/>
  <c r="AA102" i="4"/>
  <c r="AA97" i="4"/>
  <c r="AA87" i="4"/>
  <c r="AA96" i="4"/>
  <c r="AA94" i="4"/>
  <c r="AA81" i="4"/>
  <c r="AA93" i="4"/>
  <c r="AA73" i="4"/>
  <c r="AA100" i="4"/>
  <c r="AA86" i="4"/>
  <c r="AA64" i="4"/>
  <c r="AA65" i="4"/>
  <c r="AA99" i="4"/>
  <c r="AA304" i="4"/>
  <c r="AA403" i="4"/>
  <c r="AA230" i="4"/>
  <c r="AA148" i="4"/>
  <c r="AA174" i="4"/>
  <c r="AA402" i="4"/>
  <c r="AA291" i="4"/>
  <c r="AA140" i="4"/>
  <c r="AA294" i="4"/>
  <c r="AA171" i="4"/>
  <c r="AA177" i="4"/>
  <c r="AA435" i="4"/>
  <c r="AA229" i="4"/>
  <c r="AA103" i="4"/>
  <c r="AA123" i="4"/>
  <c r="AA132" i="4"/>
  <c r="AA179" i="4"/>
  <c r="AA468" i="4"/>
  <c r="AA358" i="4"/>
  <c r="AA441" i="4"/>
  <c r="AA368" i="4"/>
  <c r="AA104" i="4"/>
  <c r="AA367" i="4"/>
  <c r="AA467" i="4"/>
  <c r="AA163" i="4"/>
  <c r="AA290" i="4"/>
  <c r="AA320" i="4"/>
  <c r="AA105" i="4"/>
  <c r="AA305" i="4"/>
  <c r="AA172" i="4"/>
  <c r="AA246" i="4"/>
  <c r="AA259" i="4"/>
  <c r="AA329" i="4"/>
  <c r="AA369" i="4"/>
  <c r="AA476" i="4"/>
  <c r="AA381" i="4"/>
  <c r="AA301" i="4"/>
  <c r="AA139" i="4"/>
  <c r="AA321" i="4"/>
  <c r="AA267" i="4"/>
  <c r="AA231" i="4"/>
  <c r="AA262" i="4"/>
  <c r="AA106" i="4"/>
  <c r="AA107" i="4"/>
  <c r="AA268" i="4"/>
  <c r="AA359" i="4"/>
  <c r="AA186" i="4"/>
  <c r="AA200" i="4"/>
  <c r="AA108" i="4"/>
  <c r="AA111" i="4"/>
  <c r="AA109" i="4"/>
  <c r="AA110" i="4"/>
  <c r="AA333" i="4"/>
  <c r="AA250" i="4"/>
  <c r="AA119" i="4"/>
  <c r="AA263" i="4"/>
  <c r="AA154" i="4"/>
  <c r="AA112" i="4"/>
  <c r="AA413" i="4"/>
  <c r="AA286" i="4"/>
  <c r="AA423" i="4"/>
  <c r="AA310" i="4"/>
  <c r="AA207" i="4"/>
  <c r="AA360" i="4"/>
  <c r="AA157" i="4"/>
  <c r="AA113" i="4"/>
  <c r="AA442" i="4"/>
  <c r="AA261" i="4"/>
  <c r="AA382" i="4"/>
  <c r="AA485" i="4"/>
  <c r="AA224" i="4"/>
  <c r="AA351" i="4"/>
  <c r="AA443" i="4"/>
  <c r="AA404" i="4"/>
  <c r="AA272" i="4"/>
  <c r="AA389" i="4"/>
  <c r="AA371" i="4"/>
  <c r="AA370" i="4"/>
  <c r="AA405" i="4"/>
  <c r="AA114" i="4"/>
  <c r="AA153" i="4"/>
  <c r="AA444" i="4"/>
  <c r="AA273" i="4"/>
  <c r="AA205" i="4"/>
  <c r="AA198" i="4"/>
  <c r="AA334" i="4"/>
  <c r="AA392" i="4"/>
  <c r="AA115" i="4"/>
  <c r="AA116" i="4"/>
  <c r="AA180" i="4"/>
  <c r="AA117" i="4"/>
  <c r="AA234" i="4"/>
  <c r="AA183" i="4"/>
  <c r="AA173" i="4"/>
  <c r="AA383" i="4"/>
  <c r="AA445" i="4"/>
  <c r="AA251" i="4"/>
  <c r="AA264" i="4"/>
  <c r="AA469" i="4"/>
  <c r="AA126" i="4"/>
  <c r="AA297" i="4"/>
  <c r="AA124" i="4"/>
  <c r="AA372" i="4"/>
  <c r="AA151" i="4"/>
  <c r="AA414" i="4"/>
  <c r="AA137" i="4"/>
  <c r="AA458" i="4"/>
  <c r="AA453" i="4"/>
  <c r="AA288" i="4"/>
  <c r="AA118" i="4"/>
  <c r="AA470" i="4"/>
  <c r="AA146" i="4"/>
  <c r="AA279" i="4"/>
  <c r="AA495" i="4"/>
  <c r="AA487" i="4"/>
  <c r="AA144" i="4"/>
  <c r="AA197" i="4"/>
  <c r="AA494" i="4"/>
  <c r="AA446" i="4"/>
  <c r="AA384" i="4"/>
  <c r="AA196" i="4"/>
  <c r="AA461" i="4"/>
  <c r="AA459" i="4"/>
  <c r="AA307" i="4"/>
  <c r="AA218" i="4"/>
  <c r="AA504" i="4"/>
  <c r="AA206" i="4"/>
  <c r="AA415" i="4"/>
  <c r="AA352" i="4"/>
  <c r="AA460" i="4"/>
  <c r="AA149" i="4"/>
  <c r="AA162" i="4"/>
  <c r="AA454" i="4"/>
  <c r="AA284" i="4"/>
  <c r="AA185" i="4"/>
  <c r="AA361" i="4"/>
  <c r="AA447" i="4"/>
  <c r="AA436" i="4"/>
  <c r="AA187" i="4"/>
  <c r="AA345" i="4"/>
  <c r="AA298" i="4"/>
  <c r="AA437" i="4"/>
  <c r="AA313" i="4"/>
  <c r="AA169" i="4"/>
  <c r="AA330" i="4"/>
  <c r="AA280" i="4"/>
  <c r="AA256" i="4"/>
  <c r="AA245" i="4"/>
  <c r="AA406" i="4"/>
  <c r="AA295" i="4"/>
  <c r="AA424" i="4"/>
  <c r="AA306" i="4"/>
  <c r="AA312" i="4"/>
  <c r="AA274" i="4"/>
  <c r="AA482" i="4"/>
  <c r="AA501" i="4"/>
  <c r="AA448" i="4"/>
  <c r="Z489" i="4"/>
  <c r="Z142" i="4"/>
  <c r="Z373" i="4"/>
  <c r="Z455" i="4"/>
  <c r="Z438" i="4"/>
  <c r="Z346" i="4"/>
  <c r="Z407" i="4"/>
  <c r="Z503" i="4"/>
  <c r="Z2" i="4"/>
  <c r="Z210" i="4"/>
  <c r="Z425" i="4"/>
  <c r="Z488" i="4"/>
  <c r="Z385" i="4"/>
  <c r="Z260" i="4"/>
  <c r="Z265" i="4"/>
  <c r="Z462" i="4"/>
  <c r="Z473" i="4"/>
  <c r="Z323" i="4"/>
  <c r="Z257" i="4"/>
  <c r="Z287" i="4"/>
  <c r="Z216" i="4"/>
  <c r="Z17" i="4"/>
  <c r="Z300" i="4"/>
  <c r="Z188" i="4"/>
  <c r="Z254" i="4"/>
  <c r="Z235" i="4"/>
  <c r="Z243" i="4"/>
  <c r="Z18" i="4"/>
  <c r="Z204" i="4"/>
  <c r="Z253" i="4"/>
  <c r="Z502" i="4"/>
  <c r="Z182" i="4"/>
  <c r="Z192" i="4"/>
  <c r="Z492" i="4"/>
  <c r="Z491" i="4"/>
  <c r="Z483" i="4"/>
  <c r="Z165" i="4"/>
  <c r="Z275" i="4"/>
  <c r="Z217" i="4"/>
  <c r="Z362" i="4"/>
  <c r="Z128" i="4"/>
  <c r="Z486" i="4"/>
  <c r="Z3" i="4"/>
  <c r="Z6" i="4"/>
  <c r="Z498" i="4"/>
  <c r="Z232" i="4"/>
  <c r="Z213" i="4"/>
  <c r="Z252" i="4"/>
  <c r="Z219" i="4"/>
  <c r="Z4" i="4"/>
  <c r="Z5" i="4"/>
  <c r="Z472" i="4"/>
  <c r="Z374" i="4"/>
  <c r="Z490" i="4"/>
  <c r="Z201" i="4"/>
  <c r="Z239" i="4"/>
  <c r="Z282" i="4"/>
  <c r="Z7" i="4"/>
  <c r="Z500" i="4"/>
  <c r="Z190" i="4"/>
  <c r="Z129" i="4"/>
  <c r="Z191" i="4"/>
  <c r="Z471" i="4"/>
  <c r="Z212" i="4"/>
  <c r="Z8" i="4"/>
  <c r="Z426" i="4"/>
  <c r="Z477" i="4"/>
  <c r="Z390" i="4"/>
  <c r="Z9" i="4"/>
  <c r="Z339" i="4"/>
  <c r="Z497" i="4"/>
  <c r="Z499" i="4"/>
  <c r="Z338" i="4"/>
  <c r="Z240" i="4"/>
  <c r="Z289" i="4"/>
  <c r="Z11" i="4"/>
  <c r="Z222" i="4"/>
  <c r="Z335" i="4"/>
  <c r="Z10" i="4"/>
  <c r="Z393" i="4"/>
  <c r="Z208" i="4"/>
  <c r="Z135" i="4"/>
  <c r="Z427" i="4"/>
  <c r="Z138" i="4"/>
  <c r="Z181" i="4"/>
  <c r="Z215" i="4"/>
  <c r="Z416" i="4"/>
  <c r="Z143" i="4"/>
  <c r="Z178" i="4"/>
  <c r="Z175" i="4"/>
  <c r="Z394" i="4"/>
  <c r="Z161" i="4"/>
  <c r="Z439" i="4"/>
  <c r="Z241" i="4"/>
  <c r="Z299" i="4"/>
  <c r="Z331" i="4"/>
  <c r="Z341" i="4"/>
  <c r="Z160" i="4"/>
  <c r="Z408" i="4"/>
  <c r="Z314" i="4"/>
  <c r="Z13" i="4"/>
  <c r="Z386" i="4"/>
  <c r="Z340" i="4"/>
  <c r="Z375" i="4"/>
  <c r="Z353" i="4"/>
  <c r="Z242" i="4"/>
  <c r="Z315" i="4"/>
  <c r="Z14" i="4"/>
  <c r="Z195" i="4"/>
  <c r="Z184" i="4"/>
  <c r="Z395" i="4"/>
  <c r="Z417" i="4"/>
  <c r="Z12" i="4"/>
  <c r="Z322" i="4"/>
  <c r="Z316" i="4"/>
  <c r="Z247" i="4"/>
  <c r="Z225" i="4"/>
  <c r="Z270" i="4"/>
  <c r="Z396" i="4"/>
  <c r="Z376" i="4"/>
  <c r="Z199" i="4"/>
  <c r="Z131" i="4"/>
  <c r="Z202" i="4"/>
  <c r="Z15" i="4"/>
  <c r="Z16" i="4"/>
  <c r="Z158" i="4"/>
  <c r="Z134" i="4"/>
  <c r="Z147" i="4"/>
  <c r="Z141" i="4"/>
  <c r="Z120" i="4"/>
  <c r="Z226" i="4"/>
  <c r="Z122" i="4"/>
  <c r="Z377" i="4"/>
  <c r="Z176" i="4"/>
  <c r="Z170" i="4"/>
  <c r="Z248" i="4"/>
  <c r="Z211" i="4"/>
  <c r="Z194" i="4"/>
  <c r="Z428" i="4"/>
  <c r="Z493" i="4"/>
  <c r="Z409" i="4"/>
  <c r="Z354" i="4"/>
  <c r="Z125" i="4"/>
  <c r="Z378" i="4"/>
  <c r="Z317" i="4"/>
  <c r="Z214" i="4"/>
  <c r="Z220" i="4"/>
  <c r="Z19" i="4"/>
  <c r="Z20" i="4"/>
  <c r="Z236" i="4"/>
  <c r="Z23" i="4"/>
  <c r="Z342" i="4"/>
  <c r="Z24" i="4"/>
  <c r="Z22" i="4"/>
  <c r="Z255" i="4"/>
  <c r="Z21" i="4"/>
  <c r="Z343" i="4"/>
  <c r="Z269" i="4"/>
  <c r="Z302" i="4"/>
  <c r="Z25" i="4"/>
  <c r="Z223" i="4"/>
  <c r="Z27" i="4"/>
  <c r="Z26" i="4"/>
  <c r="Z221" i="4"/>
  <c r="Z249" i="4"/>
  <c r="Z332" i="4"/>
  <c r="Z347" i="4"/>
  <c r="Z32" i="4"/>
  <c r="Z155" i="4"/>
  <c r="Z33" i="4"/>
  <c r="Z244" i="4"/>
  <c r="Z324" i="4"/>
  <c r="Z209" i="4"/>
  <c r="Z227" i="4"/>
  <c r="Z336" i="4"/>
  <c r="Z159" i="4"/>
  <c r="Z31" i="4"/>
  <c r="Z355" i="4"/>
  <c r="Z136" i="4"/>
  <c r="Z166" i="4"/>
  <c r="Z456" i="4"/>
  <c r="Z28" i="4"/>
  <c r="Z30" i="4"/>
  <c r="Z429" i="4"/>
  <c r="Z237" i="4"/>
  <c r="Z474" i="4"/>
  <c r="Z164" i="4"/>
  <c r="Z133" i="4"/>
  <c r="Z145" i="4"/>
  <c r="Z29" i="4"/>
  <c r="Z266" i="4"/>
  <c r="Z397" i="4"/>
  <c r="Z308" i="4"/>
  <c r="Z37" i="4"/>
  <c r="Z303" i="4"/>
  <c r="Z449" i="4"/>
  <c r="Z418" i="4"/>
  <c r="Z419" i="4"/>
  <c r="Z40" i="4"/>
  <c r="Z34" i="4"/>
  <c r="Z38" i="4"/>
  <c r="Z35" i="4"/>
  <c r="Z271" i="4"/>
  <c r="Z398" i="4"/>
  <c r="Z480" i="4"/>
  <c r="Z356" i="4"/>
  <c r="Z318" i="4"/>
  <c r="Z463" i="4"/>
  <c r="Z167" i="4"/>
  <c r="Z430" i="4"/>
  <c r="Z39" i="4"/>
  <c r="Z228" i="4"/>
  <c r="Z496" i="4"/>
  <c r="Z36" i="4"/>
  <c r="Z168" i="4"/>
  <c r="Z410" i="4"/>
  <c r="Z481" i="4"/>
  <c r="Z344" i="4"/>
  <c r="Z193" i="4"/>
  <c r="Z296" i="4"/>
  <c r="Z319" i="4"/>
  <c r="Z311" i="4"/>
  <c r="Z475" i="4"/>
  <c r="Z41" i="4"/>
  <c r="Z326" i="4"/>
  <c r="Z348" i="4"/>
  <c r="Z127" i="4"/>
  <c r="Z130" i="4"/>
  <c r="Z150" i="4"/>
  <c r="Z42" i="4"/>
  <c r="Z325" i="4"/>
  <c r="Z156" i="4"/>
  <c r="Z309" i="4"/>
  <c r="Z391" i="4"/>
  <c r="Z43" i="4"/>
  <c r="Z379" i="4"/>
  <c r="Z484" i="4"/>
  <c r="Z434" i="4"/>
  <c r="Z337" i="4"/>
  <c r="Z440" i="4"/>
  <c r="Z365" i="4"/>
  <c r="Z44" i="4"/>
  <c r="Z55" i="4"/>
  <c r="Z59" i="4"/>
  <c r="Z412" i="4"/>
  <c r="Z152" i="4"/>
  <c r="Z277" i="4"/>
  <c r="Z203" i="4"/>
  <c r="Z45" i="4"/>
  <c r="Z46" i="4"/>
  <c r="Z450" i="4"/>
  <c r="Z420" i="4"/>
  <c r="Z478" i="4"/>
  <c r="Z357" i="4"/>
  <c r="Z363" i="4"/>
  <c r="Z452" i="4"/>
  <c r="Z47" i="4"/>
  <c r="Z479" i="4"/>
  <c r="Z327" i="4"/>
  <c r="Z328" i="4"/>
  <c r="Z285" i="4"/>
  <c r="Z121" i="4"/>
  <c r="Z457" i="4"/>
  <c r="Z464" i="4"/>
  <c r="Z364" i="4"/>
  <c r="Z432" i="4"/>
  <c r="Z411" i="4"/>
  <c r="Z233" i="4"/>
  <c r="Z48" i="4"/>
  <c r="Z49" i="4"/>
  <c r="Z401" i="4"/>
  <c r="Z50" i="4"/>
  <c r="Z433" i="4"/>
  <c r="Z465" i="4"/>
  <c r="Z292" i="4"/>
  <c r="Z431" i="4"/>
  <c r="Z400" i="4"/>
  <c r="Z258" i="4"/>
  <c r="Z387" i="4"/>
  <c r="Z422" i="4"/>
  <c r="Z399" i="4"/>
  <c r="Z54" i="4"/>
  <c r="Z366" i="4"/>
  <c r="Z388" i="4"/>
  <c r="Z51" i="4"/>
  <c r="Z293" i="4"/>
  <c r="Z380" i="4"/>
  <c r="Z350" i="4"/>
  <c r="Z451" i="4"/>
  <c r="Z278" i="4"/>
  <c r="Z238" i="4"/>
  <c r="Z281" i="4"/>
  <c r="Z189" i="4"/>
  <c r="Z52" i="4"/>
  <c r="Z57" i="4"/>
  <c r="Z276" i="4"/>
  <c r="Z421" i="4"/>
  <c r="Z56" i="4"/>
  <c r="Z283" i="4"/>
  <c r="Z349" i="4"/>
  <c r="Z466" i="4"/>
  <c r="Z53" i="4"/>
  <c r="Z58" i="4"/>
  <c r="Z83" i="4"/>
  <c r="Z101" i="4"/>
  <c r="Z74" i="4"/>
  <c r="Z70" i="4"/>
  <c r="Z80" i="4"/>
  <c r="Z60" i="4"/>
  <c r="Z84" i="4"/>
  <c r="Z89" i="4"/>
  <c r="Z92" i="4"/>
  <c r="Z61" i="4"/>
  <c r="Z90" i="4"/>
  <c r="Z66" i="4"/>
  <c r="Z91" i="4"/>
  <c r="Z62" i="4"/>
  <c r="Z88" i="4"/>
  <c r="Z77" i="4"/>
  <c r="Z95" i="4"/>
  <c r="Z68" i="4"/>
  <c r="Z67" i="4"/>
  <c r="Z72" i="4"/>
  <c r="Z75" i="4"/>
  <c r="Z78" i="4"/>
  <c r="Z71" i="4"/>
  <c r="Z76" i="4"/>
  <c r="Z98" i="4"/>
  <c r="Z69" i="4"/>
  <c r="Z82" i="4"/>
  <c r="Z85" i="4"/>
  <c r="Z63" i="4"/>
  <c r="Z79" i="4"/>
  <c r="Z102" i="4"/>
  <c r="Z97" i="4"/>
  <c r="Z87" i="4"/>
  <c r="Z96" i="4"/>
  <c r="Z94" i="4"/>
  <c r="Z81" i="4"/>
  <c r="Z93" i="4"/>
  <c r="Z73" i="4"/>
  <c r="Z100" i="4"/>
  <c r="Z86" i="4"/>
  <c r="Z64" i="4"/>
  <c r="Z65" i="4"/>
  <c r="Z99" i="4"/>
  <c r="Z304" i="4"/>
  <c r="Z403" i="4"/>
  <c r="Z230" i="4"/>
  <c r="Z148" i="4"/>
  <c r="Z174" i="4"/>
  <c r="Z402" i="4"/>
  <c r="Z291" i="4"/>
  <c r="Z140" i="4"/>
  <c r="Z294" i="4"/>
  <c r="Z171" i="4"/>
  <c r="Z177" i="4"/>
  <c r="Z435" i="4"/>
  <c r="Z229" i="4"/>
  <c r="Z103" i="4"/>
  <c r="Z123" i="4"/>
  <c r="Z132" i="4"/>
  <c r="Z179" i="4"/>
  <c r="Z468" i="4"/>
  <c r="Z358" i="4"/>
  <c r="Z441" i="4"/>
  <c r="Z368" i="4"/>
  <c r="Z104" i="4"/>
  <c r="Z367" i="4"/>
  <c r="Z467" i="4"/>
  <c r="Z163" i="4"/>
  <c r="Z290" i="4"/>
  <c r="Z320" i="4"/>
  <c r="Z105" i="4"/>
  <c r="Z305" i="4"/>
  <c r="Z172" i="4"/>
  <c r="Z246" i="4"/>
  <c r="Z259" i="4"/>
  <c r="Z329" i="4"/>
  <c r="Z369" i="4"/>
  <c r="Z476" i="4"/>
  <c r="Z381" i="4"/>
  <c r="Z301" i="4"/>
  <c r="Z139" i="4"/>
  <c r="Z321" i="4"/>
  <c r="Z267" i="4"/>
  <c r="Z231" i="4"/>
  <c r="Z262" i="4"/>
  <c r="Z106" i="4"/>
  <c r="Z107" i="4"/>
  <c r="Z268" i="4"/>
  <c r="Z359" i="4"/>
  <c r="Z186" i="4"/>
  <c r="Z200" i="4"/>
  <c r="Z108" i="4"/>
  <c r="Z111" i="4"/>
  <c r="Z109" i="4"/>
  <c r="Z110" i="4"/>
  <c r="Z333" i="4"/>
  <c r="Z250" i="4"/>
  <c r="Z119" i="4"/>
  <c r="Z263" i="4"/>
  <c r="Z154" i="4"/>
  <c r="Z112" i="4"/>
  <c r="Z413" i="4"/>
  <c r="Z286" i="4"/>
  <c r="Z423" i="4"/>
  <c r="Z310" i="4"/>
  <c r="Z207" i="4"/>
  <c r="Z360" i="4"/>
  <c r="Z157" i="4"/>
  <c r="Z113" i="4"/>
  <c r="Z442" i="4"/>
  <c r="Z261" i="4"/>
  <c r="Z382" i="4"/>
  <c r="Z485" i="4"/>
  <c r="Z224" i="4"/>
  <c r="Z351" i="4"/>
  <c r="Z443" i="4"/>
  <c r="Z404" i="4"/>
  <c r="Z272" i="4"/>
  <c r="Z389" i="4"/>
  <c r="Z371" i="4"/>
  <c r="Z370" i="4"/>
  <c r="Z405" i="4"/>
  <c r="Z114" i="4"/>
  <c r="Z153" i="4"/>
  <c r="Z444" i="4"/>
  <c r="Z273" i="4"/>
  <c r="Z205" i="4"/>
  <c r="Z198" i="4"/>
  <c r="Z334" i="4"/>
  <c r="Z392" i="4"/>
  <c r="Z115" i="4"/>
  <c r="Z116" i="4"/>
  <c r="Z180" i="4"/>
  <c r="Z117" i="4"/>
  <c r="Z234" i="4"/>
  <c r="Z183" i="4"/>
  <c r="Z173" i="4"/>
  <c r="Z383" i="4"/>
  <c r="Z445" i="4"/>
  <c r="Z251" i="4"/>
  <c r="Z264" i="4"/>
  <c r="Z469" i="4"/>
  <c r="Z126" i="4"/>
  <c r="Z297" i="4"/>
  <c r="Z124" i="4"/>
  <c r="Z372" i="4"/>
  <c r="Z151" i="4"/>
  <c r="Z414" i="4"/>
  <c r="Z137" i="4"/>
  <c r="Z458" i="4"/>
  <c r="Z453" i="4"/>
  <c r="Z288" i="4"/>
  <c r="Z118" i="4"/>
  <c r="Z470" i="4"/>
  <c r="Z146" i="4"/>
  <c r="Z279" i="4"/>
  <c r="Z495" i="4"/>
  <c r="Z487" i="4"/>
  <c r="Z144" i="4"/>
  <c r="Z197" i="4"/>
  <c r="Z494" i="4"/>
  <c r="Z446" i="4"/>
  <c r="Z384" i="4"/>
  <c r="Z196" i="4"/>
  <c r="Z461" i="4"/>
  <c r="Z459" i="4"/>
  <c r="Z307" i="4"/>
  <c r="Z218" i="4"/>
  <c r="Z504" i="4"/>
  <c r="Z206" i="4"/>
  <c r="Z415" i="4"/>
  <c r="Z352" i="4"/>
  <c r="Z460" i="4"/>
  <c r="Z149" i="4"/>
  <c r="Z162" i="4"/>
  <c r="Z454" i="4"/>
  <c r="Z284" i="4"/>
  <c r="Z185" i="4"/>
  <c r="Z361" i="4"/>
  <c r="Z447" i="4"/>
  <c r="Z436" i="4"/>
  <c r="Z187" i="4"/>
  <c r="Z345" i="4"/>
  <c r="Z298" i="4"/>
  <c r="Z437" i="4"/>
  <c r="Z313" i="4"/>
  <c r="Z169" i="4"/>
  <c r="Z330" i="4"/>
  <c r="Z280" i="4"/>
  <c r="Z256" i="4"/>
  <c r="Z245" i="4"/>
  <c r="Z406" i="4"/>
  <c r="Z295" i="4"/>
  <c r="Z424" i="4"/>
  <c r="Z306" i="4"/>
  <c r="Z312" i="4"/>
  <c r="Z274" i="4"/>
  <c r="Z482" i="4"/>
  <c r="Z501" i="4"/>
  <c r="Z448" i="4"/>
  <c r="Y489" i="4"/>
  <c r="Y142" i="4"/>
  <c r="Y373" i="4"/>
  <c r="Y455" i="4"/>
  <c r="Y438" i="4"/>
  <c r="Y346" i="4"/>
  <c r="Y407" i="4"/>
  <c r="Y503" i="4"/>
  <c r="Y2" i="4"/>
  <c r="Y210" i="4"/>
  <c r="Y425" i="4"/>
  <c r="Y488" i="4"/>
  <c r="Y385" i="4"/>
  <c r="Y260" i="4"/>
  <c r="Y265" i="4"/>
  <c r="Y462" i="4"/>
  <c r="Y473" i="4"/>
  <c r="Y323" i="4"/>
  <c r="Y257" i="4"/>
  <c r="Y287" i="4"/>
  <c r="Y216" i="4"/>
  <c r="Y17" i="4"/>
  <c r="Y300" i="4"/>
  <c r="Y188" i="4"/>
  <c r="Y254" i="4"/>
  <c r="Y235" i="4"/>
  <c r="Y243" i="4"/>
  <c r="Y18" i="4"/>
  <c r="Y204" i="4"/>
  <c r="Y253" i="4"/>
  <c r="Y502" i="4"/>
  <c r="Y182" i="4"/>
  <c r="Y192" i="4"/>
  <c r="Y492" i="4"/>
  <c r="Y491" i="4"/>
  <c r="Y483" i="4"/>
  <c r="Y165" i="4"/>
  <c r="Y275" i="4"/>
  <c r="Y217" i="4"/>
  <c r="Y362" i="4"/>
  <c r="Y128" i="4"/>
  <c r="Y486" i="4"/>
  <c r="Y3" i="4"/>
  <c r="Y6" i="4"/>
  <c r="Y498" i="4"/>
  <c r="Y232" i="4"/>
  <c r="Y213" i="4"/>
  <c r="Y252" i="4"/>
  <c r="Y219" i="4"/>
  <c r="Y4" i="4"/>
  <c r="Y5" i="4"/>
  <c r="Y472" i="4"/>
  <c r="Y374" i="4"/>
  <c r="Y490" i="4"/>
  <c r="Y201" i="4"/>
  <c r="Y239" i="4"/>
  <c r="Y282" i="4"/>
  <c r="Y7" i="4"/>
  <c r="Y500" i="4"/>
  <c r="Y190" i="4"/>
  <c r="Y129" i="4"/>
  <c r="Y191" i="4"/>
  <c r="Y471" i="4"/>
  <c r="Y212" i="4"/>
  <c r="Y8" i="4"/>
  <c r="Y426" i="4"/>
  <c r="Y477" i="4"/>
  <c r="Y390" i="4"/>
  <c r="Y9" i="4"/>
  <c r="Y339" i="4"/>
  <c r="Y497" i="4"/>
  <c r="Y499" i="4"/>
  <c r="Y338" i="4"/>
  <c r="Y240" i="4"/>
  <c r="Y289" i="4"/>
  <c r="Y11" i="4"/>
  <c r="Y222" i="4"/>
  <c r="Y335" i="4"/>
  <c r="Y10" i="4"/>
  <c r="Y393" i="4"/>
  <c r="Y208" i="4"/>
  <c r="Y135" i="4"/>
  <c r="Y427" i="4"/>
  <c r="Y138" i="4"/>
  <c r="Y181" i="4"/>
  <c r="Y215" i="4"/>
  <c r="Y416" i="4"/>
  <c r="Y143" i="4"/>
  <c r="Y178" i="4"/>
  <c r="Y175" i="4"/>
  <c r="Y394" i="4"/>
  <c r="Y161" i="4"/>
  <c r="Y439" i="4"/>
  <c r="Y241" i="4"/>
  <c r="Y299" i="4"/>
  <c r="Y331" i="4"/>
  <c r="Y341" i="4"/>
  <c r="Y160" i="4"/>
  <c r="Y408" i="4"/>
  <c r="Y314" i="4"/>
  <c r="Y13" i="4"/>
  <c r="Y386" i="4"/>
  <c r="Y340" i="4"/>
  <c r="Y375" i="4"/>
  <c r="Y353" i="4"/>
  <c r="Y242" i="4"/>
  <c r="Y315" i="4"/>
  <c r="Y14" i="4"/>
  <c r="Y195" i="4"/>
  <c r="Y184" i="4"/>
  <c r="Y395" i="4"/>
  <c r="Y417" i="4"/>
  <c r="Y12" i="4"/>
  <c r="Y322" i="4"/>
  <c r="Y316" i="4"/>
  <c r="Y247" i="4"/>
  <c r="Y225" i="4"/>
  <c r="Y270" i="4"/>
  <c r="Y396" i="4"/>
  <c r="Y376" i="4"/>
  <c r="Y199" i="4"/>
  <c r="Y131" i="4"/>
  <c r="Y202" i="4"/>
  <c r="Y15" i="4"/>
  <c r="Y16" i="4"/>
  <c r="Y158" i="4"/>
  <c r="Y134" i="4"/>
  <c r="Y147" i="4"/>
  <c r="Y141" i="4"/>
  <c r="Y120" i="4"/>
  <c r="Y226" i="4"/>
  <c r="Y122" i="4"/>
  <c r="Y377" i="4"/>
  <c r="Y176" i="4"/>
  <c r="Y170" i="4"/>
  <c r="Y248" i="4"/>
  <c r="Y211" i="4"/>
  <c r="Y194" i="4"/>
  <c r="Y428" i="4"/>
  <c r="Y493" i="4"/>
  <c r="Y409" i="4"/>
  <c r="Y354" i="4"/>
  <c r="Y125" i="4"/>
  <c r="Y378" i="4"/>
  <c r="Y317" i="4"/>
  <c r="Y214" i="4"/>
  <c r="Y220" i="4"/>
  <c r="Y19" i="4"/>
  <c r="Y20" i="4"/>
  <c r="Y236" i="4"/>
  <c r="Y23" i="4"/>
  <c r="Y342" i="4"/>
  <c r="Y24" i="4"/>
  <c r="Y22" i="4"/>
  <c r="Y255" i="4"/>
  <c r="Y21" i="4"/>
  <c r="Y343" i="4"/>
  <c r="Y269" i="4"/>
  <c r="Y302" i="4"/>
  <c r="Y25" i="4"/>
  <c r="Y223" i="4"/>
  <c r="Y27" i="4"/>
  <c r="Y26" i="4"/>
  <c r="Y221" i="4"/>
  <c r="Y249" i="4"/>
  <c r="Y332" i="4"/>
  <c r="Y347" i="4"/>
  <c r="Y32" i="4"/>
  <c r="Y155" i="4"/>
  <c r="Y33" i="4"/>
  <c r="Y244" i="4"/>
  <c r="Y324" i="4"/>
  <c r="Y209" i="4"/>
  <c r="Y227" i="4"/>
  <c r="Y336" i="4"/>
  <c r="Y159" i="4"/>
  <c r="Y31" i="4"/>
  <c r="Y355" i="4"/>
  <c r="Y136" i="4"/>
  <c r="Y166" i="4"/>
  <c r="Y456" i="4"/>
  <c r="Y28" i="4"/>
  <c r="Y30" i="4"/>
  <c r="Y429" i="4"/>
  <c r="Y237" i="4"/>
  <c r="Y474" i="4"/>
  <c r="Y164" i="4"/>
  <c r="Y133" i="4"/>
  <c r="Y145" i="4"/>
  <c r="Y29" i="4"/>
  <c r="Y266" i="4"/>
  <c r="Y397" i="4"/>
  <c r="Y308" i="4"/>
  <c r="Y37" i="4"/>
  <c r="Y303" i="4"/>
  <c r="Y449" i="4"/>
  <c r="Y418" i="4"/>
  <c r="Y419" i="4"/>
  <c r="Y40" i="4"/>
  <c r="Y34" i="4"/>
  <c r="Y38" i="4"/>
  <c r="Y35" i="4"/>
  <c r="Y271" i="4"/>
  <c r="Y398" i="4"/>
  <c r="Y480" i="4"/>
  <c r="Y356" i="4"/>
  <c r="Y318" i="4"/>
  <c r="Y463" i="4"/>
  <c r="Y167" i="4"/>
  <c r="Y430" i="4"/>
  <c r="Y39" i="4"/>
  <c r="Y228" i="4"/>
  <c r="Y496" i="4"/>
  <c r="Y36" i="4"/>
  <c r="Y168" i="4"/>
  <c r="Y410" i="4"/>
  <c r="Y481" i="4"/>
  <c r="Y344" i="4"/>
  <c r="Y193" i="4"/>
  <c r="Y296" i="4"/>
  <c r="Y319" i="4"/>
  <c r="Y311" i="4"/>
  <c r="Y475" i="4"/>
  <c r="Y41" i="4"/>
  <c r="Y326" i="4"/>
  <c r="Y348" i="4"/>
  <c r="Y127" i="4"/>
  <c r="Y130" i="4"/>
  <c r="Y150" i="4"/>
  <c r="Y42" i="4"/>
  <c r="Y325" i="4"/>
  <c r="Y156" i="4"/>
  <c r="Y309" i="4"/>
  <c r="Y391" i="4"/>
  <c r="Y43" i="4"/>
  <c r="Y379" i="4"/>
  <c r="Y484" i="4"/>
  <c r="Y434" i="4"/>
  <c r="Y337" i="4"/>
  <c r="Y440" i="4"/>
  <c r="Y365" i="4"/>
  <c r="Y44" i="4"/>
  <c r="Y55" i="4"/>
  <c r="Y59" i="4"/>
  <c r="Y412" i="4"/>
  <c r="Y152" i="4"/>
  <c r="Y277" i="4"/>
  <c r="Y203" i="4"/>
  <c r="Y45" i="4"/>
  <c r="Y46" i="4"/>
  <c r="Y450" i="4"/>
  <c r="Y420" i="4"/>
  <c r="Y478" i="4"/>
  <c r="Y357" i="4"/>
  <c r="Y363" i="4"/>
  <c r="Y452" i="4"/>
  <c r="Y47" i="4"/>
  <c r="Y479" i="4"/>
  <c r="Y327" i="4"/>
  <c r="Y328" i="4"/>
  <c r="Y285" i="4"/>
  <c r="Y121" i="4"/>
  <c r="Y457" i="4"/>
  <c r="Y464" i="4"/>
  <c r="Y364" i="4"/>
  <c r="Y432" i="4"/>
  <c r="Y411" i="4"/>
  <c r="Y233" i="4"/>
  <c r="Y48" i="4"/>
  <c r="Y49" i="4"/>
  <c r="Y401" i="4"/>
  <c r="Y50" i="4"/>
  <c r="Y433" i="4"/>
  <c r="Y465" i="4"/>
  <c r="Y292" i="4"/>
  <c r="Y431" i="4"/>
  <c r="Y400" i="4"/>
  <c r="Y258" i="4"/>
  <c r="Y387" i="4"/>
  <c r="Y422" i="4"/>
  <c r="Y399" i="4"/>
  <c r="Y54" i="4"/>
  <c r="Y366" i="4"/>
  <c r="Y388" i="4"/>
  <c r="Y51" i="4"/>
  <c r="Y293" i="4"/>
  <c r="Y380" i="4"/>
  <c r="Y350" i="4"/>
  <c r="Y451" i="4"/>
  <c r="Y278" i="4"/>
  <c r="Y238" i="4"/>
  <c r="Y281" i="4"/>
  <c r="Y189" i="4"/>
  <c r="Y52" i="4"/>
  <c r="Y57" i="4"/>
  <c r="Y276" i="4"/>
  <c r="Y421" i="4"/>
  <c r="Y56" i="4"/>
  <c r="Y283" i="4"/>
  <c r="Y349" i="4"/>
  <c r="Y466" i="4"/>
  <c r="Y53" i="4"/>
  <c r="Y58" i="4"/>
  <c r="Y83" i="4"/>
  <c r="Y101" i="4"/>
  <c r="Y74" i="4"/>
  <c r="Y70" i="4"/>
  <c r="Y80" i="4"/>
  <c r="Y60" i="4"/>
  <c r="Y84" i="4"/>
  <c r="Y89" i="4"/>
  <c r="Y92" i="4"/>
  <c r="Y61" i="4"/>
  <c r="Y90" i="4"/>
  <c r="Y66" i="4"/>
  <c r="Y91" i="4"/>
  <c r="Y62" i="4"/>
  <c r="Y88" i="4"/>
  <c r="Y77" i="4"/>
  <c r="Y95" i="4"/>
  <c r="Y68" i="4"/>
  <c r="Y67" i="4"/>
  <c r="Y72" i="4"/>
  <c r="Y75" i="4"/>
  <c r="Y78" i="4"/>
  <c r="Y71" i="4"/>
  <c r="Y76" i="4"/>
  <c r="Y98" i="4"/>
  <c r="Y69" i="4"/>
  <c r="Y82" i="4"/>
  <c r="Y85" i="4"/>
  <c r="Y63" i="4"/>
  <c r="Y79" i="4"/>
  <c r="Y102" i="4"/>
  <c r="Y97" i="4"/>
  <c r="Y87" i="4"/>
  <c r="Y96" i="4"/>
  <c r="Y94" i="4"/>
  <c r="Y81" i="4"/>
  <c r="Y93" i="4"/>
  <c r="Y73" i="4"/>
  <c r="Y100" i="4"/>
  <c r="Y86" i="4"/>
  <c r="Y64" i="4"/>
  <c r="Y65" i="4"/>
  <c r="Y99" i="4"/>
  <c r="Y304" i="4"/>
  <c r="Y403" i="4"/>
  <c r="Y230" i="4"/>
  <c r="Y148" i="4"/>
  <c r="Y174" i="4"/>
  <c r="Y402" i="4"/>
  <c r="Y291" i="4"/>
  <c r="Y140" i="4"/>
  <c r="Y294" i="4"/>
  <c r="Y171" i="4"/>
  <c r="Y177" i="4"/>
  <c r="Y435" i="4"/>
  <c r="Y229" i="4"/>
  <c r="Y103" i="4"/>
  <c r="Y123" i="4"/>
  <c r="Y132" i="4"/>
  <c r="Y179" i="4"/>
  <c r="Y468" i="4"/>
  <c r="Y358" i="4"/>
  <c r="Y441" i="4"/>
  <c r="Y368" i="4"/>
  <c r="Y104" i="4"/>
  <c r="Y367" i="4"/>
  <c r="Y467" i="4"/>
  <c r="Y163" i="4"/>
  <c r="Y290" i="4"/>
  <c r="Y320" i="4"/>
  <c r="Y105" i="4"/>
  <c r="Y305" i="4"/>
  <c r="Y172" i="4"/>
  <c r="Y246" i="4"/>
  <c r="Y259" i="4"/>
  <c r="Y329" i="4"/>
  <c r="Y369" i="4"/>
  <c r="Y476" i="4"/>
  <c r="Y381" i="4"/>
  <c r="Y301" i="4"/>
  <c r="Y139" i="4"/>
  <c r="Y321" i="4"/>
  <c r="Y267" i="4"/>
  <c r="Y231" i="4"/>
  <c r="Y262" i="4"/>
  <c r="Y106" i="4"/>
  <c r="Y107" i="4"/>
  <c r="Y268" i="4"/>
  <c r="Y359" i="4"/>
  <c r="Y186" i="4"/>
  <c r="Y200" i="4"/>
  <c r="Y108" i="4"/>
  <c r="Y111" i="4"/>
  <c r="Y109" i="4"/>
  <c r="Y110" i="4"/>
  <c r="Y333" i="4"/>
  <c r="Y250" i="4"/>
  <c r="Y119" i="4"/>
  <c r="Y263" i="4"/>
  <c r="Y154" i="4"/>
  <c r="Y112" i="4"/>
  <c r="Y413" i="4"/>
  <c r="Y286" i="4"/>
  <c r="Y423" i="4"/>
  <c r="Y310" i="4"/>
  <c r="Y207" i="4"/>
  <c r="Y360" i="4"/>
  <c r="Y157" i="4"/>
  <c r="Y113" i="4"/>
  <c r="Y442" i="4"/>
  <c r="Y261" i="4"/>
  <c r="Y382" i="4"/>
  <c r="Y485" i="4"/>
  <c r="Y224" i="4"/>
  <c r="Y351" i="4"/>
  <c r="Y443" i="4"/>
  <c r="Y404" i="4"/>
  <c r="Y272" i="4"/>
  <c r="Y389" i="4"/>
  <c r="Y371" i="4"/>
  <c r="Y370" i="4"/>
  <c r="Y405" i="4"/>
  <c r="Y114" i="4"/>
  <c r="Y153" i="4"/>
  <c r="Y444" i="4"/>
  <c r="Y273" i="4"/>
  <c r="Y205" i="4"/>
  <c r="Y198" i="4"/>
  <c r="Y334" i="4"/>
  <c r="Y392" i="4"/>
  <c r="Y115" i="4"/>
  <c r="Y116" i="4"/>
  <c r="Y180" i="4"/>
  <c r="Y117" i="4"/>
  <c r="Y234" i="4"/>
  <c r="Y183" i="4"/>
  <c r="Y173" i="4"/>
  <c r="Y383" i="4"/>
  <c r="Y445" i="4"/>
  <c r="Y251" i="4"/>
  <c r="Y264" i="4"/>
  <c r="Y469" i="4"/>
  <c r="Y126" i="4"/>
  <c r="Y297" i="4"/>
  <c r="Y124" i="4"/>
  <c r="Y372" i="4"/>
  <c r="Y151" i="4"/>
  <c r="Y414" i="4"/>
  <c r="Y137" i="4"/>
  <c r="Y458" i="4"/>
  <c r="Y453" i="4"/>
  <c r="Y288" i="4"/>
  <c r="Y118" i="4"/>
  <c r="Y470" i="4"/>
  <c r="Y146" i="4"/>
  <c r="Y279" i="4"/>
  <c r="Y495" i="4"/>
  <c r="Y487" i="4"/>
  <c r="Y144" i="4"/>
  <c r="Y197" i="4"/>
  <c r="Y494" i="4"/>
  <c r="Y446" i="4"/>
  <c r="Y384" i="4"/>
  <c r="Y196" i="4"/>
  <c r="Y461" i="4"/>
  <c r="Y459" i="4"/>
  <c r="Y307" i="4"/>
  <c r="Y218" i="4"/>
  <c r="Y504" i="4"/>
  <c r="Y206" i="4"/>
  <c r="Y415" i="4"/>
  <c r="Y352" i="4"/>
  <c r="Y460" i="4"/>
  <c r="Y149" i="4"/>
  <c r="Y162" i="4"/>
  <c r="Y454" i="4"/>
  <c r="Y284" i="4"/>
  <c r="Y185" i="4"/>
  <c r="Y361" i="4"/>
  <c r="Y447" i="4"/>
  <c r="Y436" i="4"/>
  <c r="Y187" i="4"/>
  <c r="Y345" i="4"/>
  <c r="Y298" i="4"/>
  <c r="Y437" i="4"/>
  <c r="Y313" i="4"/>
  <c r="Y169" i="4"/>
  <c r="Y330" i="4"/>
  <c r="Y280" i="4"/>
  <c r="Y256" i="4"/>
  <c r="Y245" i="4"/>
  <c r="Y406" i="4"/>
  <c r="Y295" i="4"/>
  <c r="Y424" i="4"/>
  <c r="Y306" i="4"/>
  <c r="Y312" i="4"/>
  <c r="Y274" i="4"/>
  <c r="Y482" i="4"/>
  <c r="Y501" i="4"/>
  <c r="Y448" i="4"/>
  <c r="X489" i="4"/>
  <c r="X142" i="4"/>
  <c r="X373" i="4"/>
  <c r="X455" i="4"/>
  <c r="X438" i="4"/>
  <c r="X346" i="4"/>
  <c r="X407" i="4"/>
  <c r="X503" i="4"/>
  <c r="X2" i="4"/>
  <c r="X210" i="4"/>
  <c r="X425" i="4"/>
  <c r="X488" i="4"/>
  <c r="X385" i="4"/>
  <c r="X260" i="4"/>
  <c r="X265" i="4"/>
  <c r="X462" i="4"/>
  <c r="X473" i="4"/>
  <c r="X323" i="4"/>
  <c r="X257" i="4"/>
  <c r="X287" i="4"/>
  <c r="X216" i="4"/>
  <c r="X17" i="4"/>
  <c r="X300" i="4"/>
  <c r="X188" i="4"/>
  <c r="X254" i="4"/>
  <c r="X235" i="4"/>
  <c r="X243" i="4"/>
  <c r="X18" i="4"/>
  <c r="X204" i="4"/>
  <c r="X253" i="4"/>
  <c r="X502" i="4"/>
  <c r="X182" i="4"/>
  <c r="X192" i="4"/>
  <c r="X492" i="4"/>
  <c r="X491" i="4"/>
  <c r="X483" i="4"/>
  <c r="X165" i="4"/>
  <c r="X275" i="4"/>
  <c r="X217" i="4"/>
  <c r="X362" i="4"/>
  <c r="X128" i="4"/>
  <c r="X486" i="4"/>
  <c r="X3" i="4"/>
  <c r="X6" i="4"/>
  <c r="X498" i="4"/>
  <c r="X232" i="4"/>
  <c r="X213" i="4"/>
  <c r="X252" i="4"/>
  <c r="X219" i="4"/>
  <c r="X4" i="4"/>
  <c r="X5" i="4"/>
  <c r="X472" i="4"/>
  <c r="X374" i="4"/>
  <c r="X490" i="4"/>
  <c r="X201" i="4"/>
  <c r="X239" i="4"/>
  <c r="X282" i="4"/>
  <c r="X7" i="4"/>
  <c r="X500" i="4"/>
  <c r="X190" i="4"/>
  <c r="X129" i="4"/>
  <c r="X191" i="4"/>
  <c r="X471" i="4"/>
  <c r="X212" i="4"/>
  <c r="X8" i="4"/>
  <c r="X426" i="4"/>
  <c r="X477" i="4"/>
  <c r="X390" i="4"/>
  <c r="X9" i="4"/>
  <c r="X339" i="4"/>
  <c r="X497" i="4"/>
  <c r="X499" i="4"/>
  <c r="X338" i="4"/>
  <c r="X240" i="4"/>
  <c r="X289" i="4"/>
  <c r="X11" i="4"/>
  <c r="X222" i="4"/>
  <c r="X335" i="4"/>
  <c r="X10" i="4"/>
  <c r="X393" i="4"/>
  <c r="X208" i="4"/>
  <c r="X135" i="4"/>
  <c r="X427" i="4"/>
  <c r="X138" i="4"/>
  <c r="X181" i="4"/>
  <c r="X215" i="4"/>
  <c r="X416" i="4"/>
  <c r="X143" i="4"/>
  <c r="X178" i="4"/>
  <c r="X175" i="4"/>
  <c r="X394" i="4"/>
  <c r="X161" i="4"/>
  <c r="X439" i="4"/>
  <c r="X241" i="4"/>
  <c r="X299" i="4"/>
  <c r="X331" i="4"/>
  <c r="X341" i="4"/>
  <c r="X160" i="4"/>
  <c r="X408" i="4"/>
  <c r="X314" i="4"/>
  <c r="X13" i="4"/>
  <c r="X386" i="4"/>
  <c r="X340" i="4"/>
  <c r="X375" i="4"/>
  <c r="X353" i="4"/>
  <c r="X242" i="4"/>
  <c r="X315" i="4"/>
  <c r="X14" i="4"/>
  <c r="X195" i="4"/>
  <c r="X184" i="4"/>
  <c r="X395" i="4"/>
  <c r="X417" i="4"/>
  <c r="X12" i="4"/>
  <c r="X322" i="4"/>
  <c r="X316" i="4"/>
  <c r="X247" i="4"/>
  <c r="X225" i="4"/>
  <c r="X270" i="4"/>
  <c r="X396" i="4"/>
  <c r="X376" i="4"/>
  <c r="X199" i="4"/>
  <c r="X131" i="4"/>
  <c r="X202" i="4"/>
  <c r="X15" i="4"/>
  <c r="X16" i="4"/>
  <c r="X158" i="4"/>
  <c r="X134" i="4"/>
  <c r="X147" i="4"/>
  <c r="X141" i="4"/>
  <c r="X120" i="4"/>
  <c r="X226" i="4"/>
  <c r="X122" i="4"/>
  <c r="X377" i="4"/>
  <c r="X176" i="4"/>
  <c r="X170" i="4"/>
  <c r="X248" i="4"/>
  <c r="X211" i="4"/>
  <c r="X194" i="4"/>
  <c r="X428" i="4"/>
  <c r="X493" i="4"/>
  <c r="X409" i="4"/>
  <c r="X354" i="4"/>
  <c r="X125" i="4"/>
  <c r="X378" i="4"/>
  <c r="X317" i="4"/>
  <c r="X214" i="4"/>
  <c r="X220" i="4"/>
  <c r="X19" i="4"/>
  <c r="X20" i="4"/>
  <c r="X236" i="4"/>
  <c r="X23" i="4"/>
  <c r="X342" i="4"/>
  <c r="X24" i="4"/>
  <c r="X22" i="4"/>
  <c r="X255" i="4"/>
  <c r="X21" i="4"/>
  <c r="X343" i="4"/>
  <c r="X269" i="4"/>
  <c r="X302" i="4"/>
  <c r="X25" i="4"/>
  <c r="X223" i="4"/>
  <c r="X27" i="4"/>
  <c r="X26" i="4"/>
  <c r="X221" i="4"/>
  <c r="X249" i="4"/>
  <c r="X332" i="4"/>
  <c r="X347" i="4"/>
  <c r="X32" i="4"/>
  <c r="X155" i="4"/>
  <c r="X33" i="4"/>
  <c r="X244" i="4"/>
  <c r="X324" i="4"/>
  <c r="X209" i="4"/>
  <c r="X227" i="4"/>
  <c r="X336" i="4"/>
  <c r="X159" i="4"/>
  <c r="X31" i="4"/>
  <c r="X355" i="4"/>
  <c r="X136" i="4"/>
  <c r="X166" i="4"/>
  <c r="X456" i="4"/>
  <c r="X28" i="4"/>
  <c r="X30" i="4"/>
  <c r="X429" i="4"/>
  <c r="X237" i="4"/>
  <c r="X474" i="4"/>
  <c r="X164" i="4"/>
  <c r="X133" i="4"/>
  <c r="X145" i="4"/>
  <c r="X29" i="4"/>
  <c r="X266" i="4"/>
  <c r="X397" i="4"/>
  <c r="X308" i="4"/>
  <c r="X37" i="4"/>
  <c r="X303" i="4"/>
  <c r="X449" i="4"/>
  <c r="X418" i="4"/>
  <c r="X419" i="4"/>
  <c r="X40" i="4"/>
  <c r="X34" i="4"/>
  <c r="X38" i="4"/>
  <c r="X35" i="4"/>
  <c r="X271" i="4"/>
  <c r="X398" i="4"/>
  <c r="X480" i="4"/>
  <c r="X356" i="4"/>
  <c r="X318" i="4"/>
  <c r="X463" i="4"/>
  <c r="X167" i="4"/>
  <c r="X430" i="4"/>
  <c r="X39" i="4"/>
  <c r="X228" i="4"/>
  <c r="X496" i="4"/>
  <c r="X36" i="4"/>
  <c r="X168" i="4"/>
  <c r="X410" i="4"/>
  <c r="X481" i="4"/>
  <c r="X344" i="4"/>
  <c r="X193" i="4"/>
  <c r="X296" i="4"/>
  <c r="X319" i="4"/>
  <c r="X311" i="4"/>
  <c r="X475" i="4"/>
  <c r="X41" i="4"/>
  <c r="X326" i="4"/>
  <c r="X348" i="4"/>
  <c r="X127" i="4"/>
  <c r="X130" i="4"/>
  <c r="X150" i="4"/>
  <c r="X42" i="4"/>
  <c r="X325" i="4"/>
  <c r="X156" i="4"/>
  <c r="X309" i="4"/>
  <c r="X391" i="4"/>
  <c r="X43" i="4"/>
  <c r="X379" i="4"/>
  <c r="X484" i="4"/>
  <c r="X434" i="4"/>
  <c r="X337" i="4"/>
  <c r="X440" i="4"/>
  <c r="X365" i="4"/>
  <c r="X44" i="4"/>
  <c r="X55" i="4"/>
  <c r="X59" i="4"/>
  <c r="X412" i="4"/>
  <c r="X152" i="4"/>
  <c r="X277" i="4"/>
  <c r="X203" i="4"/>
  <c r="X45" i="4"/>
  <c r="X46" i="4"/>
  <c r="X450" i="4"/>
  <c r="X420" i="4"/>
  <c r="X478" i="4"/>
  <c r="X357" i="4"/>
  <c r="X363" i="4"/>
  <c r="X452" i="4"/>
  <c r="X47" i="4"/>
  <c r="X479" i="4"/>
  <c r="X327" i="4"/>
  <c r="X328" i="4"/>
  <c r="X285" i="4"/>
  <c r="X121" i="4"/>
  <c r="X457" i="4"/>
  <c r="X464" i="4"/>
  <c r="X364" i="4"/>
  <c r="X432" i="4"/>
  <c r="X411" i="4"/>
  <c r="X233" i="4"/>
  <c r="X48" i="4"/>
  <c r="X49" i="4"/>
  <c r="X401" i="4"/>
  <c r="X50" i="4"/>
  <c r="X433" i="4"/>
  <c r="X465" i="4"/>
  <c r="X292" i="4"/>
  <c r="X431" i="4"/>
  <c r="X400" i="4"/>
  <c r="X258" i="4"/>
  <c r="X387" i="4"/>
  <c r="X422" i="4"/>
  <c r="X399" i="4"/>
  <c r="X54" i="4"/>
  <c r="X366" i="4"/>
  <c r="X388" i="4"/>
  <c r="X51" i="4"/>
  <c r="X293" i="4"/>
  <c r="X380" i="4"/>
  <c r="X350" i="4"/>
  <c r="X451" i="4"/>
  <c r="X278" i="4"/>
  <c r="X238" i="4"/>
  <c r="X281" i="4"/>
  <c r="X189" i="4"/>
  <c r="X52" i="4"/>
  <c r="X57" i="4"/>
  <c r="X276" i="4"/>
  <c r="X421" i="4"/>
  <c r="X56" i="4"/>
  <c r="X283" i="4"/>
  <c r="X349" i="4"/>
  <c r="X466" i="4"/>
  <c r="X53" i="4"/>
  <c r="X58" i="4"/>
  <c r="X83" i="4"/>
  <c r="X101" i="4"/>
  <c r="X74" i="4"/>
  <c r="X70" i="4"/>
  <c r="X80" i="4"/>
  <c r="X60" i="4"/>
  <c r="X84" i="4"/>
  <c r="X89" i="4"/>
  <c r="X92" i="4"/>
  <c r="X61" i="4"/>
  <c r="X90" i="4"/>
  <c r="X66" i="4"/>
  <c r="X91" i="4"/>
  <c r="X62" i="4"/>
  <c r="X88" i="4"/>
  <c r="X77" i="4"/>
  <c r="X95" i="4"/>
  <c r="X68" i="4"/>
  <c r="X67" i="4"/>
  <c r="X72" i="4"/>
  <c r="X75" i="4"/>
  <c r="X78" i="4"/>
  <c r="X71" i="4"/>
  <c r="X76" i="4"/>
  <c r="X98" i="4"/>
  <c r="X69" i="4"/>
  <c r="X82" i="4"/>
  <c r="X85" i="4"/>
  <c r="X63" i="4"/>
  <c r="X79" i="4"/>
  <c r="X102" i="4"/>
  <c r="X97" i="4"/>
  <c r="X87" i="4"/>
  <c r="X96" i="4"/>
  <c r="X94" i="4"/>
  <c r="X81" i="4"/>
  <c r="X93" i="4"/>
  <c r="X73" i="4"/>
  <c r="X100" i="4"/>
  <c r="X86" i="4"/>
  <c r="X64" i="4"/>
  <c r="X65" i="4"/>
  <c r="X99" i="4"/>
  <c r="X304" i="4"/>
  <c r="X403" i="4"/>
  <c r="X230" i="4"/>
  <c r="X148" i="4"/>
  <c r="X174" i="4"/>
  <c r="X402" i="4"/>
  <c r="X291" i="4"/>
  <c r="X140" i="4"/>
  <c r="X294" i="4"/>
  <c r="X171" i="4"/>
  <c r="X177" i="4"/>
  <c r="X435" i="4"/>
  <c r="X229" i="4"/>
  <c r="X103" i="4"/>
  <c r="X123" i="4"/>
  <c r="X132" i="4"/>
  <c r="X179" i="4"/>
  <c r="X468" i="4"/>
  <c r="X358" i="4"/>
  <c r="X441" i="4"/>
  <c r="X368" i="4"/>
  <c r="X104" i="4"/>
  <c r="X367" i="4"/>
  <c r="X467" i="4"/>
  <c r="X163" i="4"/>
  <c r="X290" i="4"/>
  <c r="X320" i="4"/>
  <c r="X105" i="4"/>
  <c r="X305" i="4"/>
  <c r="X172" i="4"/>
  <c r="X246" i="4"/>
  <c r="X259" i="4"/>
  <c r="X329" i="4"/>
  <c r="X369" i="4"/>
  <c r="X476" i="4"/>
  <c r="X381" i="4"/>
  <c r="X301" i="4"/>
  <c r="X139" i="4"/>
  <c r="X321" i="4"/>
  <c r="X267" i="4"/>
  <c r="X231" i="4"/>
  <c r="X262" i="4"/>
  <c r="X106" i="4"/>
  <c r="X107" i="4"/>
  <c r="X268" i="4"/>
  <c r="X359" i="4"/>
  <c r="X186" i="4"/>
  <c r="X200" i="4"/>
  <c r="X108" i="4"/>
  <c r="X111" i="4"/>
  <c r="X109" i="4"/>
  <c r="X110" i="4"/>
  <c r="X333" i="4"/>
  <c r="X250" i="4"/>
  <c r="X119" i="4"/>
  <c r="X263" i="4"/>
  <c r="X154" i="4"/>
  <c r="X112" i="4"/>
  <c r="X413" i="4"/>
  <c r="X286" i="4"/>
  <c r="X423" i="4"/>
  <c r="X310" i="4"/>
  <c r="X207" i="4"/>
  <c r="X360" i="4"/>
  <c r="X157" i="4"/>
  <c r="X113" i="4"/>
  <c r="X442" i="4"/>
  <c r="X261" i="4"/>
  <c r="X382" i="4"/>
  <c r="X485" i="4"/>
  <c r="X224" i="4"/>
  <c r="X351" i="4"/>
  <c r="X443" i="4"/>
  <c r="X404" i="4"/>
  <c r="X272" i="4"/>
  <c r="X389" i="4"/>
  <c r="X371" i="4"/>
  <c r="X370" i="4"/>
  <c r="X405" i="4"/>
  <c r="X114" i="4"/>
  <c r="X153" i="4"/>
  <c r="X444" i="4"/>
  <c r="X273" i="4"/>
  <c r="X205" i="4"/>
  <c r="X198" i="4"/>
  <c r="X334" i="4"/>
  <c r="X392" i="4"/>
  <c r="X115" i="4"/>
  <c r="X116" i="4"/>
  <c r="X180" i="4"/>
  <c r="X117" i="4"/>
  <c r="X234" i="4"/>
  <c r="X183" i="4"/>
  <c r="X173" i="4"/>
  <c r="X383" i="4"/>
  <c r="X445" i="4"/>
  <c r="X251" i="4"/>
  <c r="X264" i="4"/>
  <c r="X469" i="4"/>
  <c r="X126" i="4"/>
  <c r="X297" i="4"/>
  <c r="X124" i="4"/>
  <c r="X372" i="4"/>
  <c r="X151" i="4"/>
  <c r="X414" i="4"/>
  <c r="X137" i="4"/>
  <c r="X458" i="4"/>
  <c r="X453" i="4"/>
  <c r="X288" i="4"/>
  <c r="X118" i="4"/>
  <c r="X470" i="4"/>
  <c r="X146" i="4"/>
  <c r="X279" i="4"/>
  <c r="X495" i="4"/>
  <c r="X487" i="4"/>
  <c r="X144" i="4"/>
  <c r="X197" i="4"/>
  <c r="X494" i="4"/>
  <c r="X446" i="4"/>
  <c r="X384" i="4"/>
  <c r="X196" i="4"/>
  <c r="X461" i="4"/>
  <c r="X459" i="4"/>
  <c r="X307" i="4"/>
  <c r="X218" i="4"/>
  <c r="X504" i="4"/>
  <c r="X206" i="4"/>
  <c r="X415" i="4"/>
  <c r="X352" i="4"/>
  <c r="X460" i="4"/>
  <c r="X149" i="4"/>
  <c r="X162" i="4"/>
  <c r="X454" i="4"/>
  <c r="X284" i="4"/>
  <c r="X185" i="4"/>
  <c r="X361" i="4"/>
  <c r="X447" i="4"/>
  <c r="X436" i="4"/>
  <c r="X187" i="4"/>
  <c r="X345" i="4"/>
  <c r="X298" i="4"/>
  <c r="X437" i="4"/>
  <c r="X313" i="4"/>
  <c r="X169" i="4"/>
  <c r="X330" i="4"/>
  <c r="X280" i="4"/>
  <c r="X256" i="4"/>
  <c r="X245" i="4"/>
  <c r="X406" i="4"/>
  <c r="X295" i="4"/>
  <c r="X424" i="4"/>
  <c r="X306" i="4"/>
  <c r="X312" i="4"/>
  <c r="X274" i="4"/>
  <c r="X482" i="4"/>
  <c r="X501" i="4"/>
  <c r="X448" i="4"/>
  <c r="W489" i="4"/>
  <c r="W142" i="4"/>
  <c r="W373" i="4"/>
  <c r="W455" i="4"/>
  <c r="W438" i="4"/>
  <c r="W346" i="4"/>
  <c r="W407" i="4"/>
  <c r="W503" i="4"/>
  <c r="W2" i="4"/>
  <c r="W210" i="4"/>
  <c r="W425" i="4"/>
  <c r="W488" i="4"/>
  <c r="W385" i="4"/>
  <c r="W260" i="4"/>
  <c r="W265" i="4"/>
  <c r="W462" i="4"/>
  <c r="W473" i="4"/>
  <c r="W323" i="4"/>
  <c r="W257" i="4"/>
  <c r="W287" i="4"/>
  <c r="W216" i="4"/>
  <c r="W17" i="4"/>
  <c r="W300" i="4"/>
  <c r="W188" i="4"/>
  <c r="W254" i="4"/>
  <c r="W235" i="4"/>
  <c r="W243" i="4"/>
  <c r="W18" i="4"/>
  <c r="W204" i="4"/>
  <c r="W253" i="4"/>
  <c r="W502" i="4"/>
  <c r="W182" i="4"/>
  <c r="W192" i="4"/>
  <c r="W492" i="4"/>
  <c r="W491" i="4"/>
  <c r="W483" i="4"/>
  <c r="W165" i="4"/>
  <c r="W275" i="4"/>
  <c r="W217" i="4"/>
  <c r="W362" i="4"/>
  <c r="W128" i="4"/>
  <c r="W486" i="4"/>
  <c r="W3" i="4"/>
  <c r="W6" i="4"/>
  <c r="W498" i="4"/>
  <c r="W232" i="4"/>
  <c r="W213" i="4"/>
  <c r="W252" i="4"/>
  <c r="W219" i="4"/>
  <c r="W4" i="4"/>
  <c r="W5" i="4"/>
  <c r="W472" i="4"/>
  <c r="W374" i="4"/>
  <c r="W490" i="4"/>
  <c r="W201" i="4"/>
  <c r="W239" i="4"/>
  <c r="W282" i="4"/>
  <c r="W7" i="4"/>
  <c r="W500" i="4"/>
  <c r="W190" i="4"/>
  <c r="W129" i="4"/>
  <c r="W191" i="4"/>
  <c r="W471" i="4"/>
  <c r="W212" i="4"/>
  <c r="W8" i="4"/>
  <c r="W426" i="4"/>
  <c r="W477" i="4"/>
  <c r="W390" i="4"/>
  <c r="W9" i="4"/>
  <c r="W339" i="4"/>
  <c r="W497" i="4"/>
  <c r="W499" i="4"/>
  <c r="W338" i="4"/>
  <c r="W240" i="4"/>
  <c r="W289" i="4"/>
  <c r="W11" i="4"/>
  <c r="W222" i="4"/>
  <c r="W335" i="4"/>
  <c r="W10" i="4"/>
  <c r="W393" i="4"/>
  <c r="W208" i="4"/>
  <c r="W135" i="4"/>
  <c r="W427" i="4"/>
  <c r="W138" i="4"/>
  <c r="W181" i="4"/>
  <c r="W215" i="4"/>
  <c r="W416" i="4"/>
  <c r="W143" i="4"/>
  <c r="W178" i="4"/>
  <c r="W175" i="4"/>
  <c r="W394" i="4"/>
  <c r="W161" i="4"/>
  <c r="W439" i="4"/>
  <c r="W241" i="4"/>
  <c r="W299" i="4"/>
  <c r="W331" i="4"/>
  <c r="W341" i="4"/>
  <c r="W160" i="4"/>
  <c r="W408" i="4"/>
  <c r="W314" i="4"/>
  <c r="W13" i="4"/>
  <c r="W386" i="4"/>
  <c r="W340" i="4"/>
  <c r="W375" i="4"/>
  <c r="W353" i="4"/>
  <c r="W242" i="4"/>
  <c r="W315" i="4"/>
  <c r="W14" i="4"/>
  <c r="W195" i="4"/>
  <c r="W184" i="4"/>
  <c r="W395" i="4"/>
  <c r="W417" i="4"/>
  <c r="W12" i="4"/>
  <c r="W322" i="4"/>
  <c r="W316" i="4"/>
  <c r="W247" i="4"/>
  <c r="W225" i="4"/>
  <c r="W270" i="4"/>
  <c r="W396" i="4"/>
  <c r="W376" i="4"/>
  <c r="W199" i="4"/>
  <c r="W131" i="4"/>
  <c r="W202" i="4"/>
  <c r="W15" i="4"/>
  <c r="W16" i="4"/>
  <c r="W158" i="4"/>
  <c r="W134" i="4"/>
  <c r="W147" i="4"/>
  <c r="W141" i="4"/>
  <c r="W120" i="4"/>
  <c r="W226" i="4"/>
  <c r="W122" i="4"/>
  <c r="W377" i="4"/>
  <c r="W176" i="4"/>
  <c r="W170" i="4"/>
  <c r="W248" i="4"/>
  <c r="W211" i="4"/>
  <c r="W194" i="4"/>
  <c r="W428" i="4"/>
  <c r="W493" i="4"/>
  <c r="W409" i="4"/>
  <c r="W354" i="4"/>
  <c r="W125" i="4"/>
  <c r="W378" i="4"/>
  <c r="W317" i="4"/>
  <c r="W214" i="4"/>
  <c r="W220" i="4"/>
  <c r="W19" i="4"/>
  <c r="W20" i="4"/>
  <c r="W236" i="4"/>
  <c r="W23" i="4"/>
  <c r="W342" i="4"/>
  <c r="W24" i="4"/>
  <c r="W22" i="4"/>
  <c r="W255" i="4"/>
  <c r="W21" i="4"/>
  <c r="W343" i="4"/>
  <c r="W269" i="4"/>
  <c r="W302" i="4"/>
  <c r="W25" i="4"/>
  <c r="W223" i="4"/>
  <c r="W27" i="4"/>
  <c r="W26" i="4"/>
  <c r="W221" i="4"/>
  <c r="W249" i="4"/>
  <c r="W332" i="4"/>
  <c r="W347" i="4"/>
  <c r="W32" i="4"/>
  <c r="W155" i="4"/>
  <c r="W33" i="4"/>
  <c r="W244" i="4"/>
  <c r="W324" i="4"/>
  <c r="W209" i="4"/>
  <c r="W227" i="4"/>
  <c r="W336" i="4"/>
  <c r="W159" i="4"/>
  <c r="W31" i="4"/>
  <c r="W355" i="4"/>
  <c r="W136" i="4"/>
  <c r="W166" i="4"/>
  <c r="W456" i="4"/>
  <c r="W28" i="4"/>
  <c r="W30" i="4"/>
  <c r="W429" i="4"/>
  <c r="W237" i="4"/>
  <c r="W474" i="4"/>
  <c r="W164" i="4"/>
  <c r="W133" i="4"/>
  <c r="W145" i="4"/>
  <c r="W29" i="4"/>
  <c r="W266" i="4"/>
  <c r="W397" i="4"/>
  <c r="W308" i="4"/>
  <c r="W37" i="4"/>
  <c r="W303" i="4"/>
  <c r="W449" i="4"/>
  <c r="W418" i="4"/>
  <c r="W419" i="4"/>
  <c r="W40" i="4"/>
  <c r="W34" i="4"/>
  <c r="W38" i="4"/>
  <c r="W35" i="4"/>
  <c r="W271" i="4"/>
  <c r="W398" i="4"/>
  <c r="W480" i="4"/>
  <c r="W356" i="4"/>
  <c r="W318" i="4"/>
  <c r="W463" i="4"/>
  <c r="W167" i="4"/>
  <c r="W430" i="4"/>
  <c r="W39" i="4"/>
  <c r="W228" i="4"/>
  <c r="W496" i="4"/>
  <c r="W36" i="4"/>
  <c r="W168" i="4"/>
  <c r="W410" i="4"/>
  <c r="W481" i="4"/>
  <c r="W344" i="4"/>
  <c r="W193" i="4"/>
  <c r="W296" i="4"/>
  <c r="W319" i="4"/>
  <c r="W311" i="4"/>
  <c r="W475" i="4"/>
  <c r="W41" i="4"/>
  <c r="W326" i="4"/>
  <c r="W348" i="4"/>
  <c r="W127" i="4"/>
  <c r="W130" i="4"/>
  <c r="W150" i="4"/>
  <c r="W42" i="4"/>
  <c r="W325" i="4"/>
  <c r="W156" i="4"/>
  <c r="W309" i="4"/>
  <c r="W391" i="4"/>
  <c r="W43" i="4"/>
  <c r="W379" i="4"/>
  <c r="W484" i="4"/>
  <c r="W434" i="4"/>
  <c r="W337" i="4"/>
  <c r="W440" i="4"/>
  <c r="W365" i="4"/>
  <c r="W44" i="4"/>
  <c r="W55" i="4"/>
  <c r="W59" i="4"/>
  <c r="W412" i="4"/>
  <c r="W152" i="4"/>
  <c r="W277" i="4"/>
  <c r="W203" i="4"/>
  <c r="W45" i="4"/>
  <c r="W46" i="4"/>
  <c r="W450" i="4"/>
  <c r="W420" i="4"/>
  <c r="W478" i="4"/>
  <c r="W357" i="4"/>
  <c r="W363" i="4"/>
  <c r="W452" i="4"/>
  <c r="W47" i="4"/>
  <c r="W479" i="4"/>
  <c r="W327" i="4"/>
  <c r="W328" i="4"/>
  <c r="W285" i="4"/>
  <c r="W121" i="4"/>
  <c r="W457" i="4"/>
  <c r="W464" i="4"/>
  <c r="W364" i="4"/>
  <c r="W432" i="4"/>
  <c r="W411" i="4"/>
  <c r="W233" i="4"/>
  <c r="W48" i="4"/>
  <c r="W49" i="4"/>
  <c r="W401" i="4"/>
  <c r="W50" i="4"/>
  <c r="W433" i="4"/>
  <c r="W465" i="4"/>
  <c r="W292" i="4"/>
  <c r="W431" i="4"/>
  <c r="W400" i="4"/>
  <c r="W258" i="4"/>
  <c r="W387" i="4"/>
  <c r="W422" i="4"/>
  <c r="W399" i="4"/>
  <c r="W54" i="4"/>
  <c r="W366" i="4"/>
  <c r="W388" i="4"/>
  <c r="W51" i="4"/>
  <c r="W293" i="4"/>
  <c r="W380" i="4"/>
  <c r="W350" i="4"/>
  <c r="W451" i="4"/>
  <c r="W278" i="4"/>
  <c r="W238" i="4"/>
  <c r="W281" i="4"/>
  <c r="W189" i="4"/>
  <c r="W52" i="4"/>
  <c r="W57" i="4"/>
  <c r="W276" i="4"/>
  <c r="W421" i="4"/>
  <c r="W56" i="4"/>
  <c r="W283" i="4"/>
  <c r="W349" i="4"/>
  <c r="W466" i="4"/>
  <c r="W53" i="4"/>
  <c r="W58" i="4"/>
  <c r="W83" i="4"/>
  <c r="W101" i="4"/>
  <c r="W74" i="4"/>
  <c r="W70" i="4"/>
  <c r="W80" i="4"/>
  <c r="W60" i="4"/>
  <c r="W84" i="4"/>
  <c r="W89" i="4"/>
  <c r="W92" i="4"/>
  <c r="W61" i="4"/>
  <c r="W90" i="4"/>
  <c r="W66" i="4"/>
  <c r="W91" i="4"/>
  <c r="W62" i="4"/>
  <c r="W88" i="4"/>
  <c r="W77" i="4"/>
  <c r="W95" i="4"/>
  <c r="W68" i="4"/>
  <c r="W67" i="4"/>
  <c r="W72" i="4"/>
  <c r="W75" i="4"/>
  <c r="W78" i="4"/>
  <c r="W71" i="4"/>
  <c r="W76" i="4"/>
  <c r="W98" i="4"/>
  <c r="W69" i="4"/>
  <c r="W82" i="4"/>
  <c r="W85" i="4"/>
  <c r="W63" i="4"/>
  <c r="W79" i="4"/>
  <c r="W102" i="4"/>
  <c r="W97" i="4"/>
  <c r="W87" i="4"/>
  <c r="W96" i="4"/>
  <c r="W94" i="4"/>
  <c r="W81" i="4"/>
  <c r="W93" i="4"/>
  <c r="W73" i="4"/>
  <c r="W100" i="4"/>
  <c r="W86" i="4"/>
  <c r="W64" i="4"/>
  <c r="W65" i="4"/>
  <c r="W99" i="4"/>
  <c r="W304" i="4"/>
  <c r="W403" i="4"/>
  <c r="W230" i="4"/>
  <c r="W148" i="4"/>
  <c r="W174" i="4"/>
  <c r="W402" i="4"/>
  <c r="W291" i="4"/>
  <c r="W140" i="4"/>
  <c r="W294" i="4"/>
  <c r="W171" i="4"/>
  <c r="W177" i="4"/>
  <c r="W435" i="4"/>
  <c r="W229" i="4"/>
  <c r="W103" i="4"/>
  <c r="W123" i="4"/>
  <c r="W132" i="4"/>
  <c r="W179" i="4"/>
  <c r="W468" i="4"/>
  <c r="W358" i="4"/>
  <c r="W441" i="4"/>
  <c r="W368" i="4"/>
  <c r="W104" i="4"/>
  <c r="W367" i="4"/>
  <c r="W467" i="4"/>
  <c r="W163" i="4"/>
  <c r="W290" i="4"/>
  <c r="W320" i="4"/>
  <c r="W105" i="4"/>
  <c r="W305" i="4"/>
  <c r="W172" i="4"/>
  <c r="W246" i="4"/>
  <c r="W259" i="4"/>
  <c r="W329" i="4"/>
  <c r="W369" i="4"/>
  <c r="W476" i="4"/>
  <c r="W381" i="4"/>
  <c r="W301" i="4"/>
  <c r="W139" i="4"/>
  <c r="W321" i="4"/>
  <c r="W267" i="4"/>
  <c r="W231" i="4"/>
  <c r="W262" i="4"/>
  <c r="W106" i="4"/>
  <c r="W107" i="4"/>
  <c r="W268" i="4"/>
  <c r="W359" i="4"/>
  <c r="W186" i="4"/>
  <c r="W200" i="4"/>
  <c r="W108" i="4"/>
  <c r="W111" i="4"/>
  <c r="W109" i="4"/>
  <c r="W110" i="4"/>
  <c r="W333" i="4"/>
  <c r="W250" i="4"/>
  <c r="W119" i="4"/>
  <c r="W263" i="4"/>
  <c r="W154" i="4"/>
  <c r="W112" i="4"/>
  <c r="W413" i="4"/>
  <c r="W286" i="4"/>
  <c r="W423" i="4"/>
  <c r="W310" i="4"/>
  <c r="W207" i="4"/>
  <c r="W360" i="4"/>
  <c r="W157" i="4"/>
  <c r="W113" i="4"/>
  <c r="W442" i="4"/>
  <c r="W261" i="4"/>
  <c r="W382" i="4"/>
  <c r="W485" i="4"/>
  <c r="W224" i="4"/>
  <c r="W351" i="4"/>
  <c r="W443" i="4"/>
  <c r="W404" i="4"/>
  <c r="W272" i="4"/>
  <c r="W389" i="4"/>
  <c r="W371" i="4"/>
  <c r="W370" i="4"/>
  <c r="W405" i="4"/>
  <c r="W114" i="4"/>
  <c r="W153" i="4"/>
  <c r="W444" i="4"/>
  <c r="W273" i="4"/>
  <c r="W205" i="4"/>
  <c r="W198" i="4"/>
  <c r="W334" i="4"/>
  <c r="W392" i="4"/>
  <c r="W115" i="4"/>
  <c r="W116" i="4"/>
  <c r="W180" i="4"/>
  <c r="W117" i="4"/>
  <c r="W234" i="4"/>
  <c r="W183" i="4"/>
  <c r="W173" i="4"/>
  <c r="W383" i="4"/>
  <c r="W445" i="4"/>
  <c r="W251" i="4"/>
  <c r="W264" i="4"/>
  <c r="W469" i="4"/>
  <c r="W126" i="4"/>
  <c r="W297" i="4"/>
  <c r="W124" i="4"/>
  <c r="W372" i="4"/>
  <c r="W151" i="4"/>
  <c r="W414" i="4"/>
  <c r="W137" i="4"/>
  <c r="W458" i="4"/>
  <c r="W453" i="4"/>
  <c r="W288" i="4"/>
  <c r="W118" i="4"/>
  <c r="W470" i="4"/>
  <c r="W146" i="4"/>
  <c r="W279" i="4"/>
  <c r="W495" i="4"/>
  <c r="W487" i="4"/>
  <c r="W144" i="4"/>
  <c r="W197" i="4"/>
  <c r="W494" i="4"/>
  <c r="W446" i="4"/>
  <c r="W384" i="4"/>
  <c r="W196" i="4"/>
  <c r="W461" i="4"/>
  <c r="W459" i="4"/>
  <c r="W307" i="4"/>
  <c r="W218" i="4"/>
  <c r="W504" i="4"/>
  <c r="W206" i="4"/>
  <c r="W415" i="4"/>
  <c r="W352" i="4"/>
  <c r="W460" i="4"/>
  <c r="W149" i="4"/>
  <c r="W162" i="4"/>
  <c r="W454" i="4"/>
  <c r="W284" i="4"/>
  <c r="W185" i="4"/>
  <c r="W361" i="4"/>
  <c r="W447" i="4"/>
  <c r="W436" i="4"/>
  <c r="W187" i="4"/>
  <c r="W345" i="4"/>
  <c r="W298" i="4"/>
  <c r="W437" i="4"/>
  <c r="W313" i="4"/>
  <c r="W169" i="4"/>
  <c r="W330" i="4"/>
  <c r="W280" i="4"/>
  <c r="W256" i="4"/>
  <c r="W245" i="4"/>
  <c r="W406" i="4"/>
  <c r="W295" i="4"/>
  <c r="W424" i="4"/>
  <c r="W306" i="4"/>
  <c r="W312" i="4"/>
  <c r="W274" i="4"/>
  <c r="W482" i="4"/>
  <c r="W501" i="4"/>
  <c r="W448" i="4"/>
  <c r="B249" i="4" l="1"/>
  <c r="C142" i="4"/>
  <c r="O142" i="4"/>
  <c r="P142" i="4"/>
  <c r="Q142" i="4"/>
  <c r="R142" i="4"/>
  <c r="S142" i="4"/>
  <c r="T142" i="4"/>
  <c r="U142" i="4"/>
  <c r="V142" i="4"/>
  <c r="C373" i="4"/>
  <c r="O373" i="4"/>
  <c r="P373" i="4"/>
  <c r="Q373" i="4"/>
  <c r="R373" i="4"/>
  <c r="S373" i="4"/>
  <c r="T373" i="4"/>
  <c r="U373" i="4"/>
  <c r="V373" i="4"/>
  <c r="C455" i="4"/>
  <c r="O455" i="4"/>
  <c r="P455" i="4"/>
  <c r="Q455" i="4"/>
  <c r="R455" i="4"/>
  <c r="S455" i="4"/>
  <c r="T455" i="4"/>
  <c r="U455" i="4"/>
  <c r="V455" i="4"/>
  <c r="C438" i="4"/>
  <c r="O438" i="4"/>
  <c r="P438" i="4"/>
  <c r="Q438" i="4"/>
  <c r="R438" i="4"/>
  <c r="S438" i="4"/>
  <c r="T438" i="4"/>
  <c r="U438" i="4"/>
  <c r="V438" i="4"/>
  <c r="C346" i="4"/>
  <c r="O346" i="4"/>
  <c r="P346" i="4"/>
  <c r="Q346" i="4"/>
  <c r="R346" i="4"/>
  <c r="S346" i="4"/>
  <c r="T346" i="4"/>
  <c r="U346" i="4"/>
  <c r="V346" i="4"/>
  <c r="C407" i="4"/>
  <c r="O407" i="4"/>
  <c r="P407" i="4"/>
  <c r="Q407" i="4"/>
  <c r="R407" i="4"/>
  <c r="S407" i="4"/>
  <c r="T407" i="4"/>
  <c r="U407" i="4"/>
  <c r="V407" i="4"/>
  <c r="C503" i="4"/>
  <c r="O503" i="4"/>
  <c r="P503" i="4"/>
  <c r="Q503" i="4"/>
  <c r="R503" i="4"/>
  <c r="S503" i="4"/>
  <c r="T503" i="4"/>
  <c r="U503" i="4"/>
  <c r="V503" i="4"/>
  <c r="C2" i="4"/>
  <c r="O2" i="4"/>
  <c r="P2" i="4"/>
  <c r="Q2" i="4"/>
  <c r="R2" i="4"/>
  <c r="S2" i="4"/>
  <c r="T2" i="4"/>
  <c r="U2" i="4"/>
  <c r="V2" i="4"/>
  <c r="C210" i="4"/>
  <c r="O210" i="4"/>
  <c r="P210" i="4"/>
  <c r="Q210" i="4"/>
  <c r="R210" i="4"/>
  <c r="S210" i="4"/>
  <c r="T210" i="4"/>
  <c r="U210" i="4"/>
  <c r="V210" i="4"/>
  <c r="C425" i="4"/>
  <c r="O425" i="4"/>
  <c r="P425" i="4"/>
  <c r="Q425" i="4"/>
  <c r="R425" i="4"/>
  <c r="S425" i="4"/>
  <c r="T425" i="4"/>
  <c r="U425" i="4"/>
  <c r="V425" i="4"/>
  <c r="C488" i="4"/>
  <c r="O488" i="4"/>
  <c r="P488" i="4"/>
  <c r="Q488" i="4"/>
  <c r="R488" i="4"/>
  <c r="S488" i="4"/>
  <c r="T488" i="4"/>
  <c r="U488" i="4"/>
  <c r="V488" i="4"/>
  <c r="C385" i="4"/>
  <c r="O385" i="4"/>
  <c r="P385" i="4"/>
  <c r="Q385" i="4"/>
  <c r="R385" i="4"/>
  <c r="S385" i="4"/>
  <c r="T385" i="4"/>
  <c r="U385" i="4"/>
  <c r="V385" i="4"/>
  <c r="C260" i="4"/>
  <c r="O260" i="4"/>
  <c r="P260" i="4"/>
  <c r="Q260" i="4"/>
  <c r="R260" i="4"/>
  <c r="S260" i="4"/>
  <c r="T260" i="4"/>
  <c r="U260" i="4"/>
  <c r="V260" i="4"/>
  <c r="C265" i="4"/>
  <c r="O265" i="4"/>
  <c r="P265" i="4"/>
  <c r="Q265" i="4"/>
  <c r="R265" i="4"/>
  <c r="S265" i="4"/>
  <c r="T265" i="4"/>
  <c r="U265" i="4"/>
  <c r="V265" i="4"/>
  <c r="C409" i="4"/>
  <c r="O409" i="4"/>
  <c r="P409" i="4"/>
  <c r="Q409" i="4"/>
  <c r="R409" i="4"/>
  <c r="S409" i="4"/>
  <c r="T409" i="4"/>
  <c r="U409" i="4"/>
  <c r="V409" i="4"/>
  <c r="C354" i="4"/>
  <c r="O354" i="4"/>
  <c r="P354" i="4"/>
  <c r="Q354" i="4"/>
  <c r="R354" i="4"/>
  <c r="S354" i="4"/>
  <c r="T354" i="4"/>
  <c r="U354" i="4"/>
  <c r="V354" i="4"/>
  <c r="C125" i="4"/>
  <c r="O125" i="4"/>
  <c r="P125" i="4"/>
  <c r="Q125" i="4"/>
  <c r="R125" i="4"/>
  <c r="S125" i="4"/>
  <c r="T125" i="4"/>
  <c r="U125" i="4"/>
  <c r="V125" i="4"/>
  <c r="C378" i="4"/>
  <c r="O378" i="4"/>
  <c r="P378" i="4"/>
  <c r="Q378" i="4"/>
  <c r="R378" i="4"/>
  <c r="S378" i="4"/>
  <c r="T378" i="4"/>
  <c r="U378" i="4"/>
  <c r="V378" i="4"/>
  <c r="C317" i="4"/>
  <c r="O317" i="4"/>
  <c r="P317" i="4"/>
  <c r="Q317" i="4"/>
  <c r="R317" i="4"/>
  <c r="S317" i="4"/>
  <c r="T317" i="4"/>
  <c r="U317" i="4"/>
  <c r="V317" i="4"/>
  <c r="C214" i="4"/>
  <c r="O214" i="4"/>
  <c r="P214" i="4"/>
  <c r="Q214" i="4"/>
  <c r="R214" i="4"/>
  <c r="S214" i="4"/>
  <c r="T214" i="4"/>
  <c r="U214" i="4"/>
  <c r="V214" i="4"/>
  <c r="C220" i="4"/>
  <c r="O220" i="4"/>
  <c r="P220" i="4"/>
  <c r="Q220" i="4"/>
  <c r="R220" i="4"/>
  <c r="S220" i="4"/>
  <c r="T220" i="4"/>
  <c r="U220" i="4"/>
  <c r="V220" i="4"/>
  <c r="C19" i="4"/>
  <c r="O19" i="4"/>
  <c r="P19" i="4"/>
  <c r="Q19" i="4"/>
  <c r="R19" i="4"/>
  <c r="S19" i="4"/>
  <c r="T19" i="4"/>
  <c r="U19" i="4"/>
  <c r="V19" i="4"/>
  <c r="C20" i="4"/>
  <c r="O20" i="4"/>
  <c r="P20" i="4"/>
  <c r="Q20" i="4"/>
  <c r="R20" i="4"/>
  <c r="S20" i="4"/>
  <c r="T20" i="4"/>
  <c r="U20" i="4"/>
  <c r="V20" i="4"/>
  <c r="C236" i="4"/>
  <c r="O236" i="4"/>
  <c r="P236" i="4"/>
  <c r="Q236" i="4"/>
  <c r="R236" i="4"/>
  <c r="S236" i="4"/>
  <c r="T236" i="4"/>
  <c r="U236" i="4"/>
  <c r="V236" i="4"/>
  <c r="C23" i="4"/>
  <c r="O23" i="4"/>
  <c r="P23" i="4"/>
  <c r="Q23" i="4"/>
  <c r="R23" i="4"/>
  <c r="S23" i="4"/>
  <c r="T23" i="4"/>
  <c r="U23" i="4"/>
  <c r="V23" i="4"/>
  <c r="C342" i="4"/>
  <c r="O342" i="4"/>
  <c r="P342" i="4"/>
  <c r="Q342" i="4"/>
  <c r="R342" i="4"/>
  <c r="S342" i="4"/>
  <c r="T342" i="4"/>
  <c r="U342" i="4"/>
  <c r="V342" i="4"/>
  <c r="C24" i="4"/>
  <c r="O24" i="4"/>
  <c r="P24" i="4"/>
  <c r="Q24" i="4"/>
  <c r="R24" i="4"/>
  <c r="S24" i="4"/>
  <c r="T24" i="4"/>
  <c r="U24" i="4"/>
  <c r="V24" i="4"/>
  <c r="C22" i="4"/>
  <c r="O22" i="4"/>
  <c r="P22" i="4"/>
  <c r="Q22" i="4"/>
  <c r="R22" i="4"/>
  <c r="S22" i="4"/>
  <c r="T22" i="4"/>
  <c r="U22" i="4"/>
  <c r="V22" i="4"/>
  <c r="C255" i="4"/>
  <c r="O255" i="4"/>
  <c r="P255" i="4"/>
  <c r="Q255" i="4"/>
  <c r="R255" i="4"/>
  <c r="S255" i="4"/>
  <c r="T255" i="4"/>
  <c r="U255" i="4"/>
  <c r="V255" i="4"/>
  <c r="C21" i="4"/>
  <c r="O21" i="4"/>
  <c r="P21" i="4"/>
  <c r="Q21" i="4"/>
  <c r="R21" i="4"/>
  <c r="S21" i="4"/>
  <c r="T21" i="4"/>
  <c r="U21" i="4"/>
  <c r="V21" i="4"/>
  <c r="C343" i="4"/>
  <c r="O343" i="4"/>
  <c r="P343" i="4"/>
  <c r="Q343" i="4"/>
  <c r="R343" i="4"/>
  <c r="S343" i="4"/>
  <c r="T343" i="4"/>
  <c r="U343" i="4"/>
  <c r="V343" i="4"/>
  <c r="C269" i="4"/>
  <c r="O269" i="4"/>
  <c r="P269" i="4"/>
  <c r="Q269" i="4"/>
  <c r="R269" i="4"/>
  <c r="S269" i="4"/>
  <c r="T269" i="4"/>
  <c r="U269" i="4"/>
  <c r="V269" i="4"/>
  <c r="C302" i="4"/>
  <c r="O302" i="4"/>
  <c r="P302" i="4"/>
  <c r="Q302" i="4"/>
  <c r="R302" i="4"/>
  <c r="S302" i="4"/>
  <c r="T302" i="4"/>
  <c r="U302" i="4"/>
  <c r="V302" i="4"/>
  <c r="C25" i="4"/>
  <c r="O25" i="4"/>
  <c r="P25" i="4"/>
  <c r="Q25" i="4"/>
  <c r="R25" i="4"/>
  <c r="S25" i="4"/>
  <c r="T25" i="4"/>
  <c r="U25" i="4"/>
  <c r="V25" i="4"/>
  <c r="C223" i="4"/>
  <c r="O223" i="4"/>
  <c r="P223" i="4"/>
  <c r="Q223" i="4"/>
  <c r="R223" i="4"/>
  <c r="S223" i="4"/>
  <c r="T223" i="4"/>
  <c r="U223" i="4"/>
  <c r="V223" i="4"/>
  <c r="C27" i="4"/>
  <c r="O27" i="4"/>
  <c r="P27" i="4"/>
  <c r="Q27" i="4"/>
  <c r="R27" i="4"/>
  <c r="S27" i="4"/>
  <c r="T27" i="4"/>
  <c r="U27" i="4"/>
  <c r="V27" i="4"/>
  <c r="C26" i="4"/>
  <c r="O26" i="4"/>
  <c r="P26" i="4"/>
  <c r="Q26" i="4"/>
  <c r="R26" i="4"/>
  <c r="S26" i="4"/>
  <c r="T26" i="4"/>
  <c r="U26" i="4"/>
  <c r="V26" i="4"/>
  <c r="C221" i="4"/>
  <c r="O221" i="4"/>
  <c r="P221" i="4"/>
  <c r="Q221" i="4"/>
  <c r="R221" i="4"/>
  <c r="S221" i="4"/>
  <c r="T221" i="4"/>
  <c r="U221" i="4"/>
  <c r="V221" i="4"/>
  <c r="C249" i="4"/>
  <c r="O249" i="4"/>
  <c r="P249" i="4"/>
  <c r="Q249" i="4"/>
  <c r="R249" i="4"/>
  <c r="S249" i="4"/>
  <c r="T249" i="4"/>
  <c r="U249" i="4"/>
  <c r="V249" i="4"/>
  <c r="C332" i="4"/>
  <c r="O332" i="4"/>
  <c r="P332" i="4"/>
  <c r="Q332" i="4"/>
  <c r="R332" i="4"/>
  <c r="S332" i="4"/>
  <c r="T332" i="4"/>
  <c r="U332" i="4"/>
  <c r="V332" i="4"/>
  <c r="C462" i="4"/>
  <c r="O462" i="4"/>
  <c r="P462" i="4"/>
  <c r="Q462" i="4"/>
  <c r="R462" i="4"/>
  <c r="S462" i="4"/>
  <c r="T462" i="4"/>
  <c r="U462" i="4"/>
  <c r="V462" i="4"/>
  <c r="C473" i="4"/>
  <c r="O473" i="4"/>
  <c r="P473" i="4"/>
  <c r="Q473" i="4"/>
  <c r="R473" i="4"/>
  <c r="S473" i="4"/>
  <c r="T473" i="4"/>
  <c r="U473" i="4"/>
  <c r="V473" i="4"/>
  <c r="C323" i="4"/>
  <c r="O323" i="4"/>
  <c r="P323" i="4"/>
  <c r="Q323" i="4"/>
  <c r="R323" i="4"/>
  <c r="S323" i="4"/>
  <c r="T323" i="4"/>
  <c r="U323" i="4"/>
  <c r="V323" i="4"/>
  <c r="C257" i="4"/>
  <c r="O257" i="4"/>
  <c r="P257" i="4"/>
  <c r="Q257" i="4"/>
  <c r="R257" i="4"/>
  <c r="S257" i="4"/>
  <c r="T257" i="4"/>
  <c r="U257" i="4"/>
  <c r="V257" i="4"/>
  <c r="C287" i="4"/>
  <c r="O287" i="4"/>
  <c r="P287" i="4"/>
  <c r="Q287" i="4"/>
  <c r="R287" i="4"/>
  <c r="S287" i="4"/>
  <c r="T287" i="4"/>
  <c r="U287" i="4"/>
  <c r="V287" i="4"/>
  <c r="C216" i="4"/>
  <c r="O216" i="4"/>
  <c r="P216" i="4"/>
  <c r="Q216" i="4"/>
  <c r="R216" i="4"/>
  <c r="S216" i="4"/>
  <c r="T216" i="4"/>
  <c r="U216" i="4"/>
  <c r="V216" i="4"/>
  <c r="C17" i="4"/>
  <c r="O17" i="4"/>
  <c r="P17" i="4"/>
  <c r="Q17" i="4"/>
  <c r="R17" i="4"/>
  <c r="S17" i="4"/>
  <c r="T17" i="4"/>
  <c r="U17" i="4"/>
  <c r="V17" i="4"/>
  <c r="C300" i="4"/>
  <c r="O300" i="4"/>
  <c r="P300" i="4"/>
  <c r="Q300" i="4"/>
  <c r="R300" i="4"/>
  <c r="S300" i="4"/>
  <c r="T300" i="4"/>
  <c r="U300" i="4"/>
  <c r="V300" i="4"/>
  <c r="C188" i="4"/>
  <c r="O188" i="4"/>
  <c r="P188" i="4"/>
  <c r="Q188" i="4"/>
  <c r="R188" i="4"/>
  <c r="S188" i="4"/>
  <c r="T188" i="4"/>
  <c r="U188" i="4"/>
  <c r="V188" i="4"/>
  <c r="C254" i="4"/>
  <c r="O254" i="4"/>
  <c r="P254" i="4"/>
  <c r="Q254" i="4"/>
  <c r="R254" i="4"/>
  <c r="S254" i="4"/>
  <c r="T254" i="4"/>
  <c r="U254" i="4"/>
  <c r="V254" i="4"/>
  <c r="C235" i="4"/>
  <c r="O235" i="4"/>
  <c r="P235" i="4"/>
  <c r="Q235" i="4"/>
  <c r="R235" i="4"/>
  <c r="S235" i="4"/>
  <c r="T235" i="4"/>
  <c r="U235" i="4"/>
  <c r="V235" i="4"/>
  <c r="C243" i="4"/>
  <c r="O243" i="4"/>
  <c r="P243" i="4"/>
  <c r="Q243" i="4"/>
  <c r="R243" i="4"/>
  <c r="S243" i="4"/>
  <c r="T243" i="4"/>
  <c r="U243" i="4"/>
  <c r="V243" i="4"/>
  <c r="C18" i="4"/>
  <c r="O18" i="4"/>
  <c r="P18" i="4"/>
  <c r="Q18" i="4"/>
  <c r="R18" i="4"/>
  <c r="S18" i="4"/>
  <c r="T18" i="4"/>
  <c r="U18" i="4"/>
  <c r="V18" i="4"/>
  <c r="C204" i="4"/>
  <c r="O204" i="4"/>
  <c r="P204" i="4"/>
  <c r="Q204" i="4"/>
  <c r="R204" i="4"/>
  <c r="S204" i="4"/>
  <c r="T204" i="4"/>
  <c r="U204" i="4"/>
  <c r="V204" i="4"/>
  <c r="C253" i="4"/>
  <c r="O253" i="4"/>
  <c r="P253" i="4"/>
  <c r="Q253" i="4"/>
  <c r="R253" i="4"/>
  <c r="S253" i="4"/>
  <c r="T253" i="4"/>
  <c r="U253" i="4"/>
  <c r="V253" i="4"/>
  <c r="C502" i="4"/>
  <c r="O502" i="4"/>
  <c r="P502" i="4"/>
  <c r="Q502" i="4"/>
  <c r="R502" i="4"/>
  <c r="S502" i="4"/>
  <c r="T502" i="4"/>
  <c r="U502" i="4"/>
  <c r="V502" i="4"/>
  <c r="C182" i="4"/>
  <c r="O182" i="4"/>
  <c r="P182" i="4"/>
  <c r="Q182" i="4"/>
  <c r="R182" i="4"/>
  <c r="S182" i="4"/>
  <c r="T182" i="4"/>
  <c r="U182" i="4"/>
  <c r="V182" i="4"/>
  <c r="C192" i="4"/>
  <c r="O192" i="4"/>
  <c r="P192" i="4"/>
  <c r="Q192" i="4"/>
  <c r="R192" i="4"/>
  <c r="S192" i="4"/>
  <c r="T192" i="4"/>
  <c r="U192" i="4"/>
  <c r="V192" i="4"/>
  <c r="C492" i="4"/>
  <c r="O492" i="4"/>
  <c r="P492" i="4"/>
  <c r="Q492" i="4"/>
  <c r="R492" i="4"/>
  <c r="S492" i="4"/>
  <c r="T492" i="4"/>
  <c r="U492" i="4"/>
  <c r="V492" i="4"/>
  <c r="C491" i="4"/>
  <c r="O491" i="4"/>
  <c r="P491" i="4"/>
  <c r="Q491" i="4"/>
  <c r="R491" i="4"/>
  <c r="S491" i="4"/>
  <c r="T491" i="4"/>
  <c r="U491" i="4"/>
  <c r="V491" i="4"/>
  <c r="C483" i="4"/>
  <c r="O483" i="4"/>
  <c r="P483" i="4"/>
  <c r="Q483" i="4"/>
  <c r="R483" i="4"/>
  <c r="S483" i="4"/>
  <c r="T483" i="4"/>
  <c r="U483" i="4"/>
  <c r="V483" i="4"/>
  <c r="C165" i="4"/>
  <c r="O165" i="4"/>
  <c r="P165" i="4"/>
  <c r="Q165" i="4"/>
  <c r="R165" i="4"/>
  <c r="S165" i="4"/>
  <c r="T165" i="4"/>
  <c r="U165" i="4"/>
  <c r="V165" i="4"/>
  <c r="C275" i="4"/>
  <c r="O275" i="4"/>
  <c r="P275" i="4"/>
  <c r="Q275" i="4"/>
  <c r="R275" i="4"/>
  <c r="S275" i="4"/>
  <c r="T275" i="4"/>
  <c r="U275" i="4"/>
  <c r="V275" i="4"/>
  <c r="C217" i="4"/>
  <c r="O217" i="4"/>
  <c r="P217" i="4"/>
  <c r="Q217" i="4"/>
  <c r="R217" i="4"/>
  <c r="S217" i="4"/>
  <c r="T217" i="4"/>
  <c r="U217" i="4"/>
  <c r="V217" i="4"/>
  <c r="C362" i="4"/>
  <c r="O362" i="4"/>
  <c r="P362" i="4"/>
  <c r="Q362" i="4"/>
  <c r="R362" i="4"/>
  <c r="S362" i="4"/>
  <c r="T362" i="4"/>
  <c r="U362" i="4"/>
  <c r="V362" i="4"/>
  <c r="C128" i="4"/>
  <c r="O128" i="4"/>
  <c r="P128" i="4"/>
  <c r="Q128" i="4"/>
  <c r="R128" i="4"/>
  <c r="S128" i="4"/>
  <c r="T128" i="4"/>
  <c r="U128" i="4"/>
  <c r="V128" i="4"/>
  <c r="C486" i="4"/>
  <c r="O486" i="4"/>
  <c r="P486" i="4"/>
  <c r="Q486" i="4"/>
  <c r="R486" i="4"/>
  <c r="S486" i="4"/>
  <c r="T486" i="4"/>
  <c r="U486" i="4"/>
  <c r="V486" i="4"/>
  <c r="C3" i="4"/>
  <c r="O3" i="4"/>
  <c r="P3" i="4"/>
  <c r="Q3" i="4"/>
  <c r="R3" i="4"/>
  <c r="S3" i="4"/>
  <c r="T3" i="4"/>
  <c r="U3" i="4"/>
  <c r="V3" i="4"/>
  <c r="C6" i="4"/>
  <c r="O6" i="4"/>
  <c r="P6" i="4"/>
  <c r="Q6" i="4"/>
  <c r="R6" i="4"/>
  <c r="S6" i="4"/>
  <c r="T6" i="4"/>
  <c r="U6" i="4"/>
  <c r="V6" i="4"/>
  <c r="C498" i="4"/>
  <c r="O498" i="4"/>
  <c r="P498" i="4"/>
  <c r="Q498" i="4"/>
  <c r="R498" i="4"/>
  <c r="S498" i="4"/>
  <c r="T498" i="4"/>
  <c r="U498" i="4"/>
  <c r="V498" i="4"/>
  <c r="C232" i="4"/>
  <c r="O232" i="4"/>
  <c r="P232" i="4"/>
  <c r="Q232" i="4"/>
  <c r="R232" i="4"/>
  <c r="S232" i="4"/>
  <c r="T232" i="4"/>
  <c r="U232" i="4"/>
  <c r="V232" i="4"/>
  <c r="C213" i="4"/>
  <c r="O213" i="4"/>
  <c r="P213" i="4"/>
  <c r="Q213" i="4"/>
  <c r="R213" i="4"/>
  <c r="S213" i="4"/>
  <c r="T213" i="4"/>
  <c r="U213" i="4"/>
  <c r="V213" i="4"/>
  <c r="C252" i="4"/>
  <c r="O252" i="4"/>
  <c r="P252" i="4"/>
  <c r="Q252" i="4"/>
  <c r="R252" i="4"/>
  <c r="S252" i="4"/>
  <c r="T252" i="4"/>
  <c r="U252" i="4"/>
  <c r="V252" i="4"/>
  <c r="C219" i="4"/>
  <c r="O219" i="4"/>
  <c r="P219" i="4"/>
  <c r="Q219" i="4"/>
  <c r="R219" i="4"/>
  <c r="S219" i="4"/>
  <c r="T219" i="4"/>
  <c r="U219" i="4"/>
  <c r="V219" i="4"/>
  <c r="C4" i="4"/>
  <c r="O4" i="4"/>
  <c r="P4" i="4"/>
  <c r="Q4" i="4"/>
  <c r="R4" i="4"/>
  <c r="S4" i="4"/>
  <c r="T4" i="4"/>
  <c r="U4" i="4"/>
  <c r="V4" i="4"/>
  <c r="C5" i="4"/>
  <c r="O5" i="4"/>
  <c r="P5" i="4"/>
  <c r="Q5" i="4"/>
  <c r="R5" i="4"/>
  <c r="S5" i="4"/>
  <c r="T5" i="4"/>
  <c r="U5" i="4"/>
  <c r="V5" i="4"/>
  <c r="C472" i="4"/>
  <c r="O472" i="4"/>
  <c r="P472" i="4"/>
  <c r="Q472" i="4"/>
  <c r="R472" i="4"/>
  <c r="S472" i="4"/>
  <c r="T472" i="4"/>
  <c r="U472" i="4"/>
  <c r="V472" i="4"/>
  <c r="C374" i="4"/>
  <c r="O374" i="4"/>
  <c r="P374" i="4"/>
  <c r="Q374" i="4"/>
  <c r="R374" i="4"/>
  <c r="S374" i="4"/>
  <c r="T374" i="4"/>
  <c r="U374" i="4"/>
  <c r="V374" i="4"/>
  <c r="C490" i="4"/>
  <c r="O490" i="4"/>
  <c r="P490" i="4"/>
  <c r="Q490" i="4"/>
  <c r="R490" i="4"/>
  <c r="S490" i="4"/>
  <c r="T490" i="4"/>
  <c r="U490" i="4"/>
  <c r="V490" i="4"/>
  <c r="C208" i="4"/>
  <c r="O208" i="4"/>
  <c r="P208" i="4"/>
  <c r="Q208" i="4"/>
  <c r="R208" i="4"/>
  <c r="S208" i="4"/>
  <c r="T208" i="4"/>
  <c r="U208" i="4"/>
  <c r="V208" i="4"/>
  <c r="C135" i="4"/>
  <c r="O135" i="4"/>
  <c r="P135" i="4"/>
  <c r="Q135" i="4"/>
  <c r="R135" i="4"/>
  <c r="S135" i="4"/>
  <c r="T135" i="4"/>
  <c r="U135" i="4"/>
  <c r="V135" i="4"/>
  <c r="C427" i="4"/>
  <c r="O427" i="4"/>
  <c r="P427" i="4"/>
  <c r="Q427" i="4"/>
  <c r="R427" i="4"/>
  <c r="S427" i="4"/>
  <c r="T427" i="4"/>
  <c r="U427" i="4"/>
  <c r="V427" i="4"/>
  <c r="C138" i="4"/>
  <c r="O138" i="4"/>
  <c r="P138" i="4"/>
  <c r="Q138" i="4"/>
  <c r="R138" i="4"/>
  <c r="S138" i="4"/>
  <c r="T138" i="4"/>
  <c r="U138" i="4"/>
  <c r="V138" i="4"/>
  <c r="C181" i="4"/>
  <c r="O181" i="4"/>
  <c r="P181" i="4"/>
  <c r="Q181" i="4"/>
  <c r="R181" i="4"/>
  <c r="S181" i="4"/>
  <c r="T181" i="4"/>
  <c r="U181" i="4"/>
  <c r="V181" i="4"/>
  <c r="C215" i="4"/>
  <c r="O215" i="4"/>
  <c r="P215" i="4"/>
  <c r="Q215" i="4"/>
  <c r="R215" i="4"/>
  <c r="S215" i="4"/>
  <c r="T215" i="4"/>
  <c r="U215" i="4"/>
  <c r="V215" i="4"/>
  <c r="C416" i="4"/>
  <c r="O416" i="4"/>
  <c r="P416" i="4"/>
  <c r="Q416" i="4"/>
  <c r="R416" i="4"/>
  <c r="S416" i="4"/>
  <c r="T416" i="4"/>
  <c r="U416" i="4"/>
  <c r="V416" i="4"/>
  <c r="C143" i="4"/>
  <c r="O143" i="4"/>
  <c r="P143" i="4"/>
  <c r="Q143" i="4"/>
  <c r="R143" i="4"/>
  <c r="S143" i="4"/>
  <c r="T143" i="4"/>
  <c r="U143" i="4"/>
  <c r="V143" i="4"/>
  <c r="C178" i="4"/>
  <c r="O178" i="4"/>
  <c r="P178" i="4"/>
  <c r="Q178" i="4"/>
  <c r="R178" i="4"/>
  <c r="S178" i="4"/>
  <c r="T178" i="4"/>
  <c r="U178" i="4"/>
  <c r="V178" i="4"/>
  <c r="C175" i="4"/>
  <c r="O175" i="4"/>
  <c r="P175" i="4"/>
  <c r="Q175" i="4"/>
  <c r="R175" i="4"/>
  <c r="S175" i="4"/>
  <c r="T175" i="4"/>
  <c r="U175" i="4"/>
  <c r="V175" i="4"/>
  <c r="C394" i="4"/>
  <c r="O394" i="4"/>
  <c r="P394" i="4"/>
  <c r="Q394" i="4"/>
  <c r="R394" i="4"/>
  <c r="S394" i="4"/>
  <c r="T394" i="4"/>
  <c r="U394" i="4"/>
  <c r="V394" i="4"/>
  <c r="C161" i="4"/>
  <c r="O161" i="4"/>
  <c r="P161" i="4"/>
  <c r="Q161" i="4"/>
  <c r="R161" i="4"/>
  <c r="S161" i="4"/>
  <c r="T161" i="4"/>
  <c r="U161" i="4"/>
  <c r="V161" i="4"/>
  <c r="C439" i="4"/>
  <c r="O439" i="4"/>
  <c r="P439" i="4"/>
  <c r="Q439" i="4"/>
  <c r="R439" i="4"/>
  <c r="S439" i="4"/>
  <c r="T439" i="4"/>
  <c r="U439" i="4"/>
  <c r="V439" i="4"/>
  <c r="C241" i="4"/>
  <c r="O241" i="4"/>
  <c r="P241" i="4"/>
  <c r="Q241" i="4"/>
  <c r="R241" i="4"/>
  <c r="S241" i="4"/>
  <c r="T241" i="4"/>
  <c r="U241" i="4"/>
  <c r="V241" i="4"/>
  <c r="C299" i="4"/>
  <c r="O299" i="4"/>
  <c r="P299" i="4"/>
  <c r="Q299" i="4"/>
  <c r="R299" i="4"/>
  <c r="S299" i="4"/>
  <c r="T299" i="4"/>
  <c r="U299" i="4"/>
  <c r="V299" i="4"/>
  <c r="C331" i="4"/>
  <c r="O331" i="4"/>
  <c r="P331" i="4"/>
  <c r="Q331" i="4"/>
  <c r="R331" i="4"/>
  <c r="S331" i="4"/>
  <c r="T331" i="4"/>
  <c r="U331" i="4"/>
  <c r="V331" i="4"/>
  <c r="C341" i="4"/>
  <c r="O341" i="4"/>
  <c r="P341" i="4"/>
  <c r="Q341" i="4"/>
  <c r="R341" i="4"/>
  <c r="S341" i="4"/>
  <c r="T341" i="4"/>
  <c r="U341" i="4"/>
  <c r="V341" i="4"/>
  <c r="C160" i="4"/>
  <c r="O160" i="4"/>
  <c r="P160" i="4"/>
  <c r="Q160" i="4"/>
  <c r="R160" i="4"/>
  <c r="S160" i="4"/>
  <c r="T160" i="4"/>
  <c r="U160" i="4"/>
  <c r="V160" i="4"/>
  <c r="C408" i="4"/>
  <c r="O408" i="4"/>
  <c r="P408" i="4"/>
  <c r="Q408" i="4"/>
  <c r="R408" i="4"/>
  <c r="S408" i="4"/>
  <c r="T408" i="4"/>
  <c r="U408" i="4"/>
  <c r="V408" i="4"/>
  <c r="C314" i="4"/>
  <c r="O314" i="4"/>
  <c r="P314" i="4"/>
  <c r="Q314" i="4"/>
  <c r="R314" i="4"/>
  <c r="S314" i="4"/>
  <c r="T314" i="4"/>
  <c r="U314" i="4"/>
  <c r="V314" i="4"/>
  <c r="C13" i="4"/>
  <c r="O13" i="4"/>
  <c r="P13" i="4"/>
  <c r="Q13" i="4"/>
  <c r="R13" i="4"/>
  <c r="S13" i="4"/>
  <c r="T13" i="4"/>
  <c r="U13" i="4"/>
  <c r="V13" i="4"/>
  <c r="C386" i="4"/>
  <c r="O386" i="4"/>
  <c r="P386" i="4"/>
  <c r="Q386" i="4"/>
  <c r="R386" i="4"/>
  <c r="S386" i="4"/>
  <c r="T386" i="4"/>
  <c r="U386" i="4"/>
  <c r="V386" i="4"/>
  <c r="C340" i="4"/>
  <c r="O340" i="4"/>
  <c r="P340" i="4"/>
  <c r="Q340" i="4"/>
  <c r="R340" i="4"/>
  <c r="S340" i="4"/>
  <c r="T340" i="4"/>
  <c r="U340" i="4"/>
  <c r="V340" i="4"/>
  <c r="C375" i="4"/>
  <c r="O375" i="4"/>
  <c r="P375" i="4"/>
  <c r="Q375" i="4"/>
  <c r="R375" i="4"/>
  <c r="S375" i="4"/>
  <c r="T375" i="4"/>
  <c r="U375" i="4"/>
  <c r="V375" i="4"/>
  <c r="C353" i="4"/>
  <c r="O353" i="4"/>
  <c r="P353" i="4"/>
  <c r="Q353" i="4"/>
  <c r="R353" i="4"/>
  <c r="S353" i="4"/>
  <c r="T353" i="4"/>
  <c r="U353" i="4"/>
  <c r="V353" i="4"/>
  <c r="C242" i="4"/>
  <c r="O242" i="4"/>
  <c r="P242" i="4"/>
  <c r="Q242" i="4"/>
  <c r="R242" i="4"/>
  <c r="S242" i="4"/>
  <c r="T242" i="4"/>
  <c r="U242" i="4"/>
  <c r="V242" i="4"/>
  <c r="C315" i="4"/>
  <c r="O315" i="4"/>
  <c r="P315" i="4"/>
  <c r="Q315" i="4"/>
  <c r="R315" i="4"/>
  <c r="S315" i="4"/>
  <c r="T315" i="4"/>
  <c r="U315" i="4"/>
  <c r="V315" i="4"/>
  <c r="C14" i="4"/>
  <c r="O14" i="4"/>
  <c r="P14" i="4"/>
  <c r="Q14" i="4"/>
  <c r="R14" i="4"/>
  <c r="S14" i="4"/>
  <c r="T14" i="4"/>
  <c r="U14" i="4"/>
  <c r="V14" i="4"/>
  <c r="C195" i="4"/>
  <c r="O195" i="4"/>
  <c r="P195" i="4"/>
  <c r="Q195" i="4"/>
  <c r="R195" i="4"/>
  <c r="S195" i="4"/>
  <c r="T195" i="4"/>
  <c r="U195" i="4"/>
  <c r="V195" i="4"/>
  <c r="C184" i="4"/>
  <c r="O184" i="4"/>
  <c r="P184" i="4"/>
  <c r="Q184" i="4"/>
  <c r="R184" i="4"/>
  <c r="S184" i="4"/>
  <c r="T184" i="4"/>
  <c r="U184" i="4"/>
  <c r="V184" i="4"/>
  <c r="C395" i="4"/>
  <c r="O395" i="4"/>
  <c r="P395" i="4"/>
  <c r="Q395" i="4"/>
  <c r="R395" i="4"/>
  <c r="S395" i="4"/>
  <c r="T395" i="4"/>
  <c r="U395" i="4"/>
  <c r="V395" i="4"/>
  <c r="C417" i="4"/>
  <c r="O417" i="4"/>
  <c r="P417" i="4"/>
  <c r="Q417" i="4"/>
  <c r="R417" i="4"/>
  <c r="S417" i="4"/>
  <c r="T417" i="4"/>
  <c r="U417" i="4"/>
  <c r="V417" i="4"/>
  <c r="C12" i="4"/>
  <c r="O12" i="4"/>
  <c r="P12" i="4"/>
  <c r="Q12" i="4"/>
  <c r="R12" i="4"/>
  <c r="S12" i="4"/>
  <c r="T12" i="4"/>
  <c r="U12" i="4"/>
  <c r="V12" i="4"/>
  <c r="C322" i="4"/>
  <c r="O322" i="4"/>
  <c r="P322" i="4"/>
  <c r="Q322" i="4"/>
  <c r="R322" i="4"/>
  <c r="S322" i="4"/>
  <c r="T322" i="4"/>
  <c r="U322" i="4"/>
  <c r="V322" i="4"/>
  <c r="C316" i="4"/>
  <c r="O316" i="4"/>
  <c r="P316" i="4"/>
  <c r="Q316" i="4"/>
  <c r="R316" i="4"/>
  <c r="S316" i="4"/>
  <c r="T316" i="4"/>
  <c r="U316" i="4"/>
  <c r="V316" i="4"/>
  <c r="C247" i="4"/>
  <c r="O247" i="4"/>
  <c r="P247" i="4"/>
  <c r="Q247" i="4"/>
  <c r="R247" i="4"/>
  <c r="S247" i="4"/>
  <c r="T247" i="4"/>
  <c r="U247" i="4"/>
  <c r="V247" i="4"/>
  <c r="C225" i="4"/>
  <c r="O225" i="4"/>
  <c r="P225" i="4"/>
  <c r="Q225" i="4"/>
  <c r="R225" i="4"/>
  <c r="S225" i="4"/>
  <c r="T225" i="4"/>
  <c r="U225" i="4"/>
  <c r="V225" i="4"/>
  <c r="C270" i="4"/>
  <c r="O270" i="4"/>
  <c r="P270" i="4"/>
  <c r="Q270" i="4"/>
  <c r="R270" i="4"/>
  <c r="S270" i="4"/>
  <c r="T270" i="4"/>
  <c r="U270" i="4"/>
  <c r="V270" i="4"/>
  <c r="C396" i="4"/>
  <c r="O396" i="4"/>
  <c r="P396" i="4"/>
  <c r="Q396" i="4"/>
  <c r="R396" i="4"/>
  <c r="S396" i="4"/>
  <c r="T396" i="4"/>
  <c r="U396" i="4"/>
  <c r="V396" i="4"/>
  <c r="C376" i="4"/>
  <c r="O376" i="4"/>
  <c r="P376" i="4"/>
  <c r="Q376" i="4"/>
  <c r="R376" i="4"/>
  <c r="S376" i="4"/>
  <c r="T376" i="4"/>
  <c r="U376" i="4"/>
  <c r="V376" i="4"/>
  <c r="C199" i="4"/>
  <c r="O199" i="4"/>
  <c r="P199" i="4"/>
  <c r="Q199" i="4"/>
  <c r="R199" i="4"/>
  <c r="S199" i="4"/>
  <c r="T199" i="4"/>
  <c r="U199" i="4"/>
  <c r="V199" i="4"/>
  <c r="C131" i="4"/>
  <c r="O131" i="4"/>
  <c r="P131" i="4"/>
  <c r="Q131" i="4"/>
  <c r="R131" i="4"/>
  <c r="S131" i="4"/>
  <c r="T131" i="4"/>
  <c r="U131" i="4"/>
  <c r="V131" i="4"/>
  <c r="C202" i="4"/>
  <c r="O202" i="4"/>
  <c r="P202" i="4"/>
  <c r="Q202" i="4"/>
  <c r="R202" i="4"/>
  <c r="S202" i="4"/>
  <c r="T202" i="4"/>
  <c r="U202" i="4"/>
  <c r="V202" i="4"/>
  <c r="C15" i="4"/>
  <c r="O15" i="4"/>
  <c r="P15" i="4"/>
  <c r="Q15" i="4"/>
  <c r="R15" i="4"/>
  <c r="S15" i="4"/>
  <c r="T15" i="4"/>
  <c r="U15" i="4"/>
  <c r="V15" i="4"/>
  <c r="C16" i="4"/>
  <c r="O16" i="4"/>
  <c r="P16" i="4"/>
  <c r="Q16" i="4"/>
  <c r="R16" i="4"/>
  <c r="S16" i="4"/>
  <c r="T16" i="4"/>
  <c r="U16" i="4"/>
  <c r="V16" i="4"/>
  <c r="C158" i="4"/>
  <c r="O158" i="4"/>
  <c r="P158" i="4"/>
  <c r="Q158" i="4"/>
  <c r="R158" i="4"/>
  <c r="S158" i="4"/>
  <c r="T158" i="4"/>
  <c r="U158" i="4"/>
  <c r="V158" i="4"/>
  <c r="C134" i="4"/>
  <c r="O134" i="4"/>
  <c r="P134" i="4"/>
  <c r="Q134" i="4"/>
  <c r="R134" i="4"/>
  <c r="S134" i="4"/>
  <c r="T134" i="4"/>
  <c r="U134" i="4"/>
  <c r="V134" i="4"/>
  <c r="C147" i="4"/>
  <c r="O147" i="4"/>
  <c r="P147" i="4"/>
  <c r="Q147" i="4"/>
  <c r="R147" i="4"/>
  <c r="S147" i="4"/>
  <c r="T147" i="4"/>
  <c r="U147" i="4"/>
  <c r="V147" i="4"/>
  <c r="C141" i="4"/>
  <c r="O141" i="4"/>
  <c r="P141" i="4"/>
  <c r="Q141" i="4"/>
  <c r="R141" i="4"/>
  <c r="S141" i="4"/>
  <c r="T141" i="4"/>
  <c r="U141" i="4"/>
  <c r="V141" i="4"/>
  <c r="C120" i="4"/>
  <c r="O120" i="4"/>
  <c r="P120" i="4"/>
  <c r="Q120" i="4"/>
  <c r="R120" i="4"/>
  <c r="S120" i="4"/>
  <c r="T120" i="4"/>
  <c r="U120" i="4"/>
  <c r="V120" i="4"/>
  <c r="C226" i="4"/>
  <c r="O226" i="4"/>
  <c r="P226" i="4"/>
  <c r="Q226" i="4"/>
  <c r="R226" i="4"/>
  <c r="S226" i="4"/>
  <c r="T226" i="4"/>
  <c r="U226" i="4"/>
  <c r="V226" i="4"/>
  <c r="C122" i="4"/>
  <c r="O122" i="4"/>
  <c r="P122" i="4"/>
  <c r="Q122" i="4"/>
  <c r="R122" i="4"/>
  <c r="S122" i="4"/>
  <c r="T122" i="4"/>
  <c r="U122" i="4"/>
  <c r="V122" i="4"/>
  <c r="C377" i="4"/>
  <c r="O377" i="4"/>
  <c r="P377" i="4"/>
  <c r="Q377" i="4"/>
  <c r="R377" i="4"/>
  <c r="S377" i="4"/>
  <c r="T377" i="4"/>
  <c r="U377" i="4"/>
  <c r="V377" i="4"/>
  <c r="C176" i="4"/>
  <c r="O176" i="4"/>
  <c r="P176" i="4"/>
  <c r="Q176" i="4"/>
  <c r="R176" i="4"/>
  <c r="S176" i="4"/>
  <c r="T176" i="4"/>
  <c r="U176" i="4"/>
  <c r="V176" i="4"/>
  <c r="C170" i="4"/>
  <c r="O170" i="4"/>
  <c r="P170" i="4"/>
  <c r="Q170" i="4"/>
  <c r="R170" i="4"/>
  <c r="S170" i="4"/>
  <c r="T170" i="4"/>
  <c r="U170" i="4"/>
  <c r="V170" i="4"/>
  <c r="C248" i="4"/>
  <c r="O248" i="4"/>
  <c r="P248" i="4"/>
  <c r="Q248" i="4"/>
  <c r="R248" i="4"/>
  <c r="S248" i="4"/>
  <c r="T248" i="4"/>
  <c r="U248" i="4"/>
  <c r="V248" i="4"/>
  <c r="C211" i="4"/>
  <c r="O211" i="4"/>
  <c r="P211" i="4"/>
  <c r="Q211" i="4"/>
  <c r="R211" i="4"/>
  <c r="S211" i="4"/>
  <c r="T211" i="4"/>
  <c r="U211" i="4"/>
  <c r="V211" i="4"/>
  <c r="C194" i="4"/>
  <c r="O194" i="4"/>
  <c r="P194" i="4"/>
  <c r="Q194" i="4"/>
  <c r="R194" i="4"/>
  <c r="S194" i="4"/>
  <c r="T194" i="4"/>
  <c r="U194" i="4"/>
  <c r="V194" i="4"/>
  <c r="C428" i="4"/>
  <c r="O428" i="4"/>
  <c r="P428" i="4"/>
  <c r="Q428" i="4"/>
  <c r="R428" i="4"/>
  <c r="S428" i="4"/>
  <c r="T428" i="4"/>
  <c r="U428" i="4"/>
  <c r="V428" i="4"/>
  <c r="C493" i="4"/>
  <c r="O493" i="4"/>
  <c r="P493" i="4"/>
  <c r="Q493" i="4"/>
  <c r="R493" i="4"/>
  <c r="S493" i="4"/>
  <c r="T493" i="4"/>
  <c r="U493" i="4"/>
  <c r="V493" i="4"/>
  <c r="C347" i="4"/>
  <c r="O347" i="4"/>
  <c r="P347" i="4"/>
  <c r="Q347" i="4"/>
  <c r="R347" i="4"/>
  <c r="S347" i="4"/>
  <c r="T347" i="4"/>
  <c r="U347" i="4"/>
  <c r="V347" i="4"/>
  <c r="C32" i="4"/>
  <c r="O32" i="4"/>
  <c r="P32" i="4"/>
  <c r="Q32" i="4"/>
  <c r="R32" i="4"/>
  <c r="S32" i="4"/>
  <c r="T32" i="4"/>
  <c r="U32" i="4"/>
  <c r="V32" i="4"/>
  <c r="C155" i="4"/>
  <c r="O155" i="4"/>
  <c r="P155" i="4"/>
  <c r="Q155" i="4"/>
  <c r="R155" i="4"/>
  <c r="S155" i="4"/>
  <c r="T155" i="4"/>
  <c r="U155" i="4"/>
  <c r="V155" i="4"/>
  <c r="C33" i="4"/>
  <c r="O33" i="4"/>
  <c r="P33" i="4"/>
  <c r="Q33" i="4"/>
  <c r="R33" i="4"/>
  <c r="S33" i="4"/>
  <c r="T33" i="4"/>
  <c r="U33" i="4"/>
  <c r="V33" i="4"/>
  <c r="C244" i="4"/>
  <c r="O244" i="4"/>
  <c r="P244" i="4"/>
  <c r="Q244" i="4"/>
  <c r="R244" i="4"/>
  <c r="S244" i="4"/>
  <c r="T244" i="4"/>
  <c r="U244" i="4"/>
  <c r="V244" i="4"/>
  <c r="C324" i="4"/>
  <c r="O324" i="4"/>
  <c r="P324" i="4"/>
  <c r="Q324" i="4"/>
  <c r="R324" i="4"/>
  <c r="S324" i="4"/>
  <c r="T324" i="4"/>
  <c r="U324" i="4"/>
  <c r="V324" i="4"/>
  <c r="C209" i="4"/>
  <c r="O209" i="4"/>
  <c r="P209" i="4"/>
  <c r="Q209" i="4"/>
  <c r="R209" i="4"/>
  <c r="S209" i="4"/>
  <c r="T209" i="4"/>
  <c r="U209" i="4"/>
  <c r="V209" i="4"/>
  <c r="C227" i="4"/>
  <c r="O227" i="4"/>
  <c r="P227" i="4"/>
  <c r="Q227" i="4"/>
  <c r="R227" i="4"/>
  <c r="S227" i="4"/>
  <c r="T227" i="4"/>
  <c r="U227" i="4"/>
  <c r="V227" i="4"/>
  <c r="C336" i="4"/>
  <c r="O336" i="4"/>
  <c r="P336" i="4"/>
  <c r="Q336" i="4"/>
  <c r="R336" i="4"/>
  <c r="S336" i="4"/>
  <c r="T336" i="4"/>
  <c r="U336" i="4"/>
  <c r="V336" i="4"/>
  <c r="C159" i="4"/>
  <c r="O159" i="4"/>
  <c r="P159" i="4"/>
  <c r="Q159" i="4"/>
  <c r="R159" i="4"/>
  <c r="S159" i="4"/>
  <c r="T159" i="4"/>
  <c r="U159" i="4"/>
  <c r="V159" i="4"/>
  <c r="C31" i="4"/>
  <c r="O31" i="4"/>
  <c r="P31" i="4"/>
  <c r="Q31" i="4"/>
  <c r="R31" i="4"/>
  <c r="S31" i="4"/>
  <c r="T31" i="4"/>
  <c r="U31" i="4"/>
  <c r="V31" i="4"/>
  <c r="C355" i="4"/>
  <c r="O355" i="4"/>
  <c r="P355" i="4"/>
  <c r="Q355" i="4"/>
  <c r="R355" i="4"/>
  <c r="S355" i="4"/>
  <c r="T355" i="4"/>
  <c r="U355" i="4"/>
  <c r="V355" i="4"/>
  <c r="C136" i="4"/>
  <c r="O136" i="4"/>
  <c r="P136" i="4"/>
  <c r="Q136" i="4"/>
  <c r="R136" i="4"/>
  <c r="S136" i="4"/>
  <c r="T136" i="4"/>
  <c r="U136" i="4"/>
  <c r="V136" i="4"/>
  <c r="C166" i="4"/>
  <c r="O166" i="4"/>
  <c r="P166" i="4"/>
  <c r="Q166" i="4"/>
  <c r="R166" i="4"/>
  <c r="S166" i="4"/>
  <c r="T166" i="4"/>
  <c r="U166" i="4"/>
  <c r="V166" i="4"/>
  <c r="C456" i="4"/>
  <c r="O456" i="4"/>
  <c r="P456" i="4"/>
  <c r="Q456" i="4"/>
  <c r="R456" i="4"/>
  <c r="S456" i="4"/>
  <c r="T456" i="4"/>
  <c r="U456" i="4"/>
  <c r="V456" i="4"/>
  <c r="C28" i="4"/>
  <c r="O28" i="4"/>
  <c r="P28" i="4"/>
  <c r="Q28" i="4"/>
  <c r="R28" i="4"/>
  <c r="S28" i="4"/>
  <c r="T28" i="4"/>
  <c r="U28" i="4"/>
  <c r="V28" i="4"/>
  <c r="C30" i="4"/>
  <c r="O30" i="4"/>
  <c r="P30" i="4"/>
  <c r="Q30" i="4"/>
  <c r="R30" i="4"/>
  <c r="S30" i="4"/>
  <c r="T30" i="4"/>
  <c r="U30" i="4"/>
  <c r="V30" i="4"/>
  <c r="C429" i="4"/>
  <c r="O429" i="4"/>
  <c r="P429" i="4"/>
  <c r="Q429" i="4"/>
  <c r="R429" i="4"/>
  <c r="S429" i="4"/>
  <c r="T429" i="4"/>
  <c r="U429" i="4"/>
  <c r="V429" i="4"/>
  <c r="C237" i="4"/>
  <c r="O237" i="4"/>
  <c r="P237" i="4"/>
  <c r="Q237" i="4"/>
  <c r="R237" i="4"/>
  <c r="S237" i="4"/>
  <c r="T237" i="4"/>
  <c r="U237" i="4"/>
  <c r="V237" i="4"/>
  <c r="C474" i="4"/>
  <c r="O474" i="4"/>
  <c r="P474" i="4"/>
  <c r="Q474" i="4"/>
  <c r="R474" i="4"/>
  <c r="S474" i="4"/>
  <c r="T474" i="4"/>
  <c r="U474" i="4"/>
  <c r="V474" i="4"/>
  <c r="C164" i="4"/>
  <c r="O164" i="4"/>
  <c r="P164" i="4"/>
  <c r="Q164" i="4"/>
  <c r="R164" i="4"/>
  <c r="S164" i="4"/>
  <c r="T164" i="4"/>
  <c r="U164" i="4"/>
  <c r="V164" i="4"/>
  <c r="C133" i="4"/>
  <c r="O133" i="4"/>
  <c r="P133" i="4"/>
  <c r="Q133" i="4"/>
  <c r="R133" i="4"/>
  <c r="S133" i="4"/>
  <c r="T133" i="4"/>
  <c r="U133" i="4"/>
  <c r="V133" i="4"/>
  <c r="C145" i="4"/>
  <c r="O145" i="4"/>
  <c r="P145" i="4"/>
  <c r="Q145" i="4"/>
  <c r="R145" i="4"/>
  <c r="S145" i="4"/>
  <c r="T145" i="4"/>
  <c r="U145" i="4"/>
  <c r="V145" i="4"/>
  <c r="C29" i="4"/>
  <c r="O29" i="4"/>
  <c r="P29" i="4"/>
  <c r="Q29" i="4"/>
  <c r="R29" i="4"/>
  <c r="S29" i="4"/>
  <c r="T29" i="4"/>
  <c r="U29" i="4"/>
  <c r="V29" i="4"/>
  <c r="C266" i="4"/>
  <c r="O266" i="4"/>
  <c r="P266" i="4"/>
  <c r="Q266" i="4"/>
  <c r="R266" i="4"/>
  <c r="S266" i="4"/>
  <c r="T266" i="4"/>
  <c r="U266" i="4"/>
  <c r="V266" i="4"/>
  <c r="C397" i="4"/>
  <c r="O397" i="4"/>
  <c r="P397" i="4"/>
  <c r="Q397" i="4"/>
  <c r="R397" i="4"/>
  <c r="S397" i="4"/>
  <c r="T397" i="4"/>
  <c r="U397" i="4"/>
  <c r="V397" i="4"/>
  <c r="C356" i="4"/>
  <c r="O356" i="4"/>
  <c r="P356" i="4"/>
  <c r="Q356" i="4"/>
  <c r="R356" i="4"/>
  <c r="S356" i="4"/>
  <c r="T356" i="4"/>
  <c r="U356" i="4"/>
  <c r="V356" i="4"/>
  <c r="C318" i="4"/>
  <c r="O318" i="4"/>
  <c r="P318" i="4"/>
  <c r="Q318" i="4"/>
  <c r="R318" i="4"/>
  <c r="S318" i="4"/>
  <c r="T318" i="4"/>
  <c r="U318" i="4"/>
  <c r="V318" i="4"/>
  <c r="C463" i="4"/>
  <c r="O463" i="4"/>
  <c r="P463" i="4"/>
  <c r="Q463" i="4"/>
  <c r="R463" i="4"/>
  <c r="S463" i="4"/>
  <c r="T463" i="4"/>
  <c r="U463" i="4"/>
  <c r="V463" i="4"/>
  <c r="C167" i="4"/>
  <c r="O167" i="4"/>
  <c r="P167" i="4"/>
  <c r="Q167" i="4"/>
  <c r="R167" i="4"/>
  <c r="S167" i="4"/>
  <c r="T167" i="4"/>
  <c r="U167" i="4"/>
  <c r="V167" i="4"/>
  <c r="C430" i="4"/>
  <c r="O430" i="4"/>
  <c r="P430" i="4"/>
  <c r="Q430" i="4"/>
  <c r="R430" i="4"/>
  <c r="S430" i="4"/>
  <c r="T430" i="4"/>
  <c r="U430" i="4"/>
  <c r="V430" i="4"/>
  <c r="C39" i="4"/>
  <c r="O39" i="4"/>
  <c r="P39" i="4"/>
  <c r="Q39" i="4"/>
  <c r="R39" i="4"/>
  <c r="S39" i="4"/>
  <c r="T39" i="4"/>
  <c r="U39" i="4"/>
  <c r="V39" i="4"/>
  <c r="C228" i="4"/>
  <c r="O228" i="4"/>
  <c r="P228" i="4"/>
  <c r="Q228" i="4"/>
  <c r="R228" i="4"/>
  <c r="S228" i="4"/>
  <c r="T228" i="4"/>
  <c r="U228" i="4"/>
  <c r="V228" i="4"/>
  <c r="C496" i="4"/>
  <c r="O496" i="4"/>
  <c r="P496" i="4"/>
  <c r="Q496" i="4"/>
  <c r="R496" i="4"/>
  <c r="S496" i="4"/>
  <c r="T496" i="4"/>
  <c r="U496" i="4"/>
  <c r="V496" i="4"/>
  <c r="C36" i="4"/>
  <c r="O36" i="4"/>
  <c r="P36" i="4"/>
  <c r="Q36" i="4"/>
  <c r="R36" i="4"/>
  <c r="S36" i="4"/>
  <c r="T36" i="4"/>
  <c r="U36" i="4"/>
  <c r="V36" i="4"/>
  <c r="C168" i="4"/>
  <c r="O168" i="4"/>
  <c r="P168" i="4"/>
  <c r="Q168" i="4"/>
  <c r="R168" i="4"/>
  <c r="S168" i="4"/>
  <c r="T168" i="4"/>
  <c r="U168" i="4"/>
  <c r="V168" i="4"/>
  <c r="C410" i="4"/>
  <c r="O410" i="4"/>
  <c r="P410" i="4"/>
  <c r="Q410" i="4"/>
  <c r="R410" i="4"/>
  <c r="S410" i="4"/>
  <c r="T410" i="4"/>
  <c r="U410" i="4"/>
  <c r="V410" i="4"/>
  <c r="C481" i="4"/>
  <c r="O481" i="4"/>
  <c r="P481" i="4"/>
  <c r="Q481" i="4"/>
  <c r="R481" i="4"/>
  <c r="S481" i="4"/>
  <c r="T481" i="4"/>
  <c r="U481" i="4"/>
  <c r="V481" i="4"/>
  <c r="C344" i="4"/>
  <c r="O344" i="4"/>
  <c r="P344" i="4"/>
  <c r="Q344" i="4"/>
  <c r="R344" i="4"/>
  <c r="S344" i="4"/>
  <c r="T344" i="4"/>
  <c r="U344" i="4"/>
  <c r="V344" i="4"/>
  <c r="C193" i="4"/>
  <c r="O193" i="4"/>
  <c r="P193" i="4"/>
  <c r="Q193" i="4"/>
  <c r="R193" i="4"/>
  <c r="S193" i="4"/>
  <c r="T193" i="4"/>
  <c r="U193" i="4"/>
  <c r="V193" i="4"/>
  <c r="C308" i="4"/>
  <c r="O308" i="4"/>
  <c r="P308" i="4"/>
  <c r="Q308" i="4"/>
  <c r="R308" i="4"/>
  <c r="S308" i="4"/>
  <c r="T308" i="4"/>
  <c r="U308" i="4"/>
  <c r="V308" i="4"/>
  <c r="C37" i="4"/>
  <c r="O37" i="4"/>
  <c r="P37" i="4"/>
  <c r="Q37" i="4"/>
  <c r="R37" i="4"/>
  <c r="S37" i="4"/>
  <c r="T37" i="4"/>
  <c r="U37" i="4"/>
  <c r="V37" i="4"/>
  <c r="C303" i="4"/>
  <c r="O303" i="4"/>
  <c r="P303" i="4"/>
  <c r="Q303" i="4"/>
  <c r="R303" i="4"/>
  <c r="S303" i="4"/>
  <c r="T303" i="4"/>
  <c r="U303" i="4"/>
  <c r="V303" i="4"/>
  <c r="C449" i="4"/>
  <c r="O449" i="4"/>
  <c r="P449" i="4"/>
  <c r="Q449" i="4"/>
  <c r="R449" i="4"/>
  <c r="S449" i="4"/>
  <c r="T449" i="4"/>
  <c r="U449" i="4"/>
  <c r="V449" i="4"/>
  <c r="C418" i="4"/>
  <c r="O418" i="4"/>
  <c r="P418" i="4"/>
  <c r="Q418" i="4"/>
  <c r="R418" i="4"/>
  <c r="S418" i="4"/>
  <c r="T418" i="4"/>
  <c r="U418" i="4"/>
  <c r="V418" i="4"/>
  <c r="C419" i="4"/>
  <c r="O419" i="4"/>
  <c r="P419" i="4"/>
  <c r="Q419" i="4"/>
  <c r="R419" i="4"/>
  <c r="S419" i="4"/>
  <c r="T419" i="4"/>
  <c r="U419" i="4"/>
  <c r="V419" i="4"/>
  <c r="C40" i="4"/>
  <c r="O40" i="4"/>
  <c r="P40" i="4"/>
  <c r="Q40" i="4"/>
  <c r="R40" i="4"/>
  <c r="S40" i="4"/>
  <c r="T40" i="4"/>
  <c r="U40" i="4"/>
  <c r="V40" i="4"/>
  <c r="C34" i="4"/>
  <c r="O34" i="4"/>
  <c r="P34" i="4"/>
  <c r="Q34" i="4"/>
  <c r="R34" i="4"/>
  <c r="S34" i="4"/>
  <c r="T34" i="4"/>
  <c r="U34" i="4"/>
  <c r="V34" i="4"/>
  <c r="C38" i="4"/>
  <c r="O38" i="4"/>
  <c r="P38" i="4"/>
  <c r="Q38" i="4"/>
  <c r="R38" i="4"/>
  <c r="S38" i="4"/>
  <c r="T38" i="4"/>
  <c r="U38" i="4"/>
  <c r="V38" i="4"/>
  <c r="C35" i="4"/>
  <c r="O35" i="4"/>
  <c r="P35" i="4"/>
  <c r="Q35" i="4"/>
  <c r="R35" i="4"/>
  <c r="S35" i="4"/>
  <c r="T35" i="4"/>
  <c r="U35" i="4"/>
  <c r="V35" i="4"/>
  <c r="C271" i="4"/>
  <c r="O271" i="4"/>
  <c r="P271" i="4"/>
  <c r="Q271" i="4"/>
  <c r="R271" i="4"/>
  <c r="S271" i="4"/>
  <c r="T271" i="4"/>
  <c r="U271" i="4"/>
  <c r="V271" i="4"/>
  <c r="C398" i="4"/>
  <c r="O398" i="4"/>
  <c r="P398" i="4"/>
  <c r="Q398" i="4"/>
  <c r="R398" i="4"/>
  <c r="S398" i="4"/>
  <c r="T398" i="4"/>
  <c r="U398" i="4"/>
  <c r="V398" i="4"/>
  <c r="C480" i="4"/>
  <c r="O480" i="4"/>
  <c r="P480" i="4"/>
  <c r="Q480" i="4"/>
  <c r="R480" i="4"/>
  <c r="S480" i="4"/>
  <c r="T480" i="4"/>
  <c r="U480" i="4"/>
  <c r="V480" i="4"/>
  <c r="C296" i="4"/>
  <c r="O296" i="4"/>
  <c r="P296" i="4"/>
  <c r="Q296" i="4"/>
  <c r="R296" i="4"/>
  <c r="S296" i="4"/>
  <c r="T296" i="4"/>
  <c r="U296" i="4"/>
  <c r="V296" i="4"/>
  <c r="C319" i="4"/>
  <c r="O319" i="4"/>
  <c r="P319" i="4"/>
  <c r="Q319" i="4"/>
  <c r="R319" i="4"/>
  <c r="S319" i="4"/>
  <c r="T319" i="4"/>
  <c r="U319" i="4"/>
  <c r="V319" i="4"/>
  <c r="C311" i="4"/>
  <c r="O311" i="4"/>
  <c r="P311" i="4"/>
  <c r="Q311" i="4"/>
  <c r="R311" i="4"/>
  <c r="S311" i="4"/>
  <c r="T311" i="4"/>
  <c r="U311" i="4"/>
  <c r="V311" i="4"/>
  <c r="C475" i="4"/>
  <c r="O475" i="4"/>
  <c r="P475" i="4"/>
  <c r="Q475" i="4"/>
  <c r="R475" i="4"/>
  <c r="S475" i="4"/>
  <c r="T475" i="4"/>
  <c r="U475" i="4"/>
  <c r="V475" i="4"/>
  <c r="C41" i="4"/>
  <c r="O41" i="4"/>
  <c r="P41" i="4"/>
  <c r="Q41" i="4"/>
  <c r="R41" i="4"/>
  <c r="S41" i="4"/>
  <c r="T41" i="4"/>
  <c r="U41" i="4"/>
  <c r="V41" i="4"/>
  <c r="C326" i="4"/>
  <c r="O326" i="4"/>
  <c r="P326" i="4"/>
  <c r="Q326" i="4"/>
  <c r="R326" i="4"/>
  <c r="S326" i="4"/>
  <c r="T326" i="4"/>
  <c r="U326" i="4"/>
  <c r="V326" i="4"/>
  <c r="C348" i="4"/>
  <c r="O348" i="4"/>
  <c r="P348" i="4"/>
  <c r="Q348" i="4"/>
  <c r="R348" i="4"/>
  <c r="S348" i="4"/>
  <c r="T348" i="4"/>
  <c r="U348" i="4"/>
  <c r="V348" i="4"/>
  <c r="C127" i="4"/>
  <c r="O127" i="4"/>
  <c r="P127" i="4"/>
  <c r="Q127" i="4"/>
  <c r="R127" i="4"/>
  <c r="S127" i="4"/>
  <c r="T127" i="4"/>
  <c r="U127" i="4"/>
  <c r="V127" i="4"/>
  <c r="C130" i="4"/>
  <c r="O130" i="4"/>
  <c r="P130" i="4"/>
  <c r="Q130" i="4"/>
  <c r="R130" i="4"/>
  <c r="S130" i="4"/>
  <c r="T130" i="4"/>
  <c r="U130" i="4"/>
  <c r="V130" i="4"/>
  <c r="C150" i="4"/>
  <c r="O150" i="4"/>
  <c r="P150" i="4"/>
  <c r="Q150" i="4"/>
  <c r="R150" i="4"/>
  <c r="S150" i="4"/>
  <c r="T150" i="4"/>
  <c r="U150" i="4"/>
  <c r="V150" i="4"/>
  <c r="C42" i="4"/>
  <c r="O42" i="4"/>
  <c r="P42" i="4"/>
  <c r="Q42" i="4"/>
  <c r="R42" i="4"/>
  <c r="S42" i="4"/>
  <c r="T42" i="4"/>
  <c r="U42" i="4"/>
  <c r="V42" i="4"/>
  <c r="C325" i="4"/>
  <c r="O325" i="4"/>
  <c r="P325" i="4"/>
  <c r="Q325" i="4"/>
  <c r="R325" i="4"/>
  <c r="S325" i="4"/>
  <c r="T325" i="4"/>
  <c r="U325" i="4"/>
  <c r="V325" i="4"/>
  <c r="C156" i="4"/>
  <c r="O156" i="4"/>
  <c r="P156" i="4"/>
  <c r="Q156" i="4"/>
  <c r="R156" i="4"/>
  <c r="S156" i="4"/>
  <c r="T156" i="4"/>
  <c r="U156" i="4"/>
  <c r="V156" i="4"/>
  <c r="C309" i="4"/>
  <c r="O309" i="4"/>
  <c r="P309" i="4"/>
  <c r="Q309" i="4"/>
  <c r="R309" i="4"/>
  <c r="S309" i="4"/>
  <c r="T309" i="4"/>
  <c r="U309" i="4"/>
  <c r="V309" i="4"/>
  <c r="C391" i="4"/>
  <c r="O391" i="4"/>
  <c r="P391" i="4"/>
  <c r="Q391" i="4"/>
  <c r="R391" i="4"/>
  <c r="S391" i="4"/>
  <c r="T391" i="4"/>
  <c r="U391" i="4"/>
  <c r="V391" i="4"/>
  <c r="C43" i="4"/>
  <c r="O43" i="4"/>
  <c r="P43" i="4"/>
  <c r="Q43" i="4"/>
  <c r="R43" i="4"/>
  <c r="S43" i="4"/>
  <c r="T43" i="4"/>
  <c r="U43" i="4"/>
  <c r="V43" i="4"/>
  <c r="C379" i="4"/>
  <c r="O379" i="4"/>
  <c r="P379" i="4"/>
  <c r="Q379" i="4"/>
  <c r="R379" i="4"/>
  <c r="S379" i="4"/>
  <c r="T379" i="4"/>
  <c r="U379" i="4"/>
  <c r="V379" i="4"/>
  <c r="C484" i="4"/>
  <c r="O484" i="4"/>
  <c r="P484" i="4"/>
  <c r="Q484" i="4"/>
  <c r="R484" i="4"/>
  <c r="S484" i="4"/>
  <c r="T484" i="4"/>
  <c r="U484" i="4"/>
  <c r="V484" i="4"/>
  <c r="C434" i="4"/>
  <c r="O434" i="4"/>
  <c r="P434" i="4"/>
  <c r="Q434" i="4"/>
  <c r="R434" i="4"/>
  <c r="S434" i="4"/>
  <c r="T434" i="4"/>
  <c r="U434" i="4"/>
  <c r="V434" i="4"/>
  <c r="C337" i="4"/>
  <c r="O337" i="4"/>
  <c r="P337" i="4"/>
  <c r="Q337" i="4"/>
  <c r="R337" i="4"/>
  <c r="S337" i="4"/>
  <c r="T337" i="4"/>
  <c r="U337" i="4"/>
  <c r="V337" i="4"/>
  <c r="C440" i="4"/>
  <c r="O440" i="4"/>
  <c r="P440" i="4"/>
  <c r="Q440" i="4"/>
  <c r="R440" i="4"/>
  <c r="S440" i="4"/>
  <c r="T440" i="4"/>
  <c r="U440" i="4"/>
  <c r="V440" i="4"/>
  <c r="C365" i="4"/>
  <c r="O365" i="4"/>
  <c r="P365" i="4"/>
  <c r="Q365" i="4"/>
  <c r="R365" i="4"/>
  <c r="S365" i="4"/>
  <c r="T365" i="4"/>
  <c r="U365" i="4"/>
  <c r="V365" i="4"/>
  <c r="C44" i="4"/>
  <c r="O44" i="4"/>
  <c r="P44" i="4"/>
  <c r="Q44" i="4"/>
  <c r="R44" i="4"/>
  <c r="S44" i="4"/>
  <c r="T44" i="4"/>
  <c r="U44" i="4"/>
  <c r="V44" i="4"/>
  <c r="C55" i="4"/>
  <c r="O55" i="4"/>
  <c r="P55" i="4"/>
  <c r="Q55" i="4"/>
  <c r="R55" i="4"/>
  <c r="S55" i="4"/>
  <c r="T55" i="4"/>
  <c r="U55" i="4"/>
  <c r="V55" i="4"/>
  <c r="C59" i="4"/>
  <c r="O59" i="4"/>
  <c r="P59" i="4"/>
  <c r="Q59" i="4"/>
  <c r="R59" i="4"/>
  <c r="S59" i="4"/>
  <c r="T59" i="4"/>
  <c r="U59" i="4"/>
  <c r="V59" i="4"/>
  <c r="C412" i="4"/>
  <c r="O412" i="4"/>
  <c r="P412" i="4"/>
  <c r="Q412" i="4"/>
  <c r="R412" i="4"/>
  <c r="S412" i="4"/>
  <c r="T412" i="4"/>
  <c r="U412" i="4"/>
  <c r="V412" i="4"/>
  <c r="C152" i="4"/>
  <c r="O152" i="4"/>
  <c r="P152" i="4"/>
  <c r="Q152" i="4"/>
  <c r="R152" i="4"/>
  <c r="S152" i="4"/>
  <c r="T152" i="4"/>
  <c r="U152" i="4"/>
  <c r="V152" i="4"/>
  <c r="C45" i="4"/>
  <c r="O45" i="4"/>
  <c r="P45" i="4"/>
  <c r="Q45" i="4"/>
  <c r="R45" i="4"/>
  <c r="S45" i="4"/>
  <c r="T45" i="4"/>
  <c r="U45" i="4"/>
  <c r="V45" i="4"/>
  <c r="C46" i="4"/>
  <c r="O46" i="4"/>
  <c r="P46" i="4"/>
  <c r="Q46" i="4"/>
  <c r="R46" i="4"/>
  <c r="S46" i="4"/>
  <c r="T46" i="4"/>
  <c r="U46" i="4"/>
  <c r="V46" i="4"/>
  <c r="C450" i="4"/>
  <c r="O450" i="4"/>
  <c r="P450" i="4"/>
  <c r="Q450" i="4"/>
  <c r="R450" i="4"/>
  <c r="S450" i="4"/>
  <c r="T450" i="4"/>
  <c r="U450" i="4"/>
  <c r="V450" i="4"/>
  <c r="C420" i="4"/>
  <c r="O420" i="4"/>
  <c r="P420" i="4"/>
  <c r="Q420" i="4"/>
  <c r="R420" i="4"/>
  <c r="S420" i="4"/>
  <c r="T420" i="4"/>
  <c r="U420" i="4"/>
  <c r="V420" i="4"/>
  <c r="C478" i="4"/>
  <c r="O478" i="4"/>
  <c r="P478" i="4"/>
  <c r="Q478" i="4"/>
  <c r="R478" i="4"/>
  <c r="S478" i="4"/>
  <c r="T478" i="4"/>
  <c r="U478" i="4"/>
  <c r="V478" i="4"/>
  <c r="C357" i="4"/>
  <c r="O357" i="4"/>
  <c r="P357" i="4"/>
  <c r="Q357" i="4"/>
  <c r="R357" i="4"/>
  <c r="S357" i="4"/>
  <c r="T357" i="4"/>
  <c r="U357" i="4"/>
  <c r="V357" i="4"/>
  <c r="C363" i="4"/>
  <c r="O363" i="4"/>
  <c r="P363" i="4"/>
  <c r="Q363" i="4"/>
  <c r="R363" i="4"/>
  <c r="S363" i="4"/>
  <c r="T363" i="4"/>
  <c r="U363" i="4"/>
  <c r="V363" i="4"/>
  <c r="C452" i="4"/>
  <c r="O452" i="4"/>
  <c r="P452" i="4"/>
  <c r="Q452" i="4"/>
  <c r="R452" i="4"/>
  <c r="S452" i="4"/>
  <c r="T452" i="4"/>
  <c r="U452" i="4"/>
  <c r="V452" i="4"/>
  <c r="C47" i="4"/>
  <c r="O47" i="4"/>
  <c r="P47" i="4"/>
  <c r="Q47" i="4"/>
  <c r="R47" i="4"/>
  <c r="S47" i="4"/>
  <c r="T47" i="4"/>
  <c r="U47" i="4"/>
  <c r="V47" i="4"/>
  <c r="C479" i="4"/>
  <c r="O479" i="4"/>
  <c r="P479" i="4"/>
  <c r="Q479" i="4"/>
  <c r="R479" i="4"/>
  <c r="S479" i="4"/>
  <c r="T479" i="4"/>
  <c r="U479" i="4"/>
  <c r="V479" i="4"/>
  <c r="C327" i="4"/>
  <c r="O327" i="4"/>
  <c r="P327" i="4"/>
  <c r="Q327" i="4"/>
  <c r="R327" i="4"/>
  <c r="S327" i="4"/>
  <c r="T327" i="4"/>
  <c r="U327" i="4"/>
  <c r="V327" i="4"/>
  <c r="C328" i="4"/>
  <c r="O328" i="4"/>
  <c r="P328" i="4"/>
  <c r="Q328" i="4"/>
  <c r="R328" i="4"/>
  <c r="S328" i="4"/>
  <c r="T328" i="4"/>
  <c r="U328" i="4"/>
  <c r="V328" i="4"/>
  <c r="C285" i="4"/>
  <c r="O285" i="4"/>
  <c r="P285" i="4"/>
  <c r="Q285" i="4"/>
  <c r="R285" i="4"/>
  <c r="S285" i="4"/>
  <c r="T285" i="4"/>
  <c r="U285" i="4"/>
  <c r="V285" i="4"/>
  <c r="C121" i="4"/>
  <c r="O121" i="4"/>
  <c r="P121" i="4"/>
  <c r="Q121" i="4"/>
  <c r="R121" i="4"/>
  <c r="S121" i="4"/>
  <c r="T121" i="4"/>
  <c r="U121" i="4"/>
  <c r="V121" i="4"/>
  <c r="C457" i="4"/>
  <c r="O457" i="4"/>
  <c r="P457" i="4"/>
  <c r="Q457" i="4"/>
  <c r="R457" i="4"/>
  <c r="S457" i="4"/>
  <c r="T457" i="4"/>
  <c r="U457" i="4"/>
  <c r="V457" i="4"/>
  <c r="C464" i="4"/>
  <c r="O464" i="4"/>
  <c r="P464" i="4"/>
  <c r="Q464" i="4"/>
  <c r="R464" i="4"/>
  <c r="S464" i="4"/>
  <c r="T464" i="4"/>
  <c r="U464" i="4"/>
  <c r="V464" i="4"/>
  <c r="C364" i="4"/>
  <c r="O364" i="4"/>
  <c r="P364" i="4"/>
  <c r="Q364" i="4"/>
  <c r="R364" i="4"/>
  <c r="S364" i="4"/>
  <c r="T364" i="4"/>
  <c r="U364" i="4"/>
  <c r="V364" i="4"/>
  <c r="C432" i="4"/>
  <c r="O432" i="4"/>
  <c r="P432" i="4"/>
  <c r="Q432" i="4"/>
  <c r="R432" i="4"/>
  <c r="S432" i="4"/>
  <c r="T432" i="4"/>
  <c r="U432" i="4"/>
  <c r="V432" i="4"/>
  <c r="C411" i="4"/>
  <c r="O411" i="4"/>
  <c r="P411" i="4"/>
  <c r="Q411" i="4"/>
  <c r="R411" i="4"/>
  <c r="S411" i="4"/>
  <c r="T411" i="4"/>
  <c r="U411" i="4"/>
  <c r="V411" i="4"/>
  <c r="C233" i="4"/>
  <c r="O233" i="4"/>
  <c r="P233" i="4"/>
  <c r="Q233" i="4"/>
  <c r="R233" i="4"/>
  <c r="S233" i="4"/>
  <c r="T233" i="4"/>
  <c r="U233" i="4"/>
  <c r="V233" i="4"/>
  <c r="C48" i="4"/>
  <c r="O48" i="4"/>
  <c r="P48" i="4"/>
  <c r="Q48" i="4"/>
  <c r="R48" i="4"/>
  <c r="S48" i="4"/>
  <c r="T48" i="4"/>
  <c r="U48" i="4"/>
  <c r="V48" i="4"/>
  <c r="C49" i="4"/>
  <c r="O49" i="4"/>
  <c r="P49" i="4"/>
  <c r="Q49" i="4"/>
  <c r="R49" i="4"/>
  <c r="S49" i="4"/>
  <c r="T49" i="4"/>
  <c r="U49" i="4"/>
  <c r="V49" i="4"/>
  <c r="C401" i="4"/>
  <c r="O401" i="4"/>
  <c r="P401" i="4"/>
  <c r="Q401" i="4"/>
  <c r="R401" i="4"/>
  <c r="S401" i="4"/>
  <c r="T401" i="4"/>
  <c r="U401" i="4"/>
  <c r="V401" i="4"/>
  <c r="C50" i="4"/>
  <c r="O50" i="4"/>
  <c r="P50" i="4"/>
  <c r="Q50" i="4"/>
  <c r="R50" i="4"/>
  <c r="S50" i="4"/>
  <c r="T50" i="4"/>
  <c r="U50" i="4"/>
  <c r="V50" i="4"/>
  <c r="C433" i="4"/>
  <c r="O433" i="4"/>
  <c r="P433" i="4"/>
  <c r="Q433" i="4"/>
  <c r="R433" i="4"/>
  <c r="S433" i="4"/>
  <c r="T433" i="4"/>
  <c r="U433" i="4"/>
  <c r="V433" i="4"/>
  <c r="C465" i="4"/>
  <c r="O465" i="4"/>
  <c r="P465" i="4"/>
  <c r="Q465" i="4"/>
  <c r="R465" i="4"/>
  <c r="S465" i="4"/>
  <c r="T465" i="4"/>
  <c r="U465" i="4"/>
  <c r="V465" i="4"/>
  <c r="C292" i="4"/>
  <c r="O292" i="4"/>
  <c r="P292" i="4"/>
  <c r="Q292" i="4"/>
  <c r="R292" i="4"/>
  <c r="S292" i="4"/>
  <c r="T292" i="4"/>
  <c r="U292" i="4"/>
  <c r="V292" i="4"/>
  <c r="C431" i="4"/>
  <c r="O431" i="4"/>
  <c r="P431" i="4"/>
  <c r="Q431" i="4"/>
  <c r="R431" i="4"/>
  <c r="S431" i="4"/>
  <c r="T431" i="4"/>
  <c r="U431" i="4"/>
  <c r="V431" i="4"/>
  <c r="C400" i="4"/>
  <c r="O400" i="4"/>
  <c r="P400" i="4"/>
  <c r="Q400" i="4"/>
  <c r="R400" i="4"/>
  <c r="S400" i="4"/>
  <c r="T400" i="4"/>
  <c r="U400" i="4"/>
  <c r="V400" i="4"/>
  <c r="C258" i="4"/>
  <c r="O258" i="4"/>
  <c r="P258" i="4"/>
  <c r="Q258" i="4"/>
  <c r="R258" i="4"/>
  <c r="S258" i="4"/>
  <c r="T258" i="4"/>
  <c r="U258" i="4"/>
  <c r="V258" i="4"/>
  <c r="C387" i="4"/>
  <c r="O387" i="4"/>
  <c r="P387" i="4"/>
  <c r="Q387" i="4"/>
  <c r="R387" i="4"/>
  <c r="S387" i="4"/>
  <c r="T387" i="4"/>
  <c r="U387" i="4"/>
  <c r="V387" i="4"/>
  <c r="C422" i="4"/>
  <c r="O422" i="4"/>
  <c r="P422" i="4"/>
  <c r="Q422" i="4"/>
  <c r="R422" i="4"/>
  <c r="S422" i="4"/>
  <c r="T422" i="4"/>
  <c r="U422" i="4"/>
  <c r="V422" i="4"/>
  <c r="C399" i="4"/>
  <c r="O399" i="4"/>
  <c r="P399" i="4"/>
  <c r="Q399" i="4"/>
  <c r="R399" i="4"/>
  <c r="S399" i="4"/>
  <c r="T399" i="4"/>
  <c r="U399" i="4"/>
  <c r="V399" i="4"/>
  <c r="C54" i="4"/>
  <c r="O54" i="4"/>
  <c r="P54" i="4"/>
  <c r="Q54" i="4"/>
  <c r="R54" i="4"/>
  <c r="S54" i="4"/>
  <c r="T54" i="4"/>
  <c r="U54" i="4"/>
  <c r="V54" i="4"/>
  <c r="C366" i="4"/>
  <c r="O366" i="4"/>
  <c r="P366" i="4"/>
  <c r="Q366" i="4"/>
  <c r="R366" i="4"/>
  <c r="S366" i="4"/>
  <c r="T366" i="4"/>
  <c r="U366" i="4"/>
  <c r="V366" i="4"/>
  <c r="C388" i="4"/>
  <c r="O388" i="4"/>
  <c r="P388" i="4"/>
  <c r="Q388" i="4"/>
  <c r="R388" i="4"/>
  <c r="S388" i="4"/>
  <c r="T388" i="4"/>
  <c r="U388" i="4"/>
  <c r="V388" i="4"/>
  <c r="C51" i="4"/>
  <c r="O51" i="4"/>
  <c r="P51" i="4"/>
  <c r="Q51" i="4"/>
  <c r="R51" i="4"/>
  <c r="S51" i="4"/>
  <c r="T51" i="4"/>
  <c r="U51" i="4"/>
  <c r="V51" i="4"/>
  <c r="C293" i="4"/>
  <c r="O293" i="4"/>
  <c r="P293" i="4"/>
  <c r="Q293" i="4"/>
  <c r="R293" i="4"/>
  <c r="S293" i="4"/>
  <c r="T293" i="4"/>
  <c r="U293" i="4"/>
  <c r="V293" i="4"/>
  <c r="C380" i="4"/>
  <c r="O380" i="4"/>
  <c r="P380" i="4"/>
  <c r="Q380" i="4"/>
  <c r="R380" i="4"/>
  <c r="S380" i="4"/>
  <c r="T380" i="4"/>
  <c r="U380" i="4"/>
  <c r="V380" i="4"/>
  <c r="C350" i="4"/>
  <c r="O350" i="4"/>
  <c r="P350" i="4"/>
  <c r="Q350" i="4"/>
  <c r="R350" i="4"/>
  <c r="S350" i="4"/>
  <c r="T350" i="4"/>
  <c r="U350" i="4"/>
  <c r="V350" i="4"/>
  <c r="C451" i="4"/>
  <c r="O451" i="4"/>
  <c r="P451" i="4"/>
  <c r="Q451" i="4"/>
  <c r="R451" i="4"/>
  <c r="S451" i="4"/>
  <c r="T451" i="4"/>
  <c r="U451" i="4"/>
  <c r="V451" i="4"/>
  <c r="C278" i="4"/>
  <c r="O278" i="4"/>
  <c r="P278" i="4"/>
  <c r="Q278" i="4"/>
  <c r="R278" i="4"/>
  <c r="S278" i="4"/>
  <c r="T278" i="4"/>
  <c r="U278" i="4"/>
  <c r="V278" i="4"/>
  <c r="C238" i="4"/>
  <c r="O238" i="4"/>
  <c r="P238" i="4"/>
  <c r="Q238" i="4"/>
  <c r="R238" i="4"/>
  <c r="S238" i="4"/>
  <c r="T238" i="4"/>
  <c r="U238" i="4"/>
  <c r="V238" i="4"/>
  <c r="C281" i="4"/>
  <c r="O281" i="4"/>
  <c r="P281" i="4"/>
  <c r="Q281" i="4"/>
  <c r="R281" i="4"/>
  <c r="S281" i="4"/>
  <c r="T281" i="4"/>
  <c r="U281" i="4"/>
  <c r="V281" i="4"/>
  <c r="C189" i="4"/>
  <c r="O189" i="4"/>
  <c r="P189" i="4"/>
  <c r="Q189" i="4"/>
  <c r="R189" i="4"/>
  <c r="S189" i="4"/>
  <c r="T189" i="4"/>
  <c r="U189" i="4"/>
  <c r="V189" i="4"/>
  <c r="C52" i="4"/>
  <c r="O52" i="4"/>
  <c r="P52" i="4"/>
  <c r="Q52" i="4"/>
  <c r="R52" i="4"/>
  <c r="S52" i="4"/>
  <c r="T52" i="4"/>
  <c r="U52" i="4"/>
  <c r="V52" i="4"/>
  <c r="C57" i="4"/>
  <c r="O57" i="4"/>
  <c r="P57" i="4"/>
  <c r="Q57" i="4"/>
  <c r="R57" i="4"/>
  <c r="S57" i="4"/>
  <c r="T57" i="4"/>
  <c r="U57" i="4"/>
  <c r="V57" i="4"/>
  <c r="C276" i="4"/>
  <c r="O276" i="4"/>
  <c r="P276" i="4"/>
  <c r="Q276" i="4"/>
  <c r="R276" i="4"/>
  <c r="S276" i="4"/>
  <c r="T276" i="4"/>
  <c r="U276" i="4"/>
  <c r="V276" i="4"/>
  <c r="C421" i="4"/>
  <c r="O421" i="4"/>
  <c r="P421" i="4"/>
  <c r="Q421" i="4"/>
  <c r="R421" i="4"/>
  <c r="S421" i="4"/>
  <c r="T421" i="4"/>
  <c r="U421" i="4"/>
  <c r="V421" i="4"/>
  <c r="C56" i="4"/>
  <c r="O56" i="4"/>
  <c r="P56" i="4"/>
  <c r="Q56" i="4"/>
  <c r="R56" i="4"/>
  <c r="S56" i="4"/>
  <c r="T56" i="4"/>
  <c r="U56" i="4"/>
  <c r="V56" i="4"/>
  <c r="C283" i="4"/>
  <c r="O283" i="4"/>
  <c r="P283" i="4"/>
  <c r="Q283" i="4"/>
  <c r="R283" i="4"/>
  <c r="S283" i="4"/>
  <c r="T283" i="4"/>
  <c r="U283" i="4"/>
  <c r="V283" i="4"/>
  <c r="C349" i="4"/>
  <c r="O349" i="4"/>
  <c r="P349" i="4"/>
  <c r="Q349" i="4"/>
  <c r="R349" i="4"/>
  <c r="S349" i="4"/>
  <c r="T349" i="4"/>
  <c r="U349" i="4"/>
  <c r="V349" i="4"/>
  <c r="C466" i="4"/>
  <c r="O466" i="4"/>
  <c r="P466" i="4"/>
  <c r="Q466" i="4"/>
  <c r="R466" i="4"/>
  <c r="S466" i="4"/>
  <c r="T466" i="4"/>
  <c r="U466" i="4"/>
  <c r="V466" i="4"/>
  <c r="C53" i="4"/>
  <c r="O53" i="4"/>
  <c r="P53" i="4"/>
  <c r="Q53" i="4"/>
  <c r="R53" i="4"/>
  <c r="S53" i="4"/>
  <c r="T53" i="4"/>
  <c r="U53" i="4"/>
  <c r="V53" i="4"/>
  <c r="C58" i="4"/>
  <c r="O58" i="4"/>
  <c r="P58" i="4"/>
  <c r="Q58" i="4"/>
  <c r="R58" i="4"/>
  <c r="S58" i="4"/>
  <c r="T58" i="4"/>
  <c r="U58" i="4"/>
  <c r="V58" i="4"/>
  <c r="C83" i="4"/>
  <c r="O83" i="4"/>
  <c r="P83" i="4"/>
  <c r="Q83" i="4"/>
  <c r="R83" i="4"/>
  <c r="S83" i="4"/>
  <c r="T83" i="4"/>
  <c r="U83" i="4"/>
  <c r="V83" i="4"/>
  <c r="C101" i="4"/>
  <c r="O101" i="4"/>
  <c r="P101" i="4"/>
  <c r="Q101" i="4"/>
  <c r="R101" i="4"/>
  <c r="S101" i="4"/>
  <c r="T101" i="4"/>
  <c r="U101" i="4"/>
  <c r="V101" i="4"/>
  <c r="C74" i="4"/>
  <c r="O74" i="4"/>
  <c r="P74" i="4"/>
  <c r="Q74" i="4"/>
  <c r="R74" i="4"/>
  <c r="S74" i="4"/>
  <c r="T74" i="4"/>
  <c r="U74" i="4"/>
  <c r="V74" i="4"/>
  <c r="C70" i="4"/>
  <c r="O70" i="4"/>
  <c r="P70" i="4"/>
  <c r="Q70" i="4"/>
  <c r="R70" i="4"/>
  <c r="S70" i="4"/>
  <c r="T70" i="4"/>
  <c r="U70" i="4"/>
  <c r="V70" i="4"/>
  <c r="C80" i="4"/>
  <c r="O80" i="4"/>
  <c r="P80" i="4"/>
  <c r="Q80" i="4"/>
  <c r="R80" i="4"/>
  <c r="S80" i="4"/>
  <c r="T80" i="4"/>
  <c r="U80" i="4"/>
  <c r="V80" i="4"/>
  <c r="C60" i="4"/>
  <c r="O60" i="4"/>
  <c r="P60" i="4"/>
  <c r="Q60" i="4"/>
  <c r="R60" i="4"/>
  <c r="S60" i="4"/>
  <c r="T60" i="4"/>
  <c r="U60" i="4"/>
  <c r="V60" i="4"/>
  <c r="C84" i="4"/>
  <c r="O84" i="4"/>
  <c r="P84" i="4"/>
  <c r="Q84" i="4"/>
  <c r="R84" i="4"/>
  <c r="S84" i="4"/>
  <c r="T84" i="4"/>
  <c r="U84" i="4"/>
  <c r="V84" i="4"/>
  <c r="C89" i="4"/>
  <c r="O89" i="4"/>
  <c r="P89" i="4"/>
  <c r="Q89" i="4"/>
  <c r="R89" i="4"/>
  <c r="S89" i="4"/>
  <c r="T89" i="4"/>
  <c r="U89" i="4"/>
  <c r="V89" i="4"/>
  <c r="C92" i="4"/>
  <c r="O92" i="4"/>
  <c r="P92" i="4"/>
  <c r="Q92" i="4"/>
  <c r="R92" i="4"/>
  <c r="S92" i="4"/>
  <c r="T92" i="4"/>
  <c r="U92" i="4"/>
  <c r="V92" i="4"/>
  <c r="C61" i="4"/>
  <c r="O61" i="4"/>
  <c r="P61" i="4"/>
  <c r="Q61" i="4"/>
  <c r="R61" i="4"/>
  <c r="S61" i="4"/>
  <c r="T61" i="4"/>
  <c r="U61" i="4"/>
  <c r="V61" i="4"/>
  <c r="C90" i="4"/>
  <c r="O90" i="4"/>
  <c r="P90" i="4"/>
  <c r="Q90" i="4"/>
  <c r="R90" i="4"/>
  <c r="S90" i="4"/>
  <c r="T90" i="4"/>
  <c r="U90" i="4"/>
  <c r="V90" i="4"/>
  <c r="C66" i="4"/>
  <c r="O66" i="4"/>
  <c r="P66" i="4"/>
  <c r="Q66" i="4"/>
  <c r="R66" i="4"/>
  <c r="S66" i="4"/>
  <c r="T66" i="4"/>
  <c r="U66" i="4"/>
  <c r="V66" i="4"/>
  <c r="C91" i="4"/>
  <c r="O91" i="4"/>
  <c r="P91" i="4"/>
  <c r="Q91" i="4"/>
  <c r="R91" i="4"/>
  <c r="S91" i="4"/>
  <c r="T91" i="4"/>
  <c r="U91" i="4"/>
  <c r="V91" i="4"/>
  <c r="C62" i="4"/>
  <c r="O62" i="4"/>
  <c r="P62" i="4"/>
  <c r="Q62" i="4"/>
  <c r="R62" i="4"/>
  <c r="S62" i="4"/>
  <c r="T62" i="4"/>
  <c r="U62" i="4"/>
  <c r="V62" i="4"/>
  <c r="C88" i="4"/>
  <c r="O88" i="4"/>
  <c r="P88" i="4"/>
  <c r="Q88" i="4"/>
  <c r="R88" i="4"/>
  <c r="S88" i="4"/>
  <c r="T88" i="4"/>
  <c r="U88" i="4"/>
  <c r="V88" i="4"/>
  <c r="C77" i="4"/>
  <c r="O77" i="4"/>
  <c r="P77" i="4"/>
  <c r="Q77" i="4"/>
  <c r="R77" i="4"/>
  <c r="S77" i="4"/>
  <c r="T77" i="4"/>
  <c r="U77" i="4"/>
  <c r="V77" i="4"/>
  <c r="C95" i="4"/>
  <c r="O95" i="4"/>
  <c r="P95" i="4"/>
  <c r="Q95" i="4"/>
  <c r="R95" i="4"/>
  <c r="S95" i="4"/>
  <c r="T95" i="4"/>
  <c r="U95" i="4"/>
  <c r="V95" i="4"/>
  <c r="C68" i="4"/>
  <c r="O68" i="4"/>
  <c r="P68" i="4"/>
  <c r="Q68" i="4"/>
  <c r="R68" i="4"/>
  <c r="S68" i="4"/>
  <c r="T68" i="4"/>
  <c r="U68" i="4"/>
  <c r="V68" i="4"/>
  <c r="C67" i="4"/>
  <c r="O67" i="4"/>
  <c r="P67" i="4"/>
  <c r="Q67" i="4"/>
  <c r="R67" i="4"/>
  <c r="S67" i="4"/>
  <c r="T67" i="4"/>
  <c r="U67" i="4"/>
  <c r="V67" i="4"/>
  <c r="C72" i="4"/>
  <c r="O72" i="4"/>
  <c r="P72" i="4"/>
  <c r="Q72" i="4"/>
  <c r="R72" i="4"/>
  <c r="S72" i="4"/>
  <c r="T72" i="4"/>
  <c r="U72" i="4"/>
  <c r="V72" i="4"/>
  <c r="C75" i="4"/>
  <c r="O75" i="4"/>
  <c r="P75" i="4"/>
  <c r="Q75" i="4"/>
  <c r="R75" i="4"/>
  <c r="S75" i="4"/>
  <c r="T75" i="4"/>
  <c r="U75" i="4"/>
  <c r="V75" i="4"/>
  <c r="C78" i="4"/>
  <c r="O78" i="4"/>
  <c r="P78" i="4"/>
  <c r="Q78" i="4"/>
  <c r="R78" i="4"/>
  <c r="S78" i="4"/>
  <c r="T78" i="4"/>
  <c r="U78" i="4"/>
  <c r="V78" i="4"/>
  <c r="C71" i="4"/>
  <c r="O71" i="4"/>
  <c r="P71" i="4"/>
  <c r="Q71" i="4"/>
  <c r="R71" i="4"/>
  <c r="S71" i="4"/>
  <c r="T71" i="4"/>
  <c r="U71" i="4"/>
  <c r="V71" i="4"/>
  <c r="C76" i="4"/>
  <c r="O76" i="4"/>
  <c r="P76" i="4"/>
  <c r="Q76" i="4"/>
  <c r="R76" i="4"/>
  <c r="S76" i="4"/>
  <c r="T76" i="4"/>
  <c r="U76" i="4"/>
  <c r="V76" i="4"/>
  <c r="C98" i="4"/>
  <c r="O98" i="4"/>
  <c r="P98" i="4"/>
  <c r="Q98" i="4"/>
  <c r="R98" i="4"/>
  <c r="S98" i="4"/>
  <c r="T98" i="4"/>
  <c r="U98" i="4"/>
  <c r="V98" i="4"/>
  <c r="C69" i="4"/>
  <c r="O69" i="4"/>
  <c r="P69" i="4"/>
  <c r="Q69" i="4"/>
  <c r="R69" i="4"/>
  <c r="S69" i="4"/>
  <c r="T69" i="4"/>
  <c r="U69" i="4"/>
  <c r="V69" i="4"/>
  <c r="C82" i="4"/>
  <c r="O82" i="4"/>
  <c r="P82" i="4"/>
  <c r="Q82" i="4"/>
  <c r="R82" i="4"/>
  <c r="S82" i="4"/>
  <c r="T82" i="4"/>
  <c r="U82" i="4"/>
  <c r="V82" i="4"/>
  <c r="C85" i="4"/>
  <c r="O85" i="4"/>
  <c r="P85" i="4"/>
  <c r="Q85" i="4"/>
  <c r="R85" i="4"/>
  <c r="S85" i="4"/>
  <c r="T85" i="4"/>
  <c r="U85" i="4"/>
  <c r="V85" i="4"/>
  <c r="C63" i="4"/>
  <c r="O63" i="4"/>
  <c r="P63" i="4"/>
  <c r="Q63" i="4"/>
  <c r="R63" i="4"/>
  <c r="S63" i="4"/>
  <c r="T63" i="4"/>
  <c r="U63" i="4"/>
  <c r="V63" i="4"/>
  <c r="C79" i="4"/>
  <c r="O79" i="4"/>
  <c r="P79" i="4"/>
  <c r="Q79" i="4"/>
  <c r="R79" i="4"/>
  <c r="S79" i="4"/>
  <c r="T79" i="4"/>
  <c r="U79" i="4"/>
  <c r="V79" i="4"/>
  <c r="C102" i="4"/>
  <c r="O102" i="4"/>
  <c r="P102" i="4"/>
  <c r="Q102" i="4"/>
  <c r="R102" i="4"/>
  <c r="S102" i="4"/>
  <c r="T102" i="4"/>
  <c r="U102" i="4"/>
  <c r="V102" i="4"/>
  <c r="C97" i="4"/>
  <c r="O97" i="4"/>
  <c r="P97" i="4"/>
  <c r="Q97" i="4"/>
  <c r="R97" i="4"/>
  <c r="S97" i="4"/>
  <c r="T97" i="4"/>
  <c r="U97" i="4"/>
  <c r="V97" i="4"/>
  <c r="C87" i="4"/>
  <c r="O87" i="4"/>
  <c r="P87" i="4"/>
  <c r="Q87" i="4"/>
  <c r="R87" i="4"/>
  <c r="S87" i="4"/>
  <c r="T87" i="4"/>
  <c r="U87" i="4"/>
  <c r="V87" i="4"/>
  <c r="C96" i="4"/>
  <c r="O96" i="4"/>
  <c r="P96" i="4"/>
  <c r="Q96" i="4"/>
  <c r="R96" i="4"/>
  <c r="S96" i="4"/>
  <c r="T96" i="4"/>
  <c r="U96" i="4"/>
  <c r="V96" i="4"/>
  <c r="C94" i="4"/>
  <c r="O94" i="4"/>
  <c r="P94" i="4"/>
  <c r="Q94" i="4"/>
  <c r="R94" i="4"/>
  <c r="S94" i="4"/>
  <c r="T94" i="4"/>
  <c r="U94" i="4"/>
  <c r="V94" i="4"/>
  <c r="C81" i="4"/>
  <c r="O81" i="4"/>
  <c r="P81" i="4"/>
  <c r="Q81" i="4"/>
  <c r="R81" i="4"/>
  <c r="S81" i="4"/>
  <c r="T81" i="4"/>
  <c r="U81" i="4"/>
  <c r="V81" i="4"/>
  <c r="C93" i="4"/>
  <c r="O93" i="4"/>
  <c r="P93" i="4"/>
  <c r="Q93" i="4"/>
  <c r="R93" i="4"/>
  <c r="S93" i="4"/>
  <c r="T93" i="4"/>
  <c r="U93" i="4"/>
  <c r="V93" i="4"/>
  <c r="C73" i="4"/>
  <c r="O73" i="4"/>
  <c r="P73" i="4"/>
  <c r="Q73" i="4"/>
  <c r="R73" i="4"/>
  <c r="S73" i="4"/>
  <c r="T73" i="4"/>
  <c r="U73" i="4"/>
  <c r="V73" i="4"/>
  <c r="C100" i="4"/>
  <c r="O100" i="4"/>
  <c r="P100" i="4"/>
  <c r="Q100" i="4"/>
  <c r="R100" i="4"/>
  <c r="S100" i="4"/>
  <c r="T100" i="4"/>
  <c r="U100" i="4"/>
  <c r="V100" i="4"/>
  <c r="C86" i="4"/>
  <c r="O86" i="4"/>
  <c r="P86" i="4"/>
  <c r="Q86" i="4"/>
  <c r="R86" i="4"/>
  <c r="S86" i="4"/>
  <c r="T86" i="4"/>
  <c r="U86" i="4"/>
  <c r="V86" i="4"/>
  <c r="C64" i="4"/>
  <c r="O64" i="4"/>
  <c r="P64" i="4"/>
  <c r="Q64" i="4"/>
  <c r="R64" i="4"/>
  <c r="S64" i="4"/>
  <c r="T64" i="4"/>
  <c r="U64" i="4"/>
  <c r="V64" i="4"/>
  <c r="C65" i="4"/>
  <c r="O65" i="4"/>
  <c r="P65" i="4"/>
  <c r="Q65" i="4"/>
  <c r="R65" i="4"/>
  <c r="S65" i="4"/>
  <c r="T65" i="4"/>
  <c r="U65" i="4"/>
  <c r="V65" i="4"/>
  <c r="C99" i="4"/>
  <c r="O99" i="4"/>
  <c r="P99" i="4"/>
  <c r="Q99" i="4"/>
  <c r="R99" i="4"/>
  <c r="S99" i="4"/>
  <c r="T99" i="4"/>
  <c r="U99" i="4"/>
  <c r="V99" i="4"/>
  <c r="C304" i="4"/>
  <c r="O304" i="4"/>
  <c r="P304" i="4"/>
  <c r="Q304" i="4"/>
  <c r="R304" i="4"/>
  <c r="S304" i="4"/>
  <c r="T304" i="4"/>
  <c r="U304" i="4"/>
  <c r="V304" i="4"/>
  <c r="C403" i="4"/>
  <c r="O403" i="4"/>
  <c r="P403" i="4"/>
  <c r="Q403" i="4"/>
  <c r="R403" i="4"/>
  <c r="S403" i="4"/>
  <c r="T403" i="4"/>
  <c r="U403" i="4"/>
  <c r="V403" i="4"/>
  <c r="C230" i="4"/>
  <c r="O230" i="4"/>
  <c r="P230" i="4"/>
  <c r="Q230" i="4"/>
  <c r="R230" i="4"/>
  <c r="S230" i="4"/>
  <c r="T230" i="4"/>
  <c r="U230" i="4"/>
  <c r="V230" i="4"/>
  <c r="C148" i="4"/>
  <c r="O148" i="4"/>
  <c r="P148" i="4"/>
  <c r="Q148" i="4"/>
  <c r="R148" i="4"/>
  <c r="S148" i="4"/>
  <c r="T148" i="4"/>
  <c r="U148" i="4"/>
  <c r="V148" i="4"/>
  <c r="C174" i="4"/>
  <c r="O174" i="4"/>
  <c r="P174" i="4"/>
  <c r="Q174" i="4"/>
  <c r="R174" i="4"/>
  <c r="S174" i="4"/>
  <c r="T174" i="4"/>
  <c r="U174" i="4"/>
  <c r="V174" i="4"/>
  <c r="C402" i="4"/>
  <c r="O402" i="4"/>
  <c r="P402" i="4"/>
  <c r="Q402" i="4"/>
  <c r="R402" i="4"/>
  <c r="S402" i="4"/>
  <c r="T402" i="4"/>
  <c r="U402" i="4"/>
  <c r="V402" i="4"/>
  <c r="C291" i="4"/>
  <c r="O291" i="4"/>
  <c r="P291" i="4"/>
  <c r="Q291" i="4"/>
  <c r="R291" i="4"/>
  <c r="S291" i="4"/>
  <c r="T291" i="4"/>
  <c r="U291" i="4"/>
  <c r="V291" i="4"/>
  <c r="C140" i="4"/>
  <c r="O140" i="4"/>
  <c r="P140" i="4"/>
  <c r="Q140" i="4"/>
  <c r="R140" i="4"/>
  <c r="S140" i="4"/>
  <c r="T140" i="4"/>
  <c r="U140" i="4"/>
  <c r="V140" i="4"/>
  <c r="C294" i="4"/>
  <c r="O294" i="4"/>
  <c r="P294" i="4"/>
  <c r="Q294" i="4"/>
  <c r="R294" i="4"/>
  <c r="S294" i="4"/>
  <c r="T294" i="4"/>
  <c r="U294" i="4"/>
  <c r="V294" i="4"/>
  <c r="C171" i="4"/>
  <c r="O171" i="4"/>
  <c r="P171" i="4"/>
  <c r="Q171" i="4"/>
  <c r="R171" i="4"/>
  <c r="S171" i="4"/>
  <c r="T171" i="4"/>
  <c r="U171" i="4"/>
  <c r="V171" i="4"/>
  <c r="C177" i="4"/>
  <c r="O177" i="4"/>
  <c r="P177" i="4"/>
  <c r="Q177" i="4"/>
  <c r="R177" i="4"/>
  <c r="S177" i="4"/>
  <c r="T177" i="4"/>
  <c r="U177" i="4"/>
  <c r="V177" i="4"/>
  <c r="C435" i="4"/>
  <c r="O435" i="4"/>
  <c r="P435" i="4"/>
  <c r="Q435" i="4"/>
  <c r="R435" i="4"/>
  <c r="S435" i="4"/>
  <c r="T435" i="4"/>
  <c r="U435" i="4"/>
  <c r="V435" i="4"/>
  <c r="C103" i="4"/>
  <c r="O103" i="4"/>
  <c r="P103" i="4"/>
  <c r="Q103" i="4"/>
  <c r="R103" i="4"/>
  <c r="S103" i="4"/>
  <c r="T103" i="4"/>
  <c r="U103" i="4"/>
  <c r="V103" i="4"/>
  <c r="C123" i="4"/>
  <c r="O123" i="4"/>
  <c r="P123" i="4"/>
  <c r="Q123" i="4"/>
  <c r="R123" i="4"/>
  <c r="S123" i="4"/>
  <c r="T123" i="4"/>
  <c r="U123" i="4"/>
  <c r="V123" i="4"/>
  <c r="C132" i="4"/>
  <c r="O132" i="4"/>
  <c r="P132" i="4"/>
  <c r="Q132" i="4"/>
  <c r="R132" i="4"/>
  <c r="S132" i="4"/>
  <c r="T132" i="4"/>
  <c r="U132" i="4"/>
  <c r="V132" i="4"/>
  <c r="C179" i="4"/>
  <c r="O179" i="4"/>
  <c r="P179" i="4"/>
  <c r="Q179" i="4"/>
  <c r="R179" i="4"/>
  <c r="S179" i="4"/>
  <c r="T179" i="4"/>
  <c r="U179" i="4"/>
  <c r="V179" i="4"/>
  <c r="C468" i="4"/>
  <c r="O468" i="4"/>
  <c r="P468" i="4"/>
  <c r="Q468" i="4"/>
  <c r="R468" i="4"/>
  <c r="S468" i="4"/>
  <c r="T468" i="4"/>
  <c r="U468" i="4"/>
  <c r="V468" i="4"/>
  <c r="C358" i="4"/>
  <c r="O358" i="4"/>
  <c r="P358" i="4"/>
  <c r="Q358" i="4"/>
  <c r="R358" i="4"/>
  <c r="S358" i="4"/>
  <c r="T358" i="4"/>
  <c r="U358" i="4"/>
  <c r="V358" i="4"/>
  <c r="C441" i="4"/>
  <c r="O441" i="4"/>
  <c r="P441" i="4"/>
  <c r="Q441" i="4"/>
  <c r="R441" i="4"/>
  <c r="S441" i="4"/>
  <c r="T441" i="4"/>
  <c r="U441" i="4"/>
  <c r="V441" i="4"/>
  <c r="C368" i="4"/>
  <c r="O368" i="4"/>
  <c r="P368" i="4"/>
  <c r="Q368" i="4"/>
  <c r="R368" i="4"/>
  <c r="S368" i="4"/>
  <c r="T368" i="4"/>
  <c r="U368" i="4"/>
  <c r="V368" i="4"/>
  <c r="C104" i="4"/>
  <c r="O104" i="4"/>
  <c r="P104" i="4"/>
  <c r="Q104" i="4"/>
  <c r="R104" i="4"/>
  <c r="S104" i="4"/>
  <c r="T104" i="4"/>
  <c r="U104" i="4"/>
  <c r="V104" i="4"/>
  <c r="C367" i="4"/>
  <c r="O367" i="4"/>
  <c r="P367" i="4"/>
  <c r="Q367" i="4"/>
  <c r="R367" i="4"/>
  <c r="S367" i="4"/>
  <c r="T367" i="4"/>
  <c r="U367" i="4"/>
  <c r="V367" i="4"/>
  <c r="C467" i="4"/>
  <c r="O467" i="4"/>
  <c r="P467" i="4"/>
  <c r="Q467" i="4"/>
  <c r="R467" i="4"/>
  <c r="S467" i="4"/>
  <c r="T467" i="4"/>
  <c r="U467" i="4"/>
  <c r="V467" i="4"/>
  <c r="C163" i="4"/>
  <c r="O163" i="4"/>
  <c r="P163" i="4"/>
  <c r="Q163" i="4"/>
  <c r="R163" i="4"/>
  <c r="S163" i="4"/>
  <c r="T163" i="4"/>
  <c r="U163" i="4"/>
  <c r="V163" i="4"/>
  <c r="C290" i="4"/>
  <c r="O290" i="4"/>
  <c r="P290" i="4"/>
  <c r="Q290" i="4"/>
  <c r="R290" i="4"/>
  <c r="S290" i="4"/>
  <c r="T290" i="4"/>
  <c r="U290" i="4"/>
  <c r="V290" i="4"/>
  <c r="C320" i="4"/>
  <c r="O320" i="4"/>
  <c r="P320" i="4"/>
  <c r="Q320" i="4"/>
  <c r="R320" i="4"/>
  <c r="S320" i="4"/>
  <c r="T320" i="4"/>
  <c r="U320" i="4"/>
  <c r="V320" i="4"/>
  <c r="C105" i="4"/>
  <c r="O105" i="4"/>
  <c r="P105" i="4"/>
  <c r="Q105" i="4"/>
  <c r="R105" i="4"/>
  <c r="S105" i="4"/>
  <c r="T105" i="4"/>
  <c r="U105" i="4"/>
  <c r="V105" i="4"/>
  <c r="C305" i="4"/>
  <c r="O305" i="4"/>
  <c r="P305" i="4"/>
  <c r="Q305" i="4"/>
  <c r="R305" i="4"/>
  <c r="S305" i="4"/>
  <c r="T305" i="4"/>
  <c r="U305" i="4"/>
  <c r="V305" i="4"/>
  <c r="C229" i="4"/>
  <c r="O229" i="4"/>
  <c r="P229" i="4"/>
  <c r="Q229" i="4"/>
  <c r="R229" i="4"/>
  <c r="S229" i="4"/>
  <c r="T229" i="4"/>
  <c r="U229" i="4"/>
  <c r="V229" i="4"/>
  <c r="C201" i="4"/>
  <c r="O201" i="4"/>
  <c r="P201" i="4"/>
  <c r="Q201" i="4"/>
  <c r="R201" i="4"/>
  <c r="S201" i="4"/>
  <c r="T201" i="4"/>
  <c r="U201" i="4"/>
  <c r="V201" i="4"/>
  <c r="C239" i="4"/>
  <c r="O239" i="4"/>
  <c r="P239" i="4"/>
  <c r="Q239" i="4"/>
  <c r="R239" i="4"/>
  <c r="S239" i="4"/>
  <c r="T239" i="4"/>
  <c r="U239" i="4"/>
  <c r="V239" i="4"/>
  <c r="C282" i="4"/>
  <c r="O282" i="4"/>
  <c r="P282" i="4"/>
  <c r="Q282" i="4"/>
  <c r="R282" i="4"/>
  <c r="S282" i="4"/>
  <c r="T282" i="4"/>
  <c r="U282" i="4"/>
  <c r="V282" i="4"/>
  <c r="C7" i="4"/>
  <c r="O7" i="4"/>
  <c r="P7" i="4"/>
  <c r="Q7" i="4"/>
  <c r="R7" i="4"/>
  <c r="S7" i="4"/>
  <c r="T7" i="4"/>
  <c r="U7" i="4"/>
  <c r="V7" i="4"/>
  <c r="C500" i="4"/>
  <c r="O500" i="4"/>
  <c r="P500" i="4"/>
  <c r="Q500" i="4"/>
  <c r="R500" i="4"/>
  <c r="S500" i="4"/>
  <c r="T500" i="4"/>
  <c r="U500" i="4"/>
  <c r="V500" i="4"/>
  <c r="C190" i="4"/>
  <c r="O190" i="4"/>
  <c r="P190" i="4"/>
  <c r="Q190" i="4"/>
  <c r="R190" i="4"/>
  <c r="S190" i="4"/>
  <c r="T190" i="4"/>
  <c r="U190" i="4"/>
  <c r="V190" i="4"/>
  <c r="C129" i="4"/>
  <c r="O129" i="4"/>
  <c r="P129" i="4"/>
  <c r="Q129" i="4"/>
  <c r="R129" i="4"/>
  <c r="S129" i="4"/>
  <c r="T129" i="4"/>
  <c r="U129" i="4"/>
  <c r="V129" i="4"/>
  <c r="C191" i="4"/>
  <c r="O191" i="4"/>
  <c r="P191" i="4"/>
  <c r="Q191" i="4"/>
  <c r="R191" i="4"/>
  <c r="S191" i="4"/>
  <c r="T191" i="4"/>
  <c r="U191" i="4"/>
  <c r="V191" i="4"/>
  <c r="C471" i="4"/>
  <c r="O471" i="4"/>
  <c r="P471" i="4"/>
  <c r="Q471" i="4"/>
  <c r="R471" i="4"/>
  <c r="S471" i="4"/>
  <c r="T471" i="4"/>
  <c r="U471" i="4"/>
  <c r="V471" i="4"/>
  <c r="C212" i="4"/>
  <c r="O212" i="4"/>
  <c r="P212" i="4"/>
  <c r="Q212" i="4"/>
  <c r="R212" i="4"/>
  <c r="S212" i="4"/>
  <c r="T212" i="4"/>
  <c r="U212" i="4"/>
  <c r="V212" i="4"/>
  <c r="C8" i="4"/>
  <c r="O8" i="4"/>
  <c r="P8" i="4"/>
  <c r="Q8" i="4"/>
  <c r="R8" i="4"/>
  <c r="S8" i="4"/>
  <c r="T8" i="4"/>
  <c r="U8" i="4"/>
  <c r="V8" i="4"/>
  <c r="C426" i="4"/>
  <c r="O426" i="4"/>
  <c r="P426" i="4"/>
  <c r="Q426" i="4"/>
  <c r="R426" i="4"/>
  <c r="S426" i="4"/>
  <c r="T426" i="4"/>
  <c r="U426" i="4"/>
  <c r="V426" i="4"/>
  <c r="C477" i="4"/>
  <c r="O477" i="4"/>
  <c r="P477" i="4"/>
  <c r="Q477" i="4"/>
  <c r="R477" i="4"/>
  <c r="S477" i="4"/>
  <c r="T477" i="4"/>
  <c r="U477" i="4"/>
  <c r="V477" i="4"/>
  <c r="C390" i="4"/>
  <c r="O390" i="4"/>
  <c r="P390" i="4"/>
  <c r="Q390" i="4"/>
  <c r="R390" i="4"/>
  <c r="S390" i="4"/>
  <c r="T390" i="4"/>
  <c r="U390" i="4"/>
  <c r="V390" i="4"/>
  <c r="C9" i="4"/>
  <c r="O9" i="4"/>
  <c r="P9" i="4"/>
  <c r="Q9" i="4"/>
  <c r="R9" i="4"/>
  <c r="S9" i="4"/>
  <c r="T9" i="4"/>
  <c r="U9" i="4"/>
  <c r="V9" i="4"/>
  <c r="C339" i="4"/>
  <c r="O339" i="4"/>
  <c r="P339" i="4"/>
  <c r="Q339" i="4"/>
  <c r="R339" i="4"/>
  <c r="S339" i="4"/>
  <c r="T339" i="4"/>
  <c r="U339" i="4"/>
  <c r="V339" i="4"/>
  <c r="C497" i="4"/>
  <c r="O497" i="4"/>
  <c r="P497" i="4"/>
  <c r="Q497" i="4"/>
  <c r="R497" i="4"/>
  <c r="S497" i="4"/>
  <c r="T497" i="4"/>
  <c r="U497" i="4"/>
  <c r="V497" i="4"/>
  <c r="C499" i="4"/>
  <c r="O499" i="4"/>
  <c r="P499" i="4"/>
  <c r="Q499" i="4"/>
  <c r="R499" i="4"/>
  <c r="S499" i="4"/>
  <c r="T499" i="4"/>
  <c r="U499" i="4"/>
  <c r="V499" i="4"/>
  <c r="C338" i="4"/>
  <c r="O338" i="4"/>
  <c r="P338" i="4"/>
  <c r="Q338" i="4"/>
  <c r="R338" i="4"/>
  <c r="S338" i="4"/>
  <c r="T338" i="4"/>
  <c r="U338" i="4"/>
  <c r="V338" i="4"/>
  <c r="C240" i="4"/>
  <c r="O240" i="4"/>
  <c r="P240" i="4"/>
  <c r="Q240" i="4"/>
  <c r="R240" i="4"/>
  <c r="S240" i="4"/>
  <c r="T240" i="4"/>
  <c r="U240" i="4"/>
  <c r="V240" i="4"/>
  <c r="C289" i="4"/>
  <c r="O289" i="4"/>
  <c r="P289" i="4"/>
  <c r="Q289" i="4"/>
  <c r="R289" i="4"/>
  <c r="S289" i="4"/>
  <c r="T289" i="4"/>
  <c r="U289" i="4"/>
  <c r="V289" i="4"/>
  <c r="C11" i="4"/>
  <c r="O11" i="4"/>
  <c r="P11" i="4"/>
  <c r="Q11" i="4"/>
  <c r="R11" i="4"/>
  <c r="S11" i="4"/>
  <c r="T11" i="4"/>
  <c r="U11" i="4"/>
  <c r="V11" i="4"/>
  <c r="C222" i="4"/>
  <c r="O222" i="4"/>
  <c r="P222" i="4"/>
  <c r="Q222" i="4"/>
  <c r="R222" i="4"/>
  <c r="S222" i="4"/>
  <c r="T222" i="4"/>
  <c r="U222" i="4"/>
  <c r="V222" i="4"/>
  <c r="C335" i="4"/>
  <c r="O335" i="4"/>
  <c r="P335" i="4"/>
  <c r="Q335" i="4"/>
  <c r="R335" i="4"/>
  <c r="S335" i="4"/>
  <c r="T335" i="4"/>
  <c r="U335" i="4"/>
  <c r="V335" i="4"/>
  <c r="C10" i="4"/>
  <c r="O10" i="4"/>
  <c r="P10" i="4"/>
  <c r="Q10" i="4"/>
  <c r="R10" i="4"/>
  <c r="S10" i="4"/>
  <c r="T10" i="4"/>
  <c r="U10" i="4"/>
  <c r="V10" i="4"/>
  <c r="C393" i="4"/>
  <c r="O393" i="4"/>
  <c r="P393" i="4"/>
  <c r="Q393" i="4"/>
  <c r="R393" i="4"/>
  <c r="S393" i="4"/>
  <c r="T393" i="4"/>
  <c r="U393" i="4"/>
  <c r="V393" i="4"/>
  <c r="C277" i="4"/>
  <c r="O277" i="4"/>
  <c r="P277" i="4"/>
  <c r="Q277" i="4"/>
  <c r="R277" i="4"/>
  <c r="S277" i="4"/>
  <c r="T277" i="4"/>
  <c r="U277" i="4"/>
  <c r="V277" i="4"/>
  <c r="C203" i="4"/>
  <c r="O203" i="4"/>
  <c r="P203" i="4"/>
  <c r="Q203" i="4"/>
  <c r="R203" i="4"/>
  <c r="S203" i="4"/>
  <c r="T203" i="4"/>
  <c r="U203" i="4"/>
  <c r="V203" i="4"/>
  <c r="C172" i="4"/>
  <c r="O172" i="4"/>
  <c r="P172" i="4"/>
  <c r="Q172" i="4"/>
  <c r="R172" i="4"/>
  <c r="S172" i="4"/>
  <c r="T172" i="4"/>
  <c r="U172" i="4"/>
  <c r="V172" i="4"/>
  <c r="C246" i="4"/>
  <c r="O246" i="4"/>
  <c r="P246" i="4"/>
  <c r="Q246" i="4"/>
  <c r="R246" i="4"/>
  <c r="S246" i="4"/>
  <c r="T246" i="4"/>
  <c r="U246" i="4"/>
  <c r="V246" i="4"/>
  <c r="C259" i="4"/>
  <c r="O259" i="4"/>
  <c r="P259" i="4"/>
  <c r="Q259" i="4"/>
  <c r="R259" i="4"/>
  <c r="S259" i="4"/>
  <c r="T259" i="4"/>
  <c r="U259" i="4"/>
  <c r="V259" i="4"/>
  <c r="C329" i="4"/>
  <c r="O329" i="4"/>
  <c r="P329" i="4"/>
  <c r="Q329" i="4"/>
  <c r="R329" i="4"/>
  <c r="S329" i="4"/>
  <c r="T329" i="4"/>
  <c r="U329" i="4"/>
  <c r="V329" i="4"/>
  <c r="C369" i="4"/>
  <c r="O369" i="4"/>
  <c r="P369" i="4"/>
  <c r="Q369" i="4"/>
  <c r="R369" i="4"/>
  <c r="S369" i="4"/>
  <c r="T369" i="4"/>
  <c r="U369" i="4"/>
  <c r="V369" i="4"/>
  <c r="C476" i="4"/>
  <c r="O476" i="4"/>
  <c r="P476" i="4"/>
  <c r="Q476" i="4"/>
  <c r="R476" i="4"/>
  <c r="S476" i="4"/>
  <c r="T476" i="4"/>
  <c r="U476" i="4"/>
  <c r="V476" i="4"/>
  <c r="C381" i="4"/>
  <c r="O381" i="4"/>
  <c r="P381" i="4"/>
  <c r="Q381" i="4"/>
  <c r="R381" i="4"/>
  <c r="S381" i="4"/>
  <c r="T381" i="4"/>
  <c r="U381" i="4"/>
  <c r="V381" i="4"/>
  <c r="C301" i="4"/>
  <c r="O301" i="4"/>
  <c r="P301" i="4"/>
  <c r="Q301" i="4"/>
  <c r="R301" i="4"/>
  <c r="S301" i="4"/>
  <c r="T301" i="4"/>
  <c r="U301" i="4"/>
  <c r="V301" i="4"/>
  <c r="C139" i="4"/>
  <c r="O139" i="4"/>
  <c r="P139" i="4"/>
  <c r="Q139" i="4"/>
  <c r="R139" i="4"/>
  <c r="S139" i="4"/>
  <c r="T139" i="4"/>
  <c r="U139" i="4"/>
  <c r="V139" i="4"/>
  <c r="C321" i="4"/>
  <c r="O321" i="4"/>
  <c r="P321" i="4"/>
  <c r="Q321" i="4"/>
  <c r="R321" i="4"/>
  <c r="S321" i="4"/>
  <c r="T321" i="4"/>
  <c r="U321" i="4"/>
  <c r="V321" i="4"/>
  <c r="C267" i="4"/>
  <c r="O267" i="4"/>
  <c r="P267" i="4"/>
  <c r="Q267" i="4"/>
  <c r="R267" i="4"/>
  <c r="S267" i="4"/>
  <c r="T267" i="4"/>
  <c r="U267" i="4"/>
  <c r="V267" i="4"/>
  <c r="C231" i="4"/>
  <c r="O231" i="4"/>
  <c r="P231" i="4"/>
  <c r="Q231" i="4"/>
  <c r="R231" i="4"/>
  <c r="S231" i="4"/>
  <c r="T231" i="4"/>
  <c r="U231" i="4"/>
  <c r="V231" i="4"/>
  <c r="C262" i="4"/>
  <c r="O262" i="4"/>
  <c r="P262" i="4"/>
  <c r="Q262" i="4"/>
  <c r="R262" i="4"/>
  <c r="S262" i="4"/>
  <c r="T262" i="4"/>
  <c r="U262" i="4"/>
  <c r="V262" i="4"/>
  <c r="C106" i="4"/>
  <c r="O106" i="4"/>
  <c r="P106" i="4"/>
  <c r="Q106" i="4"/>
  <c r="R106" i="4"/>
  <c r="S106" i="4"/>
  <c r="T106" i="4"/>
  <c r="U106" i="4"/>
  <c r="V106" i="4"/>
  <c r="C107" i="4"/>
  <c r="O107" i="4"/>
  <c r="P107" i="4"/>
  <c r="Q107" i="4"/>
  <c r="R107" i="4"/>
  <c r="S107" i="4"/>
  <c r="T107" i="4"/>
  <c r="U107" i="4"/>
  <c r="V107" i="4"/>
  <c r="C268" i="4"/>
  <c r="O268" i="4"/>
  <c r="P268" i="4"/>
  <c r="Q268" i="4"/>
  <c r="R268" i="4"/>
  <c r="S268" i="4"/>
  <c r="T268" i="4"/>
  <c r="U268" i="4"/>
  <c r="V268" i="4"/>
  <c r="C359" i="4"/>
  <c r="O359" i="4"/>
  <c r="P359" i="4"/>
  <c r="Q359" i="4"/>
  <c r="R359" i="4"/>
  <c r="S359" i="4"/>
  <c r="T359" i="4"/>
  <c r="U359" i="4"/>
  <c r="V359" i="4"/>
  <c r="C186" i="4"/>
  <c r="O186" i="4"/>
  <c r="P186" i="4"/>
  <c r="Q186" i="4"/>
  <c r="R186" i="4"/>
  <c r="S186" i="4"/>
  <c r="T186" i="4"/>
  <c r="U186" i="4"/>
  <c r="V186" i="4"/>
  <c r="C200" i="4"/>
  <c r="O200" i="4"/>
  <c r="P200" i="4"/>
  <c r="Q200" i="4"/>
  <c r="R200" i="4"/>
  <c r="S200" i="4"/>
  <c r="T200" i="4"/>
  <c r="U200" i="4"/>
  <c r="V200" i="4"/>
  <c r="C108" i="4"/>
  <c r="O108" i="4"/>
  <c r="P108" i="4"/>
  <c r="Q108" i="4"/>
  <c r="R108" i="4"/>
  <c r="S108" i="4"/>
  <c r="T108" i="4"/>
  <c r="U108" i="4"/>
  <c r="V108" i="4"/>
  <c r="C111" i="4"/>
  <c r="O111" i="4"/>
  <c r="P111" i="4"/>
  <c r="Q111" i="4"/>
  <c r="R111" i="4"/>
  <c r="S111" i="4"/>
  <c r="T111" i="4"/>
  <c r="U111" i="4"/>
  <c r="V111" i="4"/>
  <c r="C109" i="4"/>
  <c r="O109" i="4"/>
  <c r="P109" i="4"/>
  <c r="Q109" i="4"/>
  <c r="R109" i="4"/>
  <c r="S109" i="4"/>
  <c r="T109" i="4"/>
  <c r="U109" i="4"/>
  <c r="V109" i="4"/>
  <c r="C110" i="4"/>
  <c r="O110" i="4"/>
  <c r="P110" i="4"/>
  <c r="Q110" i="4"/>
  <c r="R110" i="4"/>
  <c r="S110" i="4"/>
  <c r="T110" i="4"/>
  <c r="U110" i="4"/>
  <c r="V110" i="4"/>
  <c r="C333" i="4"/>
  <c r="O333" i="4"/>
  <c r="P333" i="4"/>
  <c r="Q333" i="4"/>
  <c r="R333" i="4"/>
  <c r="S333" i="4"/>
  <c r="T333" i="4"/>
  <c r="U333" i="4"/>
  <c r="V333" i="4"/>
  <c r="C250" i="4"/>
  <c r="O250" i="4"/>
  <c r="P250" i="4"/>
  <c r="Q250" i="4"/>
  <c r="R250" i="4"/>
  <c r="S250" i="4"/>
  <c r="T250" i="4"/>
  <c r="U250" i="4"/>
  <c r="V250" i="4"/>
  <c r="C119" i="4"/>
  <c r="O119" i="4"/>
  <c r="P119" i="4"/>
  <c r="Q119" i="4"/>
  <c r="R119" i="4"/>
  <c r="S119" i="4"/>
  <c r="T119" i="4"/>
  <c r="U119" i="4"/>
  <c r="V119" i="4"/>
  <c r="C263" i="4"/>
  <c r="O263" i="4"/>
  <c r="P263" i="4"/>
  <c r="Q263" i="4"/>
  <c r="R263" i="4"/>
  <c r="S263" i="4"/>
  <c r="T263" i="4"/>
  <c r="U263" i="4"/>
  <c r="V263" i="4"/>
  <c r="C154" i="4"/>
  <c r="O154" i="4"/>
  <c r="P154" i="4"/>
  <c r="Q154" i="4"/>
  <c r="R154" i="4"/>
  <c r="S154" i="4"/>
  <c r="T154" i="4"/>
  <c r="U154" i="4"/>
  <c r="V154" i="4"/>
  <c r="C112" i="4"/>
  <c r="O112" i="4"/>
  <c r="P112" i="4"/>
  <c r="Q112" i="4"/>
  <c r="R112" i="4"/>
  <c r="S112" i="4"/>
  <c r="T112" i="4"/>
  <c r="U112" i="4"/>
  <c r="V112" i="4"/>
  <c r="C413" i="4"/>
  <c r="O413" i="4"/>
  <c r="P413" i="4"/>
  <c r="Q413" i="4"/>
  <c r="R413" i="4"/>
  <c r="S413" i="4"/>
  <c r="T413" i="4"/>
  <c r="U413" i="4"/>
  <c r="V413" i="4"/>
  <c r="C286" i="4"/>
  <c r="O286" i="4"/>
  <c r="P286" i="4"/>
  <c r="Q286" i="4"/>
  <c r="R286" i="4"/>
  <c r="S286" i="4"/>
  <c r="T286" i="4"/>
  <c r="U286" i="4"/>
  <c r="V286" i="4"/>
  <c r="C423" i="4"/>
  <c r="O423" i="4"/>
  <c r="P423" i="4"/>
  <c r="Q423" i="4"/>
  <c r="R423" i="4"/>
  <c r="S423" i="4"/>
  <c r="T423" i="4"/>
  <c r="U423" i="4"/>
  <c r="V423" i="4"/>
  <c r="C310" i="4"/>
  <c r="O310" i="4"/>
  <c r="P310" i="4"/>
  <c r="Q310" i="4"/>
  <c r="R310" i="4"/>
  <c r="S310" i="4"/>
  <c r="T310" i="4"/>
  <c r="U310" i="4"/>
  <c r="V310" i="4"/>
  <c r="C207" i="4"/>
  <c r="O207" i="4"/>
  <c r="P207" i="4"/>
  <c r="Q207" i="4"/>
  <c r="R207" i="4"/>
  <c r="S207" i="4"/>
  <c r="T207" i="4"/>
  <c r="U207" i="4"/>
  <c r="V207" i="4"/>
  <c r="C360" i="4"/>
  <c r="O360" i="4"/>
  <c r="P360" i="4"/>
  <c r="Q360" i="4"/>
  <c r="R360" i="4"/>
  <c r="S360" i="4"/>
  <c r="T360" i="4"/>
  <c r="U360" i="4"/>
  <c r="V360" i="4"/>
  <c r="C157" i="4"/>
  <c r="O157" i="4"/>
  <c r="P157" i="4"/>
  <c r="Q157" i="4"/>
  <c r="R157" i="4"/>
  <c r="S157" i="4"/>
  <c r="T157" i="4"/>
  <c r="U157" i="4"/>
  <c r="V157" i="4"/>
  <c r="C113" i="4"/>
  <c r="O113" i="4"/>
  <c r="P113" i="4"/>
  <c r="Q113" i="4"/>
  <c r="R113" i="4"/>
  <c r="S113" i="4"/>
  <c r="T113" i="4"/>
  <c r="U113" i="4"/>
  <c r="V113" i="4"/>
  <c r="C442" i="4"/>
  <c r="O442" i="4"/>
  <c r="P442" i="4"/>
  <c r="Q442" i="4"/>
  <c r="R442" i="4"/>
  <c r="S442" i="4"/>
  <c r="T442" i="4"/>
  <c r="U442" i="4"/>
  <c r="V442" i="4"/>
  <c r="C261" i="4"/>
  <c r="O261" i="4"/>
  <c r="P261" i="4"/>
  <c r="Q261" i="4"/>
  <c r="R261" i="4"/>
  <c r="S261" i="4"/>
  <c r="T261" i="4"/>
  <c r="U261" i="4"/>
  <c r="V261" i="4"/>
  <c r="C382" i="4"/>
  <c r="O382" i="4"/>
  <c r="P382" i="4"/>
  <c r="Q382" i="4"/>
  <c r="R382" i="4"/>
  <c r="S382" i="4"/>
  <c r="T382" i="4"/>
  <c r="U382" i="4"/>
  <c r="V382" i="4"/>
  <c r="C485" i="4"/>
  <c r="O485" i="4"/>
  <c r="P485" i="4"/>
  <c r="Q485" i="4"/>
  <c r="R485" i="4"/>
  <c r="S485" i="4"/>
  <c r="T485" i="4"/>
  <c r="U485" i="4"/>
  <c r="V485" i="4"/>
  <c r="C224" i="4"/>
  <c r="O224" i="4"/>
  <c r="P224" i="4"/>
  <c r="Q224" i="4"/>
  <c r="R224" i="4"/>
  <c r="S224" i="4"/>
  <c r="T224" i="4"/>
  <c r="U224" i="4"/>
  <c r="V224" i="4"/>
  <c r="C351" i="4"/>
  <c r="O351" i="4"/>
  <c r="P351" i="4"/>
  <c r="Q351" i="4"/>
  <c r="R351" i="4"/>
  <c r="S351" i="4"/>
  <c r="T351" i="4"/>
  <c r="U351" i="4"/>
  <c r="V351" i="4"/>
  <c r="C443" i="4"/>
  <c r="O443" i="4"/>
  <c r="P443" i="4"/>
  <c r="Q443" i="4"/>
  <c r="R443" i="4"/>
  <c r="S443" i="4"/>
  <c r="T443" i="4"/>
  <c r="U443" i="4"/>
  <c r="V443" i="4"/>
  <c r="C404" i="4"/>
  <c r="O404" i="4"/>
  <c r="P404" i="4"/>
  <c r="Q404" i="4"/>
  <c r="R404" i="4"/>
  <c r="S404" i="4"/>
  <c r="T404" i="4"/>
  <c r="U404" i="4"/>
  <c r="V404" i="4"/>
  <c r="C272" i="4"/>
  <c r="O272" i="4"/>
  <c r="P272" i="4"/>
  <c r="Q272" i="4"/>
  <c r="R272" i="4"/>
  <c r="S272" i="4"/>
  <c r="T272" i="4"/>
  <c r="U272" i="4"/>
  <c r="V272" i="4"/>
  <c r="C389" i="4"/>
  <c r="O389" i="4"/>
  <c r="P389" i="4"/>
  <c r="Q389" i="4"/>
  <c r="R389" i="4"/>
  <c r="S389" i="4"/>
  <c r="T389" i="4"/>
  <c r="U389" i="4"/>
  <c r="V389" i="4"/>
  <c r="C371" i="4"/>
  <c r="O371" i="4"/>
  <c r="P371" i="4"/>
  <c r="Q371" i="4"/>
  <c r="R371" i="4"/>
  <c r="S371" i="4"/>
  <c r="T371" i="4"/>
  <c r="U371" i="4"/>
  <c r="V371" i="4"/>
  <c r="C370" i="4"/>
  <c r="O370" i="4"/>
  <c r="P370" i="4"/>
  <c r="Q370" i="4"/>
  <c r="R370" i="4"/>
  <c r="S370" i="4"/>
  <c r="T370" i="4"/>
  <c r="U370" i="4"/>
  <c r="V370" i="4"/>
  <c r="C405" i="4"/>
  <c r="O405" i="4"/>
  <c r="P405" i="4"/>
  <c r="Q405" i="4"/>
  <c r="R405" i="4"/>
  <c r="S405" i="4"/>
  <c r="T405" i="4"/>
  <c r="U405" i="4"/>
  <c r="V405" i="4"/>
  <c r="C114" i="4"/>
  <c r="O114" i="4"/>
  <c r="P114" i="4"/>
  <c r="Q114" i="4"/>
  <c r="R114" i="4"/>
  <c r="S114" i="4"/>
  <c r="T114" i="4"/>
  <c r="U114" i="4"/>
  <c r="V114" i="4"/>
  <c r="C153" i="4"/>
  <c r="O153" i="4"/>
  <c r="P153" i="4"/>
  <c r="Q153" i="4"/>
  <c r="R153" i="4"/>
  <c r="S153" i="4"/>
  <c r="T153" i="4"/>
  <c r="U153" i="4"/>
  <c r="V153" i="4"/>
  <c r="C444" i="4"/>
  <c r="O444" i="4"/>
  <c r="P444" i="4"/>
  <c r="Q444" i="4"/>
  <c r="R444" i="4"/>
  <c r="S444" i="4"/>
  <c r="T444" i="4"/>
  <c r="U444" i="4"/>
  <c r="V444" i="4"/>
  <c r="C273" i="4"/>
  <c r="O273" i="4"/>
  <c r="P273" i="4"/>
  <c r="Q273" i="4"/>
  <c r="R273" i="4"/>
  <c r="S273" i="4"/>
  <c r="T273" i="4"/>
  <c r="U273" i="4"/>
  <c r="V273" i="4"/>
  <c r="C205" i="4"/>
  <c r="O205" i="4"/>
  <c r="P205" i="4"/>
  <c r="Q205" i="4"/>
  <c r="R205" i="4"/>
  <c r="S205" i="4"/>
  <c r="T205" i="4"/>
  <c r="U205" i="4"/>
  <c r="V205" i="4"/>
  <c r="C198" i="4"/>
  <c r="O198" i="4"/>
  <c r="P198" i="4"/>
  <c r="Q198" i="4"/>
  <c r="R198" i="4"/>
  <c r="S198" i="4"/>
  <c r="T198" i="4"/>
  <c r="U198" i="4"/>
  <c r="V198" i="4"/>
  <c r="C334" i="4"/>
  <c r="O334" i="4"/>
  <c r="P334" i="4"/>
  <c r="Q334" i="4"/>
  <c r="R334" i="4"/>
  <c r="S334" i="4"/>
  <c r="T334" i="4"/>
  <c r="U334" i="4"/>
  <c r="V334" i="4"/>
  <c r="C392" i="4"/>
  <c r="O392" i="4"/>
  <c r="P392" i="4"/>
  <c r="Q392" i="4"/>
  <c r="R392" i="4"/>
  <c r="S392" i="4"/>
  <c r="T392" i="4"/>
  <c r="U392" i="4"/>
  <c r="V392" i="4"/>
  <c r="C115" i="4"/>
  <c r="O115" i="4"/>
  <c r="P115" i="4"/>
  <c r="Q115" i="4"/>
  <c r="R115" i="4"/>
  <c r="S115" i="4"/>
  <c r="T115" i="4"/>
  <c r="U115" i="4"/>
  <c r="V115" i="4"/>
  <c r="C116" i="4"/>
  <c r="O116" i="4"/>
  <c r="P116" i="4"/>
  <c r="Q116" i="4"/>
  <c r="R116" i="4"/>
  <c r="S116" i="4"/>
  <c r="T116" i="4"/>
  <c r="U116" i="4"/>
  <c r="V116" i="4"/>
  <c r="C180" i="4"/>
  <c r="O180" i="4"/>
  <c r="P180" i="4"/>
  <c r="Q180" i="4"/>
  <c r="R180" i="4"/>
  <c r="S180" i="4"/>
  <c r="T180" i="4"/>
  <c r="U180" i="4"/>
  <c r="V180" i="4"/>
  <c r="C117" i="4"/>
  <c r="O117" i="4"/>
  <c r="P117" i="4"/>
  <c r="Q117" i="4"/>
  <c r="R117" i="4"/>
  <c r="S117" i="4"/>
  <c r="T117" i="4"/>
  <c r="U117" i="4"/>
  <c r="V117" i="4"/>
  <c r="C234" i="4"/>
  <c r="O234" i="4"/>
  <c r="P234" i="4"/>
  <c r="Q234" i="4"/>
  <c r="R234" i="4"/>
  <c r="S234" i="4"/>
  <c r="T234" i="4"/>
  <c r="U234" i="4"/>
  <c r="V234" i="4"/>
  <c r="C183" i="4"/>
  <c r="O183" i="4"/>
  <c r="P183" i="4"/>
  <c r="Q183" i="4"/>
  <c r="R183" i="4"/>
  <c r="S183" i="4"/>
  <c r="T183" i="4"/>
  <c r="U183" i="4"/>
  <c r="V183" i="4"/>
  <c r="C173" i="4"/>
  <c r="O173" i="4"/>
  <c r="P173" i="4"/>
  <c r="Q173" i="4"/>
  <c r="R173" i="4"/>
  <c r="S173" i="4"/>
  <c r="T173" i="4"/>
  <c r="U173" i="4"/>
  <c r="V173" i="4"/>
  <c r="C383" i="4"/>
  <c r="O383" i="4"/>
  <c r="P383" i="4"/>
  <c r="Q383" i="4"/>
  <c r="R383" i="4"/>
  <c r="S383" i="4"/>
  <c r="T383" i="4"/>
  <c r="U383" i="4"/>
  <c r="V383" i="4"/>
  <c r="C445" i="4"/>
  <c r="O445" i="4"/>
  <c r="P445" i="4"/>
  <c r="Q445" i="4"/>
  <c r="R445" i="4"/>
  <c r="S445" i="4"/>
  <c r="T445" i="4"/>
  <c r="U445" i="4"/>
  <c r="V445" i="4"/>
  <c r="C251" i="4"/>
  <c r="O251" i="4"/>
  <c r="P251" i="4"/>
  <c r="Q251" i="4"/>
  <c r="R251" i="4"/>
  <c r="S251" i="4"/>
  <c r="T251" i="4"/>
  <c r="U251" i="4"/>
  <c r="V251" i="4"/>
  <c r="C264" i="4"/>
  <c r="O264" i="4"/>
  <c r="P264" i="4"/>
  <c r="Q264" i="4"/>
  <c r="R264" i="4"/>
  <c r="S264" i="4"/>
  <c r="T264" i="4"/>
  <c r="U264" i="4"/>
  <c r="V264" i="4"/>
  <c r="C469" i="4"/>
  <c r="O469" i="4"/>
  <c r="P469" i="4"/>
  <c r="Q469" i="4"/>
  <c r="R469" i="4"/>
  <c r="S469" i="4"/>
  <c r="T469" i="4"/>
  <c r="U469" i="4"/>
  <c r="V469" i="4"/>
  <c r="C126" i="4"/>
  <c r="O126" i="4"/>
  <c r="P126" i="4"/>
  <c r="Q126" i="4"/>
  <c r="R126" i="4"/>
  <c r="S126" i="4"/>
  <c r="T126" i="4"/>
  <c r="U126" i="4"/>
  <c r="V126" i="4"/>
  <c r="C297" i="4"/>
  <c r="O297" i="4"/>
  <c r="P297" i="4"/>
  <c r="Q297" i="4"/>
  <c r="R297" i="4"/>
  <c r="S297" i="4"/>
  <c r="T297" i="4"/>
  <c r="U297" i="4"/>
  <c r="V297" i="4"/>
  <c r="C124" i="4"/>
  <c r="O124" i="4"/>
  <c r="P124" i="4"/>
  <c r="Q124" i="4"/>
  <c r="R124" i="4"/>
  <c r="S124" i="4"/>
  <c r="T124" i="4"/>
  <c r="U124" i="4"/>
  <c r="V124" i="4"/>
  <c r="C372" i="4"/>
  <c r="O372" i="4"/>
  <c r="P372" i="4"/>
  <c r="Q372" i="4"/>
  <c r="R372" i="4"/>
  <c r="S372" i="4"/>
  <c r="T372" i="4"/>
  <c r="U372" i="4"/>
  <c r="V372" i="4"/>
  <c r="C151" i="4"/>
  <c r="O151" i="4"/>
  <c r="P151" i="4"/>
  <c r="Q151" i="4"/>
  <c r="R151" i="4"/>
  <c r="S151" i="4"/>
  <c r="T151" i="4"/>
  <c r="U151" i="4"/>
  <c r="V151" i="4"/>
  <c r="C414" i="4"/>
  <c r="O414" i="4"/>
  <c r="P414" i="4"/>
  <c r="Q414" i="4"/>
  <c r="R414" i="4"/>
  <c r="S414" i="4"/>
  <c r="T414" i="4"/>
  <c r="U414" i="4"/>
  <c r="V414" i="4"/>
  <c r="C137" i="4"/>
  <c r="O137" i="4"/>
  <c r="P137" i="4"/>
  <c r="Q137" i="4"/>
  <c r="R137" i="4"/>
  <c r="S137" i="4"/>
  <c r="T137" i="4"/>
  <c r="U137" i="4"/>
  <c r="V137" i="4"/>
  <c r="C458" i="4"/>
  <c r="O458" i="4"/>
  <c r="P458" i="4"/>
  <c r="Q458" i="4"/>
  <c r="R458" i="4"/>
  <c r="S458" i="4"/>
  <c r="T458" i="4"/>
  <c r="U458" i="4"/>
  <c r="V458" i="4"/>
  <c r="C453" i="4"/>
  <c r="O453" i="4"/>
  <c r="P453" i="4"/>
  <c r="Q453" i="4"/>
  <c r="R453" i="4"/>
  <c r="S453" i="4"/>
  <c r="T453" i="4"/>
  <c r="U453" i="4"/>
  <c r="V453" i="4"/>
  <c r="C288" i="4"/>
  <c r="O288" i="4"/>
  <c r="P288" i="4"/>
  <c r="Q288" i="4"/>
  <c r="R288" i="4"/>
  <c r="S288" i="4"/>
  <c r="T288" i="4"/>
  <c r="U288" i="4"/>
  <c r="V288" i="4"/>
  <c r="C118" i="4"/>
  <c r="O118" i="4"/>
  <c r="P118" i="4"/>
  <c r="Q118" i="4"/>
  <c r="R118" i="4"/>
  <c r="S118" i="4"/>
  <c r="T118" i="4"/>
  <c r="U118" i="4"/>
  <c r="V118" i="4"/>
  <c r="C470" i="4"/>
  <c r="O470" i="4"/>
  <c r="P470" i="4"/>
  <c r="Q470" i="4"/>
  <c r="R470" i="4"/>
  <c r="S470" i="4"/>
  <c r="T470" i="4"/>
  <c r="U470" i="4"/>
  <c r="V470" i="4"/>
  <c r="C146" i="4"/>
  <c r="O146" i="4"/>
  <c r="P146" i="4"/>
  <c r="Q146" i="4"/>
  <c r="R146" i="4"/>
  <c r="S146" i="4"/>
  <c r="T146" i="4"/>
  <c r="U146" i="4"/>
  <c r="V146" i="4"/>
  <c r="C279" i="4"/>
  <c r="O279" i="4"/>
  <c r="P279" i="4"/>
  <c r="Q279" i="4"/>
  <c r="R279" i="4"/>
  <c r="S279" i="4"/>
  <c r="T279" i="4"/>
  <c r="U279" i="4"/>
  <c r="V279" i="4"/>
  <c r="C495" i="4"/>
  <c r="O495" i="4"/>
  <c r="P495" i="4"/>
  <c r="Q495" i="4"/>
  <c r="R495" i="4"/>
  <c r="S495" i="4"/>
  <c r="T495" i="4"/>
  <c r="U495" i="4"/>
  <c r="V495" i="4"/>
  <c r="C487" i="4"/>
  <c r="O487" i="4"/>
  <c r="P487" i="4"/>
  <c r="Q487" i="4"/>
  <c r="R487" i="4"/>
  <c r="S487" i="4"/>
  <c r="T487" i="4"/>
  <c r="U487" i="4"/>
  <c r="V487" i="4"/>
  <c r="C144" i="4"/>
  <c r="O144" i="4"/>
  <c r="P144" i="4"/>
  <c r="Q144" i="4"/>
  <c r="R144" i="4"/>
  <c r="S144" i="4"/>
  <c r="T144" i="4"/>
  <c r="U144" i="4"/>
  <c r="V144" i="4"/>
  <c r="C197" i="4"/>
  <c r="O197" i="4"/>
  <c r="P197" i="4"/>
  <c r="Q197" i="4"/>
  <c r="R197" i="4"/>
  <c r="S197" i="4"/>
  <c r="T197" i="4"/>
  <c r="U197" i="4"/>
  <c r="V197" i="4"/>
  <c r="C494" i="4"/>
  <c r="O494" i="4"/>
  <c r="P494" i="4"/>
  <c r="Q494" i="4"/>
  <c r="R494" i="4"/>
  <c r="S494" i="4"/>
  <c r="T494" i="4"/>
  <c r="U494" i="4"/>
  <c r="V494" i="4"/>
  <c r="C446" i="4"/>
  <c r="O446" i="4"/>
  <c r="P446" i="4"/>
  <c r="Q446" i="4"/>
  <c r="R446" i="4"/>
  <c r="S446" i="4"/>
  <c r="T446" i="4"/>
  <c r="U446" i="4"/>
  <c r="V446" i="4"/>
  <c r="C384" i="4"/>
  <c r="O384" i="4"/>
  <c r="P384" i="4"/>
  <c r="Q384" i="4"/>
  <c r="R384" i="4"/>
  <c r="S384" i="4"/>
  <c r="T384" i="4"/>
  <c r="U384" i="4"/>
  <c r="V384" i="4"/>
  <c r="C196" i="4"/>
  <c r="O196" i="4"/>
  <c r="P196" i="4"/>
  <c r="Q196" i="4"/>
  <c r="R196" i="4"/>
  <c r="S196" i="4"/>
  <c r="T196" i="4"/>
  <c r="U196" i="4"/>
  <c r="V196" i="4"/>
  <c r="C461" i="4"/>
  <c r="O461" i="4"/>
  <c r="P461" i="4"/>
  <c r="Q461" i="4"/>
  <c r="R461" i="4"/>
  <c r="S461" i="4"/>
  <c r="T461" i="4"/>
  <c r="U461" i="4"/>
  <c r="V461" i="4"/>
  <c r="C459" i="4"/>
  <c r="O459" i="4"/>
  <c r="P459" i="4"/>
  <c r="Q459" i="4"/>
  <c r="R459" i="4"/>
  <c r="S459" i="4"/>
  <c r="T459" i="4"/>
  <c r="U459" i="4"/>
  <c r="V459" i="4"/>
  <c r="C307" i="4"/>
  <c r="O307" i="4"/>
  <c r="P307" i="4"/>
  <c r="Q307" i="4"/>
  <c r="R307" i="4"/>
  <c r="S307" i="4"/>
  <c r="T307" i="4"/>
  <c r="U307" i="4"/>
  <c r="V307" i="4"/>
  <c r="C218" i="4"/>
  <c r="O218" i="4"/>
  <c r="P218" i="4"/>
  <c r="Q218" i="4"/>
  <c r="R218" i="4"/>
  <c r="S218" i="4"/>
  <c r="T218" i="4"/>
  <c r="U218" i="4"/>
  <c r="V218" i="4"/>
  <c r="C504" i="4"/>
  <c r="O504" i="4"/>
  <c r="P504" i="4"/>
  <c r="Q504" i="4"/>
  <c r="R504" i="4"/>
  <c r="S504" i="4"/>
  <c r="T504" i="4"/>
  <c r="U504" i="4"/>
  <c r="V504" i="4"/>
  <c r="C206" i="4"/>
  <c r="O206" i="4"/>
  <c r="P206" i="4"/>
  <c r="Q206" i="4"/>
  <c r="R206" i="4"/>
  <c r="S206" i="4"/>
  <c r="T206" i="4"/>
  <c r="U206" i="4"/>
  <c r="V206" i="4"/>
  <c r="C415" i="4"/>
  <c r="O415" i="4"/>
  <c r="P415" i="4"/>
  <c r="Q415" i="4"/>
  <c r="R415" i="4"/>
  <c r="S415" i="4"/>
  <c r="T415" i="4"/>
  <c r="U415" i="4"/>
  <c r="V415" i="4"/>
  <c r="C352" i="4"/>
  <c r="O352" i="4"/>
  <c r="P352" i="4"/>
  <c r="Q352" i="4"/>
  <c r="R352" i="4"/>
  <c r="S352" i="4"/>
  <c r="T352" i="4"/>
  <c r="U352" i="4"/>
  <c r="V352" i="4"/>
  <c r="C460" i="4"/>
  <c r="O460" i="4"/>
  <c r="P460" i="4"/>
  <c r="Q460" i="4"/>
  <c r="R460" i="4"/>
  <c r="S460" i="4"/>
  <c r="T460" i="4"/>
  <c r="U460" i="4"/>
  <c r="V460" i="4"/>
  <c r="C149" i="4"/>
  <c r="O149" i="4"/>
  <c r="P149" i="4"/>
  <c r="Q149" i="4"/>
  <c r="R149" i="4"/>
  <c r="S149" i="4"/>
  <c r="T149" i="4"/>
  <c r="U149" i="4"/>
  <c r="V149" i="4"/>
  <c r="C162" i="4"/>
  <c r="O162" i="4"/>
  <c r="P162" i="4"/>
  <c r="Q162" i="4"/>
  <c r="R162" i="4"/>
  <c r="S162" i="4"/>
  <c r="T162" i="4"/>
  <c r="U162" i="4"/>
  <c r="V162" i="4"/>
  <c r="C454" i="4"/>
  <c r="O454" i="4"/>
  <c r="P454" i="4"/>
  <c r="Q454" i="4"/>
  <c r="R454" i="4"/>
  <c r="S454" i="4"/>
  <c r="T454" i="4"/>
  <c r="U454" i="4"/>
  <c r="V454" i="4"/>
  <c r="C284" i="4"/>
  <c r="O284" i="4"/>
  <c r="P284" i="4"/>
  <c r="Q284" i="4"/>
  <c r="R284" i="4"/>
  <c r="S284" i="4"/>
  <c r="T284" i="4"/>
  <c r="U284" i="4"/>
  <c r="V284" i="4"/>
  <c r="C185" i="4"/>
  <c r="O185" i="4"/>
  <c r="P185" i="4"/>
  <c r="Q185" i="4"/>
  <c r="R185" i="4"/>
  <c r="S185" i="4"/>
  <c r="T185" i="4"/>
  <c r="U185" i="4"/>
  <c r="V185" i="4"/>
  <c r="C361" i="4"/>
  <c r="O361" i="4"/>
  <c r="P361" i="4"/>
  <c r="Q361" i="4"/>
  <c r="R361" i="4"/>
  <c r="S361" i="4"/>
  <c r="T361" i="4"/>
  <c r="U361" i="4"/>
  <c r="V361" i="4"/>
  <c r="C447" i="4"/>
  <c r="O447" i="4"/>
  <c r="P447" i="4"/>
  <c r="Q447" i="4"/>
  <c r="R447" i="4"/>
  <c r="S447" i="4"/>
  <c r="T447" i="4"/>
  <c r="U447" i="4"/>
  <c r="V447" i="4"/>
  <c r="C436" i="4"/>
  <c r="O436" i="4"/>
  <c r="P436" i="4"/>
  <c r="Q436" i="4"/>
  <c r="R436" i="4"/>
  <c r="S436" i="4"/>
  <c r="T436" i="4"/>
  <c r="U436" i="4"/>
  <c r="V436" i="4"/>
  <c r="C187" i="4"/>
  <c r="O187" i="4"/>
  <c r="P187" i="4"/>
  <c r="Q187" i="4"/>
  <c r="R187" i="4"/>
  <c r="S187" i="4"/>
  <c r="T187" i="4"/>
  <c r="U187" i="4"/>
  <c r="V187" i="4"/>
  <c r="C345" i="4"/>
  <c r="O345" i="4"/>
  <c r="P345" i="4"/>
  <c r="Q345" i="4"/>
  <c r="R345" i="4"/>
  <c r="S345" i="4"/>
  <c r="T345" i="4"/>
  <c r="U345" i="4"/>
  <c r="V345" i="4"/>
  <c r="C298" i="4"/>
  <c r="O298" i="4"/>
  <c r="P298" i="4"/>
  <c r="Q298" i="4"/>
  <c r="R298" i="4"/>
  <c r="S298" i="4"/>
  <c r="T298" i="4"/>
  <c r="U298" i="4"/>
  <c r="V298" i="4"/>
  <c r="C437" i="4"/>
  <c r="O437" i="4"/>
  <c r="P437" i="4"/>
  <c r="Q437" i="4"/>
  <c r="R437" i="4"/>
  <c r="S437" i="4"/>
  <c r="T437" i="4"/>
  <c r="U437" i="4"/>
  <c r="V437" i="4"/>
  <c r="C313" i="4"/>
  <c r="O313" i="4"/>
  <c r="P313" i="4"/>
  <c r="Q313" i="4"/>
  <c r="R313" i="4"/>
  <c r="S313" i="4"/>
  <c r="T313" i="4"/>
  <c r="U313" i="4"/>
  <c r="V313" i="4"/>
  <c r="C169" i="4"/>
  <c r="O169" i="4"/>
  <c r="P169" i="4"/>
  <c r="Q169" i="4"/>
  <c r="R169" i="4"/>
  <c r="S169" i="4"/>
  <c r="T169" i="4"/>
  <c r="U169" i="4"/>
  <c r="V169" i="4"/>
  <c r="C330" i="4"/>
  <c r="O330" i="4"/>
  <c r="P330" i="4"/>
  <c r="Q330" i="4"/>
  <c r="R330" i="4"/>
  <c r="S330" i="4"/>
  <c r="T330" i="4"/>
  <c r="U330" i="4"/>
  <c r="V330" i="4"/>
  <c r="C280" i="4"/>
  <c r="O280" i="4"/>
  <c r="P280" i="4"/>
  <c r="Q280" i="4"/>
  <c r="R280" i="4"/>
  <c r="S280" i="4"/>
  <c r="T280" i="4"/>
  <c r="U280" i="4"/>
  <c r="V280" i="4"/>
  <c r="C256" i="4"/>
  <c r="O256" i="4"/>
  <c r="P256" i="4"/>
  <c r="Q256" i="4"/>
  <c r="R256" i="4"/>
  <c r="S256" i="4"/>
  <c r="T256" i="4"/>
  <c r="U256" i="4"/>
  <c r="V256" i="4"/>
  <c r="C245" i="4"/>
  <c r="O245" i="4"/>
  <c r="P245" i="4"/>
  <c r="Q245" i="4"/>
  <c r="R245" i="4"/>
  <c r="S245" i="4"/>
  <c r="T245" i="4"/>
  <c r="U245" i="4"/>
  <c r="V245" i="4"/>
  <c r="C406" i="4"/>
  <c r="O406" i="4"/>
  <c r="P406" i="4"/>
  <c r="Q406" i="4"/>
  <c r="R406" i="4"/>
  <c r="S406" i="4"/>
  <c r="T406" i="4"/>
  <c r="U406" i="4"/>
  <c r="V406" i="4"/>
  <c r="C295" i="4"/>
  <c r="O295" i="4"/>
  <c r="P295" i="4"/>
  <c r="Q295" i="4"/>
  <c r="R295" i="4"/>
  <c r="S295" i="4"/>
  <c r="T295" i="4"/>
  <c r="U295" i="4"/>
  <c r="V295" i="4"/>
  <c r="C424" i="4"/>
  <c r="O424" i="4"/>
  <c r="P424" i="4"/>
  <c r="Q424" i="4"/>
  <c r="R424" i="4"/>
  <c r="S424" i="4"/>
  <c r="T424" i="4"/>
  <c r="U424" i="4"/>
  <c r="V424" i="4"/>
  <c r="C306" i="4"/>
  <c r="O306" i="4"/>
  <c r="P306" i="4"/>
  <c r="Q306" i="4"/>
  <c r="R306" i="4"/>
  <c r="S306" i="4"/>
  <c r="T306" i="4"/>
  <c r="U306" i="4"/>
  <c r="V306" i="4"/>
  <c r="C312" i="4"/>
  <c r="O312" i="4"/>
  <c r="P312" i="4"/>
  <c r="Q312" i="4"/>
  <c r="R312" i="4"/>
  <c r="S312" i="4"/>
  <c r="T312" i="4"/>
  <c r="U312" i="4"/>
  <c r="V312" i="4"/>
  <c r="C482" i="4"/>
  <c r="O482" i="4"/>
  <c r="P482" i="4"/>
  <c r="Q482" i="4"/>
  <c r="R482" i="4"/>
  <c r="S482" i="4"/>
  <c r="T482" i="4"/>
  <c r="U482" i="4"/>
  <c r="V482" i="4"/>
  <c r="C274" i="4"/>
  <c r="O274" i="4"/>
  <c r="P274" i="4"/>
  <c r="Q274" i="4"/>
  <c r="R274" i="4"/>
  <c r="S274" i="4"/>
  <c r="T274" i="4"/>
  <c r="U274" i="4"/>
  <c r="V274" i="4"/>
  <c r="C501" i="4"/>
  <c r="O501" i="4"/>
  <c r="P501" i="4"/>
  <c r="Q501" i="4"/>
  <c r="R501" i="4"/>
  <c r="S501" i="4"/>
  <c r="T501" i="4"/>
  <c r="U501" i="4"/>
  <c r="V501" i="4"/>
  <c r="C448" i="4"/>
  <c r="O448" i="4"/>
  <c r="P448" i="4"/>
  <c r="Q448" i="4"/>
  <c r="R448" i="4"/>
  <c r="S448" i="4"/>
  <c r="T448" i="4"/>
  <c r="U448" i="4"/>
  <c r="V448" i="4"/>
  <c r="V489" i="4"/>
  <c r="U489" i="4"/>
  <c r="T489" i="4"/>
  <c r="S489" i="4"/>
  <c r="R489" i="4"/>
  <c r="Q489" i="4"/>
  <c r="P489" i="4"/>
  <c r="O489" i="4"/>
  <c r="C489" i="4"/>
  <c r="B489" i="4"/>
  <c r="B142" i="4"/>
  <c r="B373" i="4"/>
  <c r="B455" i="4"/>
  <c r="B438" i="4"/>
  <c r="B346" i="4"/>
  <c r="B407" i="4"/>
  <c r="B503" i="4"/>
  <c r="B2" i="4"/>
  <c r="B210" i="4"/>
  <c r="B425" i="4"/>
  <c r="B488" i="4"/>
  <c r="B385" i="4"/>
  <c r="B260" i="4"/>
  <c r="B265" i="4"/>
  <c r="B409" i="4"/>
  <c r="B354" i="4"/>
  <c r="B125" i="4"/>
  <c r="B378" i="4"/>
  <c r="B317" i="4"/>
  <c r="B214" i="4"/>
  <c r="B220" i="4"/>
  <c r="B19" i="4"/>
  <c r="B20" i="4"/>
  <c r="B236" i="4"/>
  <c r="B23" i="4"/>
  <c r="B342" i="4"/>
  <c r="B24" i="4"/>
  <c r="B22" i="4"/>
  <c r="B255" i="4"/>
  <c r="B21" i="4"/>
  <c r="B343" i="4"/>
  <c r="B269" i="4"/>
  <c r="B302" i="4"/>
  <c r="B25" i="4"/>
  <c r="B223" i="4"/>
  <c r="B27" i="4"/>
  <c r="B26" i="4"/>
  <c r="B221" i="4"/>
  <c r="B332" i="4"/>
  <c r="B462" i="4"/>
  <c r="B473" i="4"/>
  <c r="B323" i="4"/>
  <c r="B257" i="4"/>
  <c r="B287" i="4"/>
  <c r="B216" i="4"/>
  <c r="B17" i="4"/>
  <c r="B300" i="4"/>
  <c r="B188" i="4"/>
  <c r="B254" i="4"/>
  <c r="B235" i="4"/>
  <c r="B243" i="4"/>
  <c r="B18" i="4"/>
  <c r="B204" i="4"/>
  <c r="B253" i="4"/>
  <c r="B502" i="4"/>
  <c r="B182" i="4"/>
  <c r="B192" i="4"/>
  <c r="B492" i="4"/>
  <c r="B491" i="4"/>
  <c r="B483" i="4"/>
  <c r="B165" i="4"/>
  <c r="B275" i="4"/>
  <c r="B217" i="4"/>
  <c r="B362" i="4"/>
  <c r="B128" i="4"/>
  <c r="B486" i="4"/>
  <c r="B3" i="4"/>
  <c r="B6" i="4"/>
  <c r="B498" i="4"/>
  <c r="B232" i="4"/>
  <c r="B213" i="4"/>
  <c r="B252" i="4"/>
  <c r="B219" i="4"/>
  <c r="B4" i="4"/>
  <c r="B5" i="4"/>
  <c r="B472" i="4"/>
  <c r="B374" i="4"/>
  <c r="B490" i="4"/>
  <c r="B208" i="4"/>
  <c r="B135" i="4"/>
  <c r="B427" i="4"/>
  <c r="B138" i="4"/>
  <c r="B181" i="4"/>
  <c r="B215" i="4"/>
  <c r="B416" i="4"/>
  <c r="B143" i="4"/>
  <c r="B178" i="4"/>
  <c r="B175" i="4"/>
  <c r="B394" i="4"/>
  <c r="B161" i="4"/>
  <c r="B439" i="4"/>
  <c r="B241" i="4"/>
  <c r="B299" i="4"/>
  <c r="B331" i="4"/>
  <c r="B341" i="4"/>
  <c r="B160" i="4"/>
  <c r="B408" i="4"/>
  <c r="B314" i="4"/>
  <c r="B13" i="4"/>
  <c r="B386" i="4"/>
  <c r="B340" i="4"/>
  <c r="B375" i="4"/>
  <c r="B353" i="4"/>
  <c r="B242" i="4"/>
  <c r="B315" i="4"/>
  <c r="B14" i="4"/>
  <c r="B195" i="4"/>
  <c r="B184" i="4"/>
  <c r="B395" i="4"/>
  <c r="B417" i="4"/>
  <c r="B12" i="4"/>
  <c r="B322" i="4"/>
  <c r="B316" i="4"/>
  <c r="B247" i="4"/>
  <c r="B225" i="4"/>
  <c r="B270" i="4"/>
  <c r="B396" i="4"/>
  <c r="B376" i="4"/>
  <c r="B199" i="4"/>
  <c r="B131" i="4"/>
  <c r="B202" i="4"/>
  <c r="B15" i="4"/>
  <c r="B16" i="4"/>
  <c r="B158" i="4"/>
  <c r="B134" i="4"/>
  <c r="B147" i="4"/>
  <c r="B141" i="4"/>
  <c r="B120" i="4"/>
  <c r="B226" i="4"/>
  <c r="B122" i="4"/>
  <c r="B377" i="4"/>
  <c r="B176" i="4"/>
  <c r="B170" i="4"/>
  <c r="B248" i="4"/>
  <c r="B211" i="4"/>
  <c r="B194" i="4"/>
  <c r="B428" i="4"/>
  <c r="B493" i="4"/>
  <c r="B347" i="4"/>
  <c r="B32" i="4"/>
  <c r="B155" i="4"/>
  <c r="B33" i="4"/>
  <c r="B244" i="4"/>
  <c r="B324" i="4"/>
  <c r="B209" i="4"/>
  <c r="B227" i="4"/>
  <c r="B336" i="4"/>
  <c r="B159" i="4"/>
  <c r="B31" i="4"/>
  <c r="B355" i="4"/>
  <c r="B136" i="4"/>
  <c r="B166" i="4"/>
  <c r="B456" i="4"/>
  <c r="B28" i="4"/>
  <c r="B30" i="4"/>
  <c r="B429" i="4"/>
  <c r="B237" i="4"/>
  <c r="B474" i="4"/>
  <c r="B164" i="4"/>
  <c r="B133" i="4"/>
  <c r="B145" i="4"/>
  <c r="B29" i="4"/>
  <c r="B266" i="4"/>
  <c r="B397" i="4"/>
  <c r="B356" i="4"/>
  <c r="B318" i="4"/>
  <c r="B463" i="4"/>
  <c r="B167" i="4"/>
  <c r="B430" i="4"/>
  <c r="B39" i="4"/>
  <c r="B228" i="4"/>
  <c r="B496" i="4"/>
  <c r="B36" i="4"/>
  <c r="B168" i="4"/>
  <c r="B410" i="4"/>
  <c r="B481" i="4"/>
  <c r="B344" i="4"/>
  <c r="B193" i="4"/>
  <c r="B308" i="4"/>
  <c r="B37" i="4"/>
  <c r="B303" i="4"/>
  <c r="B449" i="4"/>
  <c r="B418" i="4"/>
  <c r="B419" i="4"/>
  <c r="B40" i="4"/>
  <c r="B34" i="4"/>
  <c r="B38" i="4"/>
  <c r="B35" i="4"/>
  <c r="B271" i="4"/>
  <c r="B398" i="4"/>
  <c r="B480" i="4"/>
  <c r="B296" i="4"/>
  <c r="B319" i="4"/>
  <c r="B311" i="4"/>
  <c r="B475" i="4"/>
  <c r="B41" i="4"/>
  <c r="B326" i="4"/>
  <c r="B348" i="4"/>
  <c r="B127" i="4"/>
  <c r="B130" i="4"/>
  <c r="B150" i="4"/>
  <c r="B42" i="4"/>
  <c r="B325" i="4"/>
  <c r="B156" i="4"/>
  <c r="B309" i="4"/>
  <c r="B391" i="4"/>
  <c r="B43" i="4"/>
  <c r="B379" i="4"/>
  <c r="B484" i="4"/>
  <c r="B434" i="4"/>
  <c r="B337" i="4"/>
  <c r="B440" i="4"/>
  <c r="B365" i="4"/>
  <c r="B44" i="4"/>
  <c r="B55" i="4"/>
  <c r="B59" i="4"/>
  <c r="B412" i="4"/>
  <c r="B152" i="4"/>
  <c r="B45" i="4"/>
  <c r="B46" i="4"/>
  <c r="B450" i="4"/>
  <c r="B420" i="4"/>
  <c r="B478" i="4"/>
  <c r="B357" i="4"/>
  <c r="B363" i="4"/>
  <c r="B452" i="4"/>
  <c r="B47" i="4"/>
  <c r="B479" i="4"/>
  <c r="B327" i="4"/>
  <c r="B328" i="4"/>
  <c r="B285" i="4"/>
  <c r="B121" i="4"/>
  <c r="B457" i="4"/>
  <c r="B464" i="4"/>
  <c r="B364" i="4"/>
  <c r="B432" i="4"/>
  <c r="B411" i="4"/>
  <c r="B233" i="4"/>
  <c r="B48" i="4"/>
  <c r="B49" i="4"/>
  <c r="B401" i="4"/>
  <c r="B50" i="4"/>
  <c r="B433" i="4"/>
  <c r="B465" i="4"/>
  <c r="B292" i="4"/>
  <c r="B431" i="4"/>
  <c r="B400" i="4"/>
  <c r="B258" i="4"/>
  <c r="B387" i="4"/>
  <c r="B422" i="4"/>
  <c r="B399" i="4"/>
  <c r="B54" i="4"/>
  <c r="B366" i="4"/>
  <c r="B388" i="4"/>
  <c r="B51" i="4"/>
  <c r="B293" i="4"/>
  <c r="B380" i="4"/>
  <c r="B350" i="4"/>
  <c r="B451" i="4"/>
  <c r="B278" i="4"/>
  <c r="B238" i="4"/>
  <c r="B281" i="4"/>
  <c r="B189" i="4"/>
  <c r="B52" i="4"/>
  <c r="B57" i="4"/>
  <c r="B276" i="4"/>
  <c r="B421" i="4"/>
  <c r="B56" i="4"/>
  <c r="B283" i="4"/>
  <c r="B349" i="4"/>
  <c r="B466" i="4"/>
  <c r="B53" i="4"/>
  <c r="B58" i="4"/>
  <c r="B83" i="4"/>
  <c r="B101" i="4"/>
  <c r="B74" i="4"/>
  <c r="B70" i="4"/>
  <c r="B80" i="4"/>
  <c r="B60" i="4"/>
  <c r="B84" i="4"/>
  <c r="B89" i="4"/>
  <c r="B92" i="4"/>
  <c r="B61" i="4"/>
  <c r="B90" i="4"/>
  <c r="B66" i="4"/>
  <c r="B91" i="4"/>
  <c r="B62" i="4"/>
  <c r="B88" i="4"/>
  <c r="B77" i="4"/>
  <c r="B95" i="4"/>
  <c r="B68" i="4"/>
  <c r="B67" i="4"/>
  <c r="B72" i="4"/>
  <c r="B75" i="4"/>
  <c r="B78" i="4"/>
  <c r="B71" i="4"/>
  <c r="B76" i="4"/>
  <c r="B98" i="4"/>
  <c r="B69" i="4"/>
  <c r="B82" i="4"/>
  <c r="B85" i="4"/>
  <c r="B63" i="4"/>
  <c r="B79" i="4"/>
  <c r="B102" i="4"/>
  <c r="B97" i="4"/>
  <c r="B87" i="4"/>
  <c r="B96" i="4"/>
  <c r="B94" i="4"/>
  <c r="B81" i="4"/>
  <c r="B93" i="4"/>
  <c r="B73" i="4"/>
  <c r="B100" i="4"/>
  <c r="B86" i="4"/>
  <c r="B64" i="4"/>
  <c r="B65" i="4"/>
  <c r="B99" i="4"/>
  <c r="B304" i="4"/>
  <c r="B403" i="4"/>
  <c r="B230" i="4"/>
  <c r="B148" i="4"/>
  <c r="B174" i="4"/>
  <c r="B402" i="4"/>
  <c r="B291" i="4"/>
  <c r="B140" i="4"/>
  <c r="B294" i="4"/>
  <c r="B171" i="4"/>
  <c r="B177" i="4"/>
  <c r="B435" i="4"/>
  <c r="B103" i="4"/>
  <c r="B123" i="4"/>
  <c r="B132" i="4"/>
  <c r="B179" i="4"/>
  <c r="B468" i="4"/>
  <c r="B358" i="4"/>
  <c r="B441" i="4"/>
  <c r="B368" i="4"/>
  <c r="B104" i="4"/>
  <c r="B367" i="4"/>
  <c r="B467" i="4"/>
  <c r="B163" i="4"/>
  <c r="B290" i="4"/>
  <c r="B320" i="4"/>
  <c r="B105" i="4"/>
  <c r="B305" i="4"/>
  <c r="B229" i="4"/>
  <c r="B201" i="4"/>
  <c r="B239" i="4"/>
  <c r="B282" i="4"/>
  <c r="B7" i="4"/>
  <c r="B500" i="4"/>
  <c r="B190" i="4"/>
  <c r="B129" i="4"/>
  <c r="B191" i="4"/>
  <c r="B471" i="4"/>
  <c r="B212" i="4"/>
  <c r="B8" i="4"/>
  <c r="B426" i="4"/>
  <c r="B477" i="4"/>
  <c r="B390" i="4"/>
  <c r="B9" i="4"/>
  <c r="B339" i="4"/>
  <c r="B497" i="4"/>
  <c r="B499" i="4"/>
  <c r="B338" i="4"/>
  <c r="B240" i="4"/>
  <c r="B289" i="4"/>
  <c r="B11" i="4"/>
  <c r="B222" i="4"/>
  <c r="B335" i="4"/>
  <c r="B10" i="4"/>
  <c r="B393" i="4"/>
  <c r="B277" i="4"/>
  <c r="B203" i="4"/>
  <c r="B172" i="4"/>
  <c r="B246" i="4"/>
  <c r="B259" i="4"/>
  <c r="B329" i="4"/>
  <c r="B369" i="4"/>
  <c r="B476" i="4"/>
  <c r="B381" i="4"/>
  <c r="B301" i="4"/>
  <c r="B139" i="4"/>
  <c r="B321" i="4"/>
  <c r="B267" i="4"/>
  <c r="B231" i="4"/>
  <c r="B262" i="4"/>
  <c r="B106" i="4"/>
  <c r="B107" i="4"/>
  <c r="B268" i="4"/>
  <c r="B359" i="4"/>
  <c r="B186" i="4"/>
  <c r="B200" i="4"/>
  <c r="B108" i="4"/>
  <c r="B111" i="4"/>
  <c r="B109" i="4"/>
  <c r="B110" i="4"/>
  <c r="B333" i="4"/>
  <c r="B250" i="4"/>
  <c r="B119" i="4"/>
  <c r="B263" i="4"/>
  <c r="B154" i="4"/>
  <c r="B112" i="4"/>
  <c r="B413" i="4"/>
  <c r="B286" i="4"/>
  <c r="B423" i="4"/>
  <c r="B310" i="4"/>
  <c r="B207" i="4"/>
  <c r="B360" i="4"/>
  <c r="B157" i="4"/>
  <c r="B113" i="4"/>
  <c r="B442" i="4"/>
  <c r="B261" i="4"/>
  <c r="B382" i="4"/>
  <c r="B485" i="4"/>
  <c r="B224" i="4"/>
  <c r="B351" i="4"/>
  <c r="B443" i="4"/>
  <c r="B404" i="4"/>
  <c r="B272" i="4"/>
  <c r="B389" i="4"/>
  <c r="B371" i="4"/>
  <c r="B370" i="4"/>
  <c r="B405" i="4"/>
  <c r="B114" i="4"/>
  <c r="B153" i="4"/>
  <c r="B444" i="4"/>
  <c r="B273" i="4"/>
  <c r="B205" i="4"/>
  <c r="B198" i="4"/>
  <c r="B334" i="4"/>
  <c r="B392" i="4"/>
  <c r="B115" i="4"/>
  <c r="B116" i="4"/>
  <c r="B180" i="4"/>
  <c r="B117" i="4"/>
  <c r="B234" i="4"/>
  <c r="B183" i="4"/>
  <c r="B173" i="4"/>
  <c r="B383" i="4"/>
  <c r="B445" i="4"/>
  <c r="B251" i="4"/>
  <c r="B264" i="4"/>
  <c r="B469" i="4"/>
  <c r="B126" i="4"/>
  <c r="B297" i="4"/>
  <c r="B124" i="4"/>
  <c r="B372" i="4"/>
  <c r="B151" i="4"/>
  <c r="B414" i="4"/>
  <c r="B137" i="4"/>
  <c r="B458" i="4"/>
  <c r="B453" i="4"/>
  <c r="B288" i="4"/>
  <c r="B118" i="4"/>
  <c r="B470" i="4"/>
  <c r="B146" i="4"/>
  <c r="B279" i="4"/>
  <c r="B495" i="4"/>
  <c r="B487" i="4"/>
  <c r="B144" i="4"/>
  <c r="B197" i="4"/>
  <c r="B494" i="4"/>
  <c r="B446" i="4"/>
  <c r="B384" i="4"/>
  <c r="B196" i="4"/>
  <c r="B461" i="4"/>
  <c r="B459" i="4"/>
  <c r="B307" i="4"/>
  <c r="B218" i="4"/>
  <c r="B504" i="4"/>
  <c r="B206" i="4"/>
  <c r="B415" i="4"/>
  <c r="B352" i="4"/>
  <c r="B460" i="4"/>
  <c r="B149" i="4"/>
  <c r="B162" i="4"/>
  <c r="B454" i="4"/>
  <c r="B284" i="4"/>
  <c r="B185" i="4"/>
  <c r="B361" i="4"/>
  <c r="B447" i="4"/>
  <c r="B436" i="4"/>
  <c r="B187" i="4"/>
  <c r="B345" i="4"/>
  <c r="B298" i="4"/>
  <c r="B437" i="4"/>
  <c r="B313" i="4"/>
  <c r="B169" i="4"/>
  <c r="B330" i="4"/>
  <c r="B280" i="4"/>
  <c r="B256" i="4"/>
  <c r="B245" i="4"/>
  <c r="B406" i="4"/>
  <c r="B295" i="4"/>
  <c r="B424" i="4"/>
  <c r="B306" i="4"/>
  <c r="B312" i="4"/>
  <c r="B482" i="4"/>
  <c r="B274" i="4"/>
  <c r="B501" i="4"/>
  <c r="B448" i="4"/>
  <c r="AJ198" i="4"/>
  <c r="S484" i="5"/>
  <c r="S483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5" i="5"/>
  <c r="S486" i="5"/>
  <c r="S487" i="5"/>
  <c r="S488" i="5"/>
  <c r="S489" i="5"/>
  <c r="S490" i="5"/>
  <c r="AJ334" i="4" l="1"/>
  <c r="AJ180" i="4"/>
  <c r="AJ116" i="4"/>
  <c r="AJ124" i="4"/>
  <c r="AJ234" i="4"/>
  <c r="AJ173" i="4"/>
  <c r="AJ406" i="4"/>
  <c r="AJ458" i="4"/>
  <c r="AJ372" i="4"/>
  <c r="AJ469" i="4"/>
  <c r="AJ117" i="4"/>
  <c r="AJ461" i="4"/>
  <c r="AJ495" i="4"/>
  <c r="AJ196" i="4"/>
  <c r="AJ307" i="4"/>
  <c r="AJ149" i="4"/>
  <c r="AJ330" i="4"/>
  <c r="AJ298" i="4"/>
  <c r="AJ447" i="4"/>
  <c r="AJ487" i="4"/>
  <c r="AJ280" i="4"/>
  <c r="AJ460" i="4"/>
  <c r="AJ445" i="4"/>
  <c r="AJ279" i="4"/>
  <c r="AJ437" i="4"/>
  <c r="AJ284" i="4"/>
  <c r="AJ446" i="4"/>
  <c r="AJ470" i="4"/>
  <c r="AJ126" i="4"/>
  <c r="AJ313" i="4"/>
  <c r="AJ459" i="4"/>
  <c r="AJ384" i="4"/>
  <c r="AJ144" i="4"/>
  <c r="AJ146" i="4"/>
  <c r="AJ454" i="4"/>
  <c r="AJ352" i="4"/>
  <c r="AJ218" i="4"/>
  <c r="AJ448" i="4"/>
  <c r="AJ197" i="4"/>
  <c r="AJ256" i="4"/>
  <c r="AJ169" i="4"/>
  <c r="AJ504" i="4"/>
  <c r="AJ453" i="4"/>
  <c r="AJ297" i="4"/>
  <c r="AJ312" i="4"/>
  <c r="AJ185" i="4"/>
  <c r="AJ151" i="4"/>
  <c r="AJ501" i="4"/>
  <c r="AJ436" i="4"/>
  <c r="AJ118" i="4"/>
  <c r="AJ274" i="4"/>
  <c r="AJ306" i="4"/>
  <c r="AJ137" i="4"/>
  <c r="AJ251" i="4"/>
  <c r="AJ115" i="4"/>
  <c r="AJ482" i="4"/>
  <c r="AJ162" i="4"/>
  <c r="AJ187" i="4"/>
  <c r="AJ361" i="4"/>
  <c r="AJ206" i="4"/>
  <c r="AJ424" i="4"/>
  <c r="AJ245" i="4"/>
  <c r="AJ414" i="4"/>
  <c r="AJ183" i="4"/>
  <c r="AJ392" i="4"/>
  <c r="AJ295" i="4"/>
  <c r="AJ494" i="4"/>
  <c r="AJ345" i="4"/>
  <c r="AJ415" i="4"/>
  <c r="AJ288" i="4"/>
  <c r="AJ264" i="4"/>
  <c r="AJ383" i="4"/>
  <c r="S453" i="5"/>
  <c r="S454" i="5"/>
  <c r="S455" i="5"/>
  <c r="S456" i="5"/>
  <c r="S457" i="5"/>
  <c r="S458" i="5"/>
  <c r="S3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2" i="5"/>
  <c r="S452" i="5"/>
  <c r="AJ273" i="4"/>
  <c r="AJ227" i="4"/>
  <c r="AJ70" i="4"/>
  <c r="AJ393" i="4"/>
  <c r="AJ498" i="4"/>
  <c r="AJ358" i="4"/>
  <c r="AJ310" i="4"/>
  <c r="AJ502" i="4"/>
  <c r="AJ226" i="4"/>
  <c r="AJ328" i="4"/>
  <c r="AJ221" i="4"/>
  <c r="AJ88" i="4"/>
  <c r="AJ455" i="4"/>
  <c r="AJ211" i="4"/>
  <c r="AJ119" i="4"/>
  <c r="AJ107" i="4"/>
  <c r="AJ503" i="4"/>
  <c r="AJ426" i="4"/>
  <c r="AJ219" i="4"/>
  <c r="AJ47" i="4"/>
  <c r="AJ277" i="4"/>
  <c r="AJ490" i="4"/>
  <c r="AJ232" i="4"/>
  <c r="AJ493" i="4"/>
  <c r="AJ303" i="4"/>
  <c r="AJ387" i="4"/>
  <c r="AJ71" i="4"/>
  <c r="AJ222" i="4"/>
  <c r="AJ315" i="4"/>
  <c r="AJ311" i="4"/>
  <c r="AJ238" i="4"/>
  <c r="AJ172" i="4"/>
  <c r="AJ205" i="4"/>
  <c r="AJ341" i="4"/>
  <c r="AJ57" i="4"/>
  <c r="AJ157" i="4"/>
  <c r="AJ428" i="4"/>
  <c r="AJ438" i="4"/>
  <c r="AJ127" i="4"/>
  <c r="AJ148" i="4"/>
  <c r="AJ204" i="4"/>
  <c r="AJ420" i="4"/>
  <c r="AJ269" i="4"/>
  <c r="AJ17" i="4"/>
  <c r="AJ93" i="4"/>
  <c r="AJ181" i="4"/>
  <c r="AJ63" i="4"/>
  <c r="AJ192" i="4"/>
  <c r="AJ452" i="4"/>
  <c r="AJ191" i="4"/>
  <c r="AJ2" i="4"/>
  <c r="AJ163" i="4" l="1"/>
  <c r="AJ296" i="4"/>
  <c r="AJ439" i="4"/>
  <c r="AJ95" i="4"/>
  <c r="AJ22" i="4"/>
  <c r="AJ85" i="4"/>
  <c r="AJ377" i="4"/>
  <c r="AJ481" i="4"/>
  <c r="AJ363" i="4"/>
  <c r="AJ265" i="4"/>
  <c r="AJ112" i="4"/>
  <c r="AJ340" i="4"/>
  <c r="AJ300" i="4"/>
  <c r="AJ329" i="4"/>
  <c r="AJ344" i="4"/>
  <c r="AJ343" i="4"/>
  <c r="AJ153" i="4"/>
  <c r="AJ382" i="4"/>
  <c r="AJ339" i="4"/>
  <c r="AJ193" i="4"/>
  <c r="AJ418" i="4"/>
  <c r="AJ388" i="4"/>
  <c r="AJ434" i="4"/>
  <c r="AJ320" i="4"/>
  <c r="AJ463" i="4"/>
  <c r="AJ268" i="4"/>
  <c r="AJ139" i="4"/>
  <c r="AJ158" i="4"/>
  <c r="AJ263" i="4"/>
  <c r="AJ365" i="4"/>
  <c r="AJ114" i="4"/>
  <c r="AJ14" i="4"/>
  <c r="AJ20" i="4"/>
  <c r="AJ179" i="4"/>
  <c r="AJ450" i="4"/>
  <c r="AJ360" i="4"/>
  <c r="AJ80" i="4"/>
  <c r="AJ216" i="4"/>
  <c r="AJ49" i="4"/>
  <c r="AJ314" i="4"/>
  <c r="AJ103" i="4"/>
  <c r="AJ102" i="4"/>
  <c r="AJ223" i="4"/>
  <c r="AJ240" i="4"/>
  <c r="AJ68" i="4"/>
  <c r="AJ202" i="4"/>
  <c r="AJ321" i="4"/>
  <c r="AJ304" i="4"/>
  <c r="AJ41" i="4"/>
  <c r="AJ347" i="4"/>
  <c r="AJ286" i="4"/>
  <c r="AJ52" i="4"/>
  <c r="AJ130" i="4"/>
  <c r="AJ30" i="4"/>
  <c r="AJ161" i="4"/>
  <c r="AJ441" i="4"/>
  <c r="AJ427" i="4"/>
  <c r="AJ56" i="4"/>
  <c r="AJ131" i="4"/>
  <c r="AJ369" i="4"/>
  <c r="AJ252" i="4"/>
  <c r="AJ293" i="4"/>
  <c r="AJ61" i="4"/>
  <c r="AJ24" i="4"/>
  <c r="AJ94" i="4"/>
  <c r="AJ411" i="4"/>
  <c r="AJ136" i="4"/>
  <c r="AJ499" i="4"/>
  <c r="AJ54" i="4"/>
  <c r="AJ367" i="4"/>
  <c r="AJ474" i="4"/>
  <c r="AJ82" i="4"/>
  <c r="AJ215" i="4"/>
  <c r="AJ457" i="4"/>
  <c r="AJ376" i="4"/>
  <c r="AJ87" i="4"/>
  <c r="AJ217" i="4"/>
  <c r="AJ483" i="4"/>
  <c r="AJ138" i="4"/>
  <c r="AJ13" i="4"/>
  <c r="AJ496" i="4"/>
  <c r="AJ485" i="4"/>
  <c r="AJ98" i="4"/>
  <c r="AJ417" i="4"/>
  <c r="AJ33" i="4"/>
  <c r="AJ31" i="4"/>
  <c r="AJ462" i="4"/>
  <c r="AJ278" i="4"/>
  <c r="AJ78" i="4"/>
  <c r="AJ378" i="4"/>
  <c r="AJ99" i="4"/>
  <c r="AJ247" i="4"/>
  <c r="AJ239" i="4"/>
  <c r="AJ175" i="4"/>
  <c r="AJ91" i="4"/>
  <c r="AJ400" i="4"/>
  <c r="AJ59" i="4"/>
  <c r="AJ270" i="4"/>
  <c r="AJ165" i="4"/>
  <c r="AJ308" i="4"/>
  <c r="AJ370" i="4"/>
  <c r="AJ477" i="4"/>
  <c r="AJ464" i="4"/>
  <c r="AJ5" i="4"/>
  <c r="AJ359" i="4"/>
  <c r="AJ276" i="4"/>
  <c r="AJ272" i="4"/>
  <c r="AJ294" i="4"/>
  <c r="AJ40" i="4"/>
  <c r="AJ257" i="4"/>
  <c r="AJ64" i="4"/>
  <c r="AJ50" i="4"/>
  <c r="AJ318" i="4"/>
  <c r="AJ121" i="4"/>
  <c r="AJ176" i="4"/>
  <c r="AJ105" i="4"/>
  <c r="AJ209" i="4"/>
  <c r="AJ349" i="4"/>
  <c r="AJ190" i="4"/>
  <c r="AJ282" i="4"/>
  <c r="AJ170" i="4"/>
  <c r="AJ336" i="4"/>
  <c r="AJ290" i="4"/>
  <c r="AJ42" i="4"/>
  <c r="AJ353" i="4"/>
  <c r="AJ291" i="4"/>
  <c r="AJ254" i="4"/>
  <c r="AJ244" i="4"/>
  <c r="AJ53" i="4"/>
  <c r="AJ4" i="4"/>
  <c r="AJ305" i="4"/>
  <c r="AJ44" i="4"/>
  <c r="AJ386" i="4"/>
  <c r="AJ189" i="4"/>
  <c r="AJ25" i="4"/>
  <c r="AJ167" i="4"/>
  <c r="AJ327" i="4"/>
  <c r="AJ83" i="4"/>
  <c r="AJ225" i="4"/>
  <c r="AJ346" i="4"/>
  <c r="AJ246" i="4"/>
  <c r="AJ281" i="4"/>
  <c r="AJ475" i="4"/>
  <c r="AJ396" i="4"/>
  <c r="AJ186" i="4"/>
  <c r="AJ76" i="4"/>
  <c r="AJ451" i="4"/>
  <c r="AJ45" i="4"/>
  <c r="AJ35" i="4"/>
  <c r="AJ208" i="4"/>
  <c r="AJ488" i="4"/>
  <c r="AJ67" i="4"/>
  <c r="AJ476" i="4"/>
  <c r="AJ285" i="4"/>
  <c r="AJ12" i="4"/>
  <c r="AJ338" i="4"/>
  <c r="AJ210" i="4"/>
  <c r="AJ479" i="4"/>
  <c r="AJ472" i="4"/>
  <c r="AJ324" i="4"/>
  <c r="AJ72" i="4"/>
  <c r="AJ332" i="4"/>
  <c r="AJ432" i="4"/>
  <c r="AJ159" i="4"/>
  <c r="AJ491" i="4"/>
  <c r="AJ255" i="4"/>
  <c r="AJ97" i="4"/>
  <c r="AJ416" i="4"/>
  <c r="AJ301" i="4"/>
  <c r="AJ141" i="4"/>
  <c r="AJ442" i="4"/>
  <c r="AJ90" i="4"/>
  <c r="AJ228" i="4"/>
  <c r="AJ333" i="4"/>
  <c r="AJ394" i="4"/>
  <c r="AJ443" i="4"/>
  <c r="AJ155" i="4"/>
  <c r="AJ407" i="4"/>
  <c r="AJ15" i="4"/>
  <c r="AJ171" i="4"/>
  <c r="AJ39" i="4"/>
  <c r="AJ395" i="4"/>
  <c r="AJ101" i="4"/>
  <c r="AJ125" i="4"/>
  <c r="AJ79" i="4"/>
  <c r="AJ261" i="4"/>
  <c r="AJ7" i="4"/>
  <c r="AJ156" i="4"/>
  <c r="AJ168" i="4"/>
  <c r="AJ213" i="4"/>
  <c r="AJ390" i="4"/>
  <c r="AJ380" i="4"/>
  <c r="AJ404" i="4"/>
  <c r="AJ140" i="4"/>
  <c r="AJ37" i="4"/>
  <c r="AJ385" i="4"/>
  <c r="AJ366" i="4"/>
  <c r="AJ292" i="4"/>
  <c r="AJ473" i="4"/>
  <c r="AJ402" i="4"/>
  <c r="AJ48" i="4"/>
  <c r="AJ486" i="4"/>
  <c r="AJ350" i="4"/>
  <c r="AJ214" i="4"/>
  <c r="AJ413" i="4"/>
  <c r="AJ92" i="4"/>
  <c r="AJ489" i="4"/>
  <c r="AJ199" i="4"/>
  <c r="AJ355" i="4"/>
  <c r="AJ26" i="4"/>
  <c r="AJ100" i="4"/>
  <c r="AJ29" i="4"/>
  <c r="AJ342" i="4"/>
  <c r="AJ132" i="4"/>
  <c r="AJ58" i="4"/>
  <c r="AJ43" i="4"/>
  <c r="AJ145" i="4"/>
  <c r="AJ408" i="4"/>
  <c r="AJ323" i="4"/>
  <c r="AJ164" i="4"/>
  <c r="AJ351" i="4"/>
  <c r="AJ96" i="4"/>
  <c r="AJ356" i="4"/>
  <c r="AJ200" i="4"/>
  <c r="AJ440" i="4"/>
  <c r="AJ73" i="4"/>
  <c r="AJ123" i="4"/>
  <c r="AJ178" i="4"/>
  <c r="AJ11" i="4"/>
  <c r="AJ203" i="4"/>
  <c r="AJ449" i="4"/>
  <c r="AJ375" i="4"/>
  <c r="AJ425" i="4"/>
  <c r="AJ456" i="4"/>
  <c r="AJ46" i="4"/>
  <c r="AJ133" i="4"/>
  <c r="AJ423" i="4"/>
  <c r="AJ364" i="4"/>
  <c r="AJ373" i="4"/>
  <c r="AJ174" i="4"/>
  <c r="AJ478" i="4"/>
  <c r="AJ253" i="4"/>
  <c r="AJ433" i="4"/>
  <c r="AJ421" i="4"/>
  <c r="AJ220" i="4"/>
  <c r="AJ188" i="4"/>
  <c r="AJ422" i="4"/>
  <c r="AJ410" i="4"/>
  <c r="AJ409" i="4"/>
  <c r="AJ207" i="4"/>
  <c r="AJ435" i="4"/>
  <c r="AJ325" i="4"/>
  <c r="AJ36" i="4"/>
  <c r="AJ249" i="4"/>
  <c r="AJ250" i="4"/>
  <c r="AJ84" i="4"/>
  <c r="AJ248" i="4"/>
  <c r="AJ471" i="4"/>
  <c r="AJ135" i="4"/>
  <c r="AJ399" i="4"/>
  <c r="AJ260" i="4"/>
  <c r="AJ299" i="4"/>
  <c r="AJ231" i="4"/>
  <c r="AJ104" i="4"/>
  <c r="AJ480" i="4"/>
  <c r="AJ27" i="4"/>
  <c r="AJ69" i="4"/>
  <c r="AJ194" i="4"/>
  <c r="AJ23" i="4"/>
  <c r="AJ111" i="4"/>
  <c r="AJ177" i="4"/>
  <c r="AJ348" i="4"/>
  <c r="AJ371" i="4"/>
  <c r="AJ65" i="4"/>
  <c r="AJ283" i="4"/>
  <c r="AJ233" i="4"/>
  <c r="AJ160" i="4"/>
  <c r="AJ184" i="4"/>
  <c r="AJ113" i="4"/>
  <c r="AJ60" i="4"/>
  <c r="AJ106" i="4"/>
  <c r="AJ379" i="4"/>
  <c r="AJ201" i="4"/>
  <c r="AJ28" i="4"/>
  <c r="AJ403" i="4"/>
  <c r="AJ374" i="4"/>
  <c r="AJ289" i="4"/>
  <c r="AJ182" i="4"/>
  <c r="AJ497" i="4"/>
  <c r="AJ237" i="4"/>
  <c r="AJ241" i="4"/>
  <c r="AJ142" i="4"/>
  <c r="AJ32" i="4"/>
  <c r="AJ120" i="4"/>
  <c r="AJ108" i="4"/>
  <c r="AJ391" i="4"/>
  <c r="AJ224" i="4"/>
  <c r="AJ86" i="4"/>
  <c r="AJ150" i="4"/>
  <c r="AJ354" i="4"/>
  <c r="AJ266" i="4"/>
  <c r="AJ154" i="4"/>
  <c r="AJ287" i="4"/>
  <c r="AJ319" i="4"/>
  <c r="AJ317" i="4"/>
  <c r="AJ81" i="4"/>
  <c r="AJ419" i="4"/>
  <c r="AJ230" i="4"/>
  <c r="AJ405" i="4"/>
  <c r="AJ335" i="4"/>
  <c r="AJ401" i="4"/>
  <c r="AJ337" i="4"/>
  <c r="AJ143" i="4"/>
  <c r="AJ362" i="4"/>
  <c r="AJ389" i="4"/>
  <c r="AJ77" i="4"/>
  <c r="AJ235" i="4"/>
  <c r="AJ9" i="4"/>
  <c r="AJ18" i="4"/>
  <c r="AJ129" i="4"/>
  <c r="AJ195" i="4"/>
  <c r="AJ110" i="4"/>
  <c r="AJ122" i="4"/>
  <c r="AJ152" i="4"/>
  <c r="AJ236" i="4"/>
  <c r="AJ357" i="4"/>
  <c r="AJ259" i="4"/>
  <c r="AJ275" i="4"/>
  <c r="AJ467" i="4"/>
  <c r="AJ398" i="4"/>
  <c r="AJ38" i="4"/>
  <c r="AJ484" i="4"/>
  <c r="AJ134" i="4"/>
  <c r="AJ262" i="4"/>
  <c r="AJ51" i="4"/>
  <c r="AJ331" i="4"/>
  <c r="AJ8" i="4"/>
  <c r="AJ75" i="4"/>
  <c r="AJ258" i="4"/>
  <c r="AJ412" i="4"/>
  <c r="AJ430" i="4"/>
  <c r="AJ16" i="4"/>
  <c r="AJ322" i="4"/>
  <c r="AJ302" i="4"/>
  <c r="AJ62" i="4"/>
  <c r="AJ267" i="4"/>
  <c r="AJ466" i="4"/>
  <c r="AJ166" i="4"/>
  <c r="AJ128" i="4"/>
  <c r="AJ368" i="4"/>
  <c r="AJ34" i="4"/>
  <c r="AJ21" i="4"/>
  <c r="AJ468" i="4"/>
  <c r="AJ89" i="4"/>
  <c r="AJ431" i="4"/>
  <c r="AJ55" i="4"/>
  <c r="AJ397" i="4"/>
  <c r="AJ316" i="4"/>
  <c r="AJ492" i="4"/>
  <c r="AJ500" i="4"/>
  <c r="AJ10" i="4"/>
  <c r="AJ309" i="4"/>
  <c r="AJ381" i="4"/>
  <c r="AJ271" i="4"/>
  <c r="AJ242" i="4"/>
  <c r="AJ19" i="4"/>
  <c r="AJ429" i="4"/>
  <c r="AJ74" i="4"/>
  <c r="AJ326" i="4"/>
  <c r="AJ444" i="4"/>
  <c r="AJ66" i="4"/>
  <c r="AJ3" i="4"/>
  <c r="AJ212" i="4"/>
  <c r="AJ465" i="4"/>
  <c r="AJ147" i="4"/>
  <c r="AJ109" i="4"/>
  <c r="AJ6" i="4"/>
</calcChain>
</file>

<file path=xl/sharedStrings.xml><?xml version="1.0" encoding="utf-8"?>
<sst xmlns="http://schemas.openxmlformats.org/spreadsheetml/2006/main" count="3934" uniqueCount="653">
  <si>
    <t>Symbol</t>
  </si>
  <si>
    <t>Prior</t>
  </si>
  <si>
    <t>Open</t>
  </si>
  <si>
    <t>High</t>
  </si>
  <si>
    <t>Low</t>
  </si>
  <si>
    <t>Close</t>
  </si>
  <si>
    <t>Chg.</t>
  </si>
  <si>
    <t>%Chg.</t>
  </si>
  <si>
    <t>Avg</t>
  </si>
  <si>
    <t>Bid</t>
  </si>
  <si>
    <t>Offer</t>
  </si>
  <si>
    <t>Market Cap</t>
  </si>
  <si>
    <t>P/E*</t>
  </si>
  <si>
    <t>P/BV*</t>
  </si>
  <si>
    <t>Book Value</t>
  </si>
  <si>
    <t>Turnover Ratio</t>
  </si>
  <si>
    <t>Listed Share</t>
  </si>
  <si>
    <t>Par</t>
  </si>
  <si>
    <t>A</t>
  </si>
  <si>
    <t>AAV</t>
  </si>
  <si>
    <t>-</t>
  </si>
  <si>
    <t>N/A</t>
  </si>
  <si>
    <t>ABICO</t>
  </si>
  <si>
    <t>ADVANC</t>
  </si>
  <si>
    <t>AEONTS</t>
  </si>
  <si>
    <t>AFC</t>
  </si>
  <si>
    <t>AH</t>
  </si>
  <si>
    <t>AHC</t>
  </si>
  <si>
    <t>AI</t>
  </si>
  <si>
    <t>AIT</t>
  </si>
  <si>
    <t>AJ</t>
  </si>
  <si>
    <t>AJP</t>
  </si>
  <si>
    <t>AKR</t>
  </si>
  <si>
    <t>ALUCON</t>
  </si>
  <si>
    <t>AMANAH</t>
  </si>
  <si>
    <t>AMATA</t>
  </si>
  <si>
    <t>AMC</t>
  </si>
  <si>
    <t>ANAN</t>
  </si>
  <si>
    <t>AOT</t>
  </si>
  <si>
    <t>AP</t>
  </si>
  <si>
    <t>APCS</t>
  </si>
  <si>
    <t>APURE</t>
  </si>
  <si>
    <t>APX</t>
  </si>
  <si>
    <t>AQUA</t>
  </si>
  <si>
    <t>AS</t>
  </si>
  <si>
    <t>ASCON</t>
  </si>
  <si>
    <t>ASIA</t>
  </si>
  <si>
    <t>ASIAN</t>
  </si>
  <si>
    <t>ASIMAR</t>
  </si>
  <si>
    <t>ASK</t>
  </si>
  <si>
    <t>ASP</t>
  </si>
  <si>
    <t>AYUD</t>
  </si>
  <si>
    <t>BAFS</t>
  </si>
  <si>
    <t>BANPU</t>
  </si>
  <si>
    <t>BAT-3K</t>
  </si>
  <si>
    <t>BAY</t>
  </si>
  <si>
    <t>BBL</t>
  </si>
  <si>
    <t>BCH</t>
  </si>
  <si>
    <t>BCP</t>
  </si>
  <si>
    <t>BEAUTY</t>
  </si>
  <si>
    <t>BEC</t>
  </si>
  <si>
    <t>BECL</t>
  </si>
  <si>
    <t>BFIT</t>
  </si>
  <si>
    <t>BGH</t>
  </si>
  <si>
    <t>BH</t>
  </si>
  <si>
    <t>BIGC</t>
  </si>
  <si>
    <t>BJC</t>
  </si>
  <si>
    <t>BKI</t>
  </si>
  <si>
    <t>BKKCP</t>
  </si>
  <si>
    <t>BLA</t>
  </si>
  <si>
    <t>BLAND</t>
  </si>
  <si>
    <t>BLISS</t>
  </si>
  <si>
    <t>BMCL</t>
  </si>
  <si>
    <t>BNC</t>
  </si>
  <si>
    <t>BRC</t>
  </si>
  <si>
    <t>BROCK</t>
  </si>
  <si>
    <t>BSBM</t>
  </si>
  <si>
    <t>BTC</t>
  </si>
  <si>
    <t>BTNC</t>
  </si>
  <si>
    <t>BTS</t>
  </si>
  <si>
    <t>BUI</t>
  </si>
  <si>
    <t>BWG</t>
  </si>
  <si>
    <t>CAWOW</t>
  </si>
  <si>
    <t>CCET</t>
  </si>
  <si>
    <t>CCP</t>
  </si>
  <si>
    <t>CEI</t>
  </si>
  <si>
    <t>CEN</t>
  </si>
  <si>
    <t>CENTEL</t>
  </si>
  <si>
    <t>CFRESH</t>
  </si>
  <si>
    <t>CGS</t>
  </si>
  <si>
    <t>CHARAN</t>
  </si>
  <si>
    <t>CHOTI</t>
  </si>
  <si>
    <t>CI</t>
  </si>
  <si>
    <t>CIMBT</t>
  </si>
  <si>
    <t>CIRKIT</t>
  </si>
  <si>
    <t>CITY</t>
  </si>
  <si>
    <t>CK</t>
  </si>
  <si>
    <t>CM</t>
  </si>
  <si>
    <t>CMR</t>
  </si>
  <si>
    <t>CNS</t>
  </si>
  <si>
    <t>CNT</t>
  </si>
  <si>
    <t>CPALL</t>
  </si>
  <si>
    <t>CPF</t>
  </si>
  <si>
    <t>CPH</t>
  </si>
  <si>
    <t>CPI</t>
  </si>
  <si>
    <t>CPICO</t>
  </si>
  <si>
    <t>CPL</t>
  </si>
  <si>
    <t>CPN</t>
  </si>
  <si>
    <t>CPNCG</t>
  </si>
  <si>
    <t>CPNRF</t>
  </si>
  <si>
    <t>CSC</t>
  </si>
  <si>
    <t>CSL</t>
  </si>
  <si>
    <t>CSP</t>
  </si>
  <si>
    <t>CSR</t>
  </si>
  <si>
    <t>CTARAF</t>
  </si>
  <si>
    <t>CTW</t>
  </si>
  <si>
    <t>CWT</t>
  </si>
  <si>
    <t>DCC</t>
  </si>
  <si>
    <t>DCON</t>
  </si>
  <si>
    <t>DELTA</t>
  </si>
  <si>
    <t>DEMCO</t>
  </si>
  <si>
    <t>DRACO</t>
  </si>
  <si>
    <t>DRT</t>
  </si>
  <si>
    <t>DSGT</t>
  </si>
  <si>
    <t>DTAC</t>
  </si>
  <si>
    <t>DTC</t>
  </si>
  <si>
    <t>DTCI</t>
  </si>
  <si>
    <t>DTCPF</t>
  </si>
  <si>
    <t>EASON</t>
  </si>
  <si>
    <t>EASTW</t>
  </si>
  <si>
    <t>ECL</t>
  </si>
  <si>
    <t>EE</t>
  </si>
  <si>
    <t>EGCO</t>
  </si>
  <si>
    <t>EIC</t>
  </si>
  <si>
    <t>EMC</t>
  </si>
  <si>
    <t>EPCO</t>
  </si>
  <si>
    <t>ERW</t>
  </si>
  <si>
    <t>ESSO</t>
  </si>
  <si>
    <t>ESTAR</t>
  </si>
  <si>
    <t>EVER</t>
  </si>
  <si>
    <t>F&amp;D</t>
  </si>
  <si>
    <t>FANCY</t>
  </si>
  <si>
    <t>FE</t>
  </si>
  <si>
    <t>FMT</t>
  </si>
  <si>
    <t>FNS</t>
  </si>
  <si>
    <t>FORTH</t>
  </si>
  <si>
    <t>FSS</t>
  </si>
  <si>
    <t>FUTUREPF</t>
  </si>
  <si>
    <t>GBX</t>
  </si>
  <si>
    <t>GC</t>
  </si>
  <si>
    <t>GEN</t>
  </si>
  <si>
    <t>GENCO</t>
  </si>
  <si>
    <t>GFPT</t>
  </si>
  <si>
    <t>GJS</t>
  </si>
  <si>
    <t>GL</t>
  </si>
  <si>
    <t>GLAND</t>
  </si>
  <si>
    <t>GLOBAL</t>
  </si>
  <si>
    <t>GLOW</t>
  </si>
  <si>
    <t>GOLD</t>
  </si>
  <si>
    <t>GOLDPF</t>
  </si>
  <si>
    <t>GRAMMY</t>
  </si>
  <si>
    <t>GRAND</t>
  </si>
  <si>
    <t>GSTEL</t>
  </si>
  <si>
    <t>GUNKUL</t>
  </si>
  <si>
    <t>GYT</t>
  </si>
  <si>
    <t>HANA</t>
  </si>
  <si>
    <t>HEMRAJ</t>
  </si>
  <si>
    <t>HFT</t>
  </si>
  <si>
    <t>HMPRO</t>
  </si>
  <si>
    <t>HTC</t>
  </si>
  <si>
    <t>ICC</t>
  </si>
  <si>
    <t>IEC</t>
  </si>
  <si>
    <t>IFEC</t>
  </si>
  <si>
    <t>IFS</t>
  </si>
  <si>
    <t>IHL</t>
  </si>
  <si>
    <t>INET</t>
  </si>
  <si>
    <t>INOX</t>
  </si>
  <si>
    <t>INSURE</t>
  </si>
  <si>
    <t>INTUCH</t>
  </si>
  <si>
    <t>IRC</t>
  </si>
  <si>
    <t>IRPC</t>
  </si>
  <si>
    <t>IT</t>
  </si>
  <si>
    <t>ITD</t>
  </si>
  <si>
    <t>ITV</t>
  </si>
  <si>
    <t>IVL</t>
  </si>
  <si>
    <t>JAS</t>
  </si>
  <si>
    <t>JCP</t>
  </si>
  <si>
    <t>JCT</t>
  </si>
  <si>
    <t>JMART</t>
  </si>
  <si>
    <t>JMT</t>
  </si>
  <si>
    <t>JTS</t>
  </si>
  <si>
    <t>JUTHA</t>
  </si>
  <si>
    <t>KAMART</t>
  </si>
  <si>
    <t>KBANK</t>
  </si>
  <si>
    <t>KBS</t>
  </si>
  <si>
    <t>KC</t>
  </si>
  <si>
    <t>KCAR</t>
  </si>
  <si>
    <t>KCE</t>
  </si>
  <si>
    <t>KDH</t>
  </si>
  <si>
    <t>KGI</t>
  </si>
  <si>
    <t>KK</t>
  </si>
  <si>
    <t>KKC</t>
  </si>
  <si>
    <t>KMC</t>
  </si>
  <si>
    <t>KSL</t>
  </si>
  <si>
    <t>KTB</t>
  </si>
  <si>
    <t>KTC</t>
  </si>
  <si>
    <t>KTP</t>
  </si>
  <si>
    <t>KWC</t>
  </si>
  <si>
    <t>KWH</t>
  </si>
  <si>
    <t>KYE</t>
  </si>
  <si>
    <t>LALIN</t>
  </si>
  <si>
    <t>LANNA</t>
  </si>
  <si>
    <t>LEE</t>
  </si>
  <si>
    <t>LH</t>
  </si>
  <si>
    <t>LHBANK</t>
  </si>
  <si>
    <t>LHK</t>
  </si>
  <si>
    <t>LHPF</t>
  </si>
  <si>
    <t>LIVE</t>
  </si>
  <si>
    <t>LOXLEY</t>
  </si>
  <si>
    <t>LPN</t>
  </si>
  <si>
    <t>LRH</t>
  </si>
  <si>
    <t>LST</t>
  </si>
  <si>
    <t>LTX</t>
  </si>
  <si>
    <t>LUXF</t>
  </si>
  <si>
    <t>M-AAA</t>
  </si>
  <si>
    <t>M-CHAI</t>
  </si>
  <si>
    <t>M-II</t>
  </si>
  <si>
    <t>M-STOR</t>
  </si>
  <si>
    <t>MAJOR</t>
  </si>
  <si>
    <t>MAKRO</t>
  </si>
  <si>
    <t>MALEE</t>
  </si>
  <si>
    <t>MANRIN</t>
  </si>
  <si>
    <t>MATCH</t>
  </si>
  <si>
    <t>MATI</t>
  </si>
  <si>
    <t>MAX</t>
  </si>
  <si>
    <t>MBK</t>
  </si>
  <si>
    <t>MBKET</t>
  </si>
  <si>
    <t>MCOT</t>
  </si>
  <si>
    <t>MCS</t>
  </si>
  <si>
    <t>MDX</t>
  </si>
  <si>
    <t>METCO</t>
  </si>
  <si>
    <t>METRO</t>
  </si>
  <si>
    <t>MFC</t>
  </si>
  <si>
    <t>MFEC</t>
  </si>
  <si>
    <t>MIDA</t>
  </si>
  <si>
    <t>MILL</t>
  </si>
  <si>
    <t>MINT</t>
  </si>
  <si>
    <t>MIPF</t>
  </si>
  <si>
    <t>MJD</t>
  </si>
  <si>
    <t>MJLF</t>
  </si>
  <si>
    <t>MK</t>
  </si>
  <si>
    <t>ML</t>
  </si>
  <si>
    <t>MLINK</t>
  </si>
  <si>
    <t>MME</t>
  </si>
  <si>
    <t>MNIT</t>
  </si>
  <si>
    <t>MNIT2</t>
  </si>
  <si>
    <t>MNRF</t>
  </si>
  <si>
    <t>MODERN</t>
  </si>
  <si>
    <t>MONTRI</t>
  </si>
  <si>
    <t>MPIC</t>
  </si>
  <si>
    <t>MSC</t>
  </si>
  <si>
    <t>MSPF</t>
  </si>
  <si>
    <t>MTI</t>
  </si>
  <si>
    <t>N-PARK</t>
  </si>
  <si>
    <t>NC</t>
  </si>
  <si>
    <t>NCH</t>
  </si>
  <si>
    <t>NEP</t>
  </si>
  <si>
    <t>NEW</t>
  </si>
  <si>
    <t>NIPPON</t>
  </si>
  <si>
    <t>NKI</t>
  </si>
  <si>
    <t>NMG</t>
  </si>
  <si>
    <t>NNCL</t>
  </si>
  <si>
    <t>NOBLE</t>
  </si>
  <si>
    <t>NSI</t>
  </si>
  <si>
    <t>NTV</t>
  </si>
  <si>
    <t>NUSA</t>
  </si>
  <si>
    <t>NWR</t>
  </si>
  <si>
    <t>OCC</t>
  </si>
  <si>
    <t>OFM</t>
  </si>
  <si>
    <t>OGC</t>
  </si>
  <si>
    <t>OHTL</t>
  </si>
  <si>
    <t>OISHI</t>
  </si>
  <si>
    <t>OSK</t>
  </si>
  <si>
    <t>P-FCB</t>
  </si>
  <si>
    <t>PAE</t>
  </si>
  <si>
    <t>PAF</t>
  </si>
  <si>
    <t>PAP</t>
  </si>
  <si>
    <t>PATKL</t>
  </si>
  <si>
    <t>PATO</t>
  </si>
  <si>
    <t>PB</t>
  </si>
  <si>
    <t>PDI</t>
  </si>
  <si>
    <t>PE</t>
  </si>
  <si>
    <t>PERM</t>
  </si>
  <si>
    <t>PF</t>
  </si>
  <si>
    <t>PFFUND</t>
  </si>
  <si>
    <t>PG</t>
  </si>
  <si>
    <t>PL</t>
  </si>
  <si>
    <t>PLE</t>
  </si>
  <si>
    <t>PM</t>
  </si>
  <si>
    <t>POMPUI</t>
  </si>
  <si>
    <t>POPF</t>
  </si>
  <si>
    <t>POST</t>
  </si>
  <si>
    <t>PPC</t>
  </si>
  <si>
    <t>PR</t>
  </si>
  <si>
    <t>PRANDA</t>
  </si>
  <si>
    <t>PREB</t>
  </si>
  <si>
    <t>PRECHA</t>
  </si>
  <si>
    <t>PRG</t>
  </si>
  <si>
    <t>PRIN</t>
  </si>
  <si>
    <t>PRO</t>
  </si>
  <si>
    <t>PS</t>
  </si>
  <si>
    <t>PSL</t>
  </si>
  <si>
    <t>PT</t>
  </si>
  <si>
    <t>PTL</t>
  </si>
  <si>
    <t>PTT</t>
  </si>
  <si>
    <t>PTTEP</t>
  </si>
  <si>
    <t>PTTGC</t>
  </si>
  <si>
    <t>Q-CON</t>
  </si>
  <si>
    <t>QH</t>
  </si>
  <si>
    <t>QHHR</t>
  </si>
  <si>
    <t>QHOP</t>
  </si>
  <si>
    <t>QHPF</t>
  </si>
  <si>
    <t>RAM</t>
  </si>
  <si>
    <t>RASA</t>
  </si>
  <si>
    <t>RATCH</t>
  </si>
  <si>
    <t>RCI</t>
  </si>
  <si>
    <t>RCL</t>
  </si>
  <si>
    <t>RICH</t>
  </si>
  <si>
    <t>RML</t>
  </si>
  <si>
    <t>ROBINS</t>
  </si>
  <si>
    <t>ROCK</t>
  </si>
  <si>
    <t>ROH</t>
  </si>
  <si>
    <t>ROJNA</t>
  </si>
  <si>
    <t>RPC</t>
  </si>
  <si>
    <t>RS</t>
  </si>
  <si>
    <t>S &amp; J</t>
  </si>
  <si>
    <t>SABINA</t>
  </si>
  <si>
    <t>SAFARI</t>
  </si>
  <si>
    <t>SAM</t>
  </si>
  <si>
    <t>SAMART</t>
  </si>
  <si>
    <t>SAMCO</t>
  </si>
  <si>
    <t>SAMTEL</t>
  </si>
  <si>
    <t>SAT</t>
  </si>
  <si>
    <t>SAUCE</t>
  </si>
  <si>
    <t>SAWANG</t>
  </si>
  <si>
    <t>SC</t>
  </si>
  <si>
    <t>SCAN</t>
  </si>
  <si>
    <t>SCB</t>
  </si>
  <si>
    <t>SCBLIF</t>
  </si>
  <si>
    <t>SCC</t>
  </si>
  <si>
    <t>SCCC</t>
  </si>
  <si>
    <t>SCG</t>
  </si>
  <si>
    <t>SCP</t>
  </si>
  <si>
    <t>SCSMG</t>
  </si>
  <si>
    <t>SE-ED</t>
  </si>
  <si>
    <t>SEAFCO</t>
  </si>
  <si>
    <t>SECC</t>
  </si>
  <si>
    <t>SENA</t>
  </si>
  <si>
    <t>SF</t>
  </si>
  <si>
    <t>SFP</t>
  </si>
  <si>
    <t>SGF</t>
  </si>
  <si>
    <t>SGP</t>
  </si>
  <si>
    <t>SHANG</t>
  </si>
  <si>
    <t>SIAM</t>
  </si>
  <si>
    <t>SIM</t>
  </si>
  <si>
    <t>SINGER</t>
  </si>
  <si>
    <t>SINGHA</t>
  </si>
  <si>
    <t>SIRI</t>
  </si>
  <si>
    <t>SIS</t>
  </si>
  <si>
    <t>SITHAI</t>
  </si>
  <si>
    <t>SKR</t>
  </si>
  <si>
    <t>SMC</t>
  </si>
  <si>
    <t>SMIT</t>
  </si>
  <si>
    <t>SMK</t>
  </si>
  <si>
    <t>SMM</t>
  </si>
  <si>
    <t>SMPC</t>
  </si>
  <si>
    <t>SMT</t>
  </si>
  <si>
    <t>SNC</t>
  </si>
  <si>
    <t>SOLAR</t>
  </si>
  <si>
    <t>SORKON</t>
  </si>
  <si>
    <t>SPACK</t>
  </si>
  <si>
    <t>SPALI</t>
  </si>
  <si>
    <t>SPC</t>
  </si>
  <si>
    <t>SPCG</t>
  </si>
  <si>
    <t>SPF</t>
  </si>
  <si>
    <t>SPG</t>
  </si>
  <si>
    <t>SPI</t>
  </si>
  <si>
    <t>SPORT</t>
  </si>
  <si>
    <t>SPPT</t>
  </si>
  <si>
    <t>SRICHA</t>
  </si>
  <si>
    <t>SSC</t>
  </si>
  <si>
    <t>SSF</t>
  </si>
  <si>
    <t>SSI</t>
  </si>
  <si>
    <t>SSPF</t>
  </si>
  <si>
    <t>SSSC</t>
  </si>
  <si>
    <t>SST</t>
  </si>
  <si>
    <t>SSTPF</t>
  </si>
  <si>
    <t>STA</t>
  </si>
  <si>
    <t>STANLY</t>
  </si>
  <si>
    <t>STEC</t>
  </si>
  <si>
    <t>STHAI</t>
  </si>
  <si>
    <t>STPI</t>
  </si>
  <si>
    <t>SUC</t>
  </si>
  <si>
    <t>SUPER</t>
  </si>
  <si>
    <t>SUSCO</t>
  </si>
  <si>
    <t>SVH</t>
  </si>
  <si>
    <t>SVI</t>
  </si>
  <si>
    <t>SVOA</t>
  </si>
  <si>
    <t>SYMC</t>
  </si>
  <si>
    <t>SYNEX</t>
  </si>
  <si>
    <t>SYNTEC</t>
  </si>
  <si>
    <t>TASCO</t>
  </si>
  <si>
    <t>TBSP</t>
  </si>
  <si>
    <t>TC</t>
  </si>
  <si>
    <t>TCAP</t>
  </si>
  <si>
    <t>TCB</t>
  </si>
  <si>
    <t>TCC</t>
  </si>
  <si>
    <t>TCCC</t>
  </si>
  <si>
    <t>TCIF</t>
  </si>
  <si>
    <t>TCJ</t>
  </si>
  <si>
    <t>TCMC</t>
  </si>
  <si>
    <t>TCOAT</t>
  </si>
  <si>
    <t>TCP</t>
  </si>
  <si>
    <t>TEAM</t>
  </si>
  <si>
    <t>TF</t>
  </si>
  <si>
    <t>TFD</t>
  </si>
  <si>
    <t>TFI</t>
  </si>
  <si>
    <t>TFUND</t>
  </si>
  <si>
    <t>TGCI</t>
  </si>
  <si>
    <t>TGPRO</t>
  </si>
  <si>
    <t>TH</t>
  </si>
  <si>
    <t>THAI</t>
  </si>
  <si>
    <t>THANI</t>
  </si>
  <si>
    <t>THCOM</t>
  </si>
  <si>
    <t>THIP</t>
  </si>
  <si>
    <t>THL</t>
  </si>
  <si>
    <t>THRE</t>
  </si>
  <si>
    <t>TIC</t>
  </si>
  <si>
    <t>TICON</t>
  </si>
  <si>
    <t>TIF1</t>
  </si>
  <si>
    <t>TIP</t>
  </si>
  <si>
    <t>TIPCO</t>
  </si>
  <si>
    <t>TISCO</t>
  </si>
  <si>
    <t>TIW</t>
  </si>
  <si>
    <t>TK</t>
  </si>
  <si>
    <t>TKS</t>
  </si>
  <si>
    <t>TKT</t>
  </si>
  <si>
    <t>TLGF</t>
  </si>
  <si>
    <t>TLOGIS</t>
  </si>
  <si>
    <t>TLUXE</t>
  </si>
  <si>
    <t>TMB</t>
  </si>
  <si>
    <t>TMD</t>
  </si>
  <si>
    <t>TMT</t>
  </si>
  <si>
    <t>TNITY</t>
  </si>
  <si>
    <t>TNL</t>
  </si>
  <si>
    <t>TNPC</t>
  </si>
  <si>
    <t>TNPF</t>
  </si>
  <si>
    <t>TOG</t>
  </si>
  <si>
    <t>TOP</t>
  </si>
  <si>
    <t>TOPP</t>
  </si>
  <si>
    <t>TPA</t>
  </si>
  <si>
    <t>TPC</t>
  </si>
  <si>
    <t>TPCORP</t>
  </si>
  <si>
    <t>TPIPL</t>
  </si>
  <si>
    <t>TPOLY</t>
  </si>
  <si>
    <t>TPP</t>
  </si>
  <si>
    <t>TPROP</t>
  </si>
  <si>
    <t>TR</t>
  </si>
  <si>
    <t>TRIF</t>
  </si>
  <si>
    <t>TRS</t>
  </si>
  <si>
    <t>TRU</t>
  </si>
  <si>
    <t>TRUBB</t>
  </si>
  <si>
    <t>TSC</t>
  </si>
  <si>
    <t>TSI</t>
  </si>
  <si>
    <t>TSTE</t>
  </si>
  <si>
    <t>TSTH</t>
  </si>
  <si>
    <t>TT&amp;T</t>
  </si>
  <si>
    <t>TTA</t>
  </si>
  <si>
    <t>TTCL</t>
  </si>
  <si>
    <t>TTI</t>
  </si>
  <si>
    <t>TTL</t>
  </si>
  <si>
    <t>TTLPF</t>
  </si>
  <si>
    <t>TTTM</t>
  </si>
  <si>
    <t>TTW</t>
  </si>
  <si>
    <t>TU-PF</t>
  </si>
  <si>
    <t>TUCC</t>
  </si>
  <si>
    <t>TUF</t>
  </si>
  <si>
    <t>TVI</t>
  </si>
  <si>
    <t>TVO</t>
  </si>
  <si>
    <t>TWFP</t>
  </si>
  <si>
    <t>TWP</t>
  </si>
  <si>
    <t>TWZ</t>
  </si>
  <si>
    <t>TYCN</t>
  </si>
  <si>
    <t>TYM</t>
  </si>
  <si>
    <t>UMI</t>
  </si>
  <si>
    <t>UNIQ</t>
  </si>
  <si>
    <t>UOB8TF</t>
  </si>
  <si>
    <t>UOBAPF</t>
  </si>
  <si>
    <t>UOBKH</t>
  </si>
  <si>
    <t>UP</t>
  </si>
  <si>
    <t>UPF</t>
  </si>
  <si>
    <t>UPOIC</t>
  </si>
  <si>
    <t>URBNPF</t>
  </si>
  <si>
    <t>US</t>
  </si>
  <si>
    <t>UT</t>
  </si>
  <si>
    <t>UTP</t>
  </si>
  <si>
    <t>UV</t>
  </si>
  <si>
    <t>UVAN</t>
  </si>
  <si>
    <t>VARO</t>
  </si>
  <si>
    <t>VGI</t>
  </si>
  <si>
    <t>VIBHA</t>
  </si>
  <si>
    <t>VIH</t>
  </si>
  <si>
    <t>VNG</t>
  </si>
  <si>
    <t>VNT</t>
  </si>
  <si>
    <t>WACOAL</t>
  </si>
  <si>
    <t>WAVE</t>
  </si>
  <si>
    <t>WG</t>
  </si>
  <si>
    <t>WHA</t>
  </si>
  <si>
    <t>WHAPF</t>
  </si>
  <si>
    <t>WIN</t>
  </si>
  <si>
    <t>WORK</t>
  </si>
  <si>
    <t>WR</t>
  </si>
  <si>
    <t>YCI</t>
  </si>
  <si>
    <t>YNP</t>
  </si>
  <si>
    <t>ZMICO</t>
  </si>
  <si>
    <t>AOM Volume
(Shares)</t>
  </si>
  <si>
    <t>Book Value
per Share*
(Baht)</t>
  </si>
  <si>
    <t>AOM Value
(Baht)</t>
  </si>
  <si>
    <t>Total Volume
(Shares)</t>
  </si>
  <si>
    <t>Total Value
(Baht)</t>
  </si>
  <si>
    <t>Market Cap
(Baht)</t>
  </si>
  <si>
    <t>P/E*
(Times)</t>
  </si>
  <si>
    <t>P/BV*
(Times)</t>
  </si>
  <si>
    <t>Dividend
Yield
(%)</t>
  </si>
  <si>
    <t>Turnover Ratio
(%)</t>
  </si>
  <si>
    <t>Listed Share
(Shares)</t>
  </si>
  <si>
    <t>Par
(Baht)</t>
  </si>
  <si>
    <t>Volume</t>
  </si>
  <si>
    <t>Value</t>
  </si>
  <si>
    <t>Dividend%</t>
  </si>
  <si>
    <t>Period</t>
  </si>
  <si>
    <t>as of</t>
  </si>
  <si>
    <t>Total Asset</t>
  </si>
  <si>
    <t>Liabilities</t>
  </si>
  <si>
    <t>Paid-up</t>
  </si>
  <si>
    <t>Equity</t>
  </si>
  <si>
    <t>Revenue</t>
  </si>
  <si>
    <t>Net Profit</t>
  </si>
  <si>
    <t>EPS**</t>
  </si>
  <si>
    <t>D/E</t>
  </si>
  <si>
    <t>Net Profit%</t>
  </si>
  <si>
    <t>ROA%</t>
  </si>
  <si>
    <t>ROE%</t>
  </si>
  <si>
    <t>YTP</t>
  </si>
  <si>
    <t>Total
Liabilities</t>
  </si>
  <si>
    <t>Paid-up
Cap
('000 Baht)</t>
  </si>
  <si>
    <t>Equity
('000 Baht)</t>
  </si>
  <si>
    <t>Revenue
('000 Baht)</t>
  </si>
  <si>
    <t>Net Profit
('000 Baht)</t>
  </si>
  <si>
    <t>EPS**
(Baht)</t>
  </si>
  <si>
    <t>D/E
(Times)</t>
  </si>
  <si>
    <t>Net Profit
Margin
(%)</t>
  </si>
  <si>
    <t>ROA
(%)</t>
  </si>
  <si>
    <t>ROE
(%)</t>
  </si>
  <si>
    <t>Fixed
Asset
Turnover
(Times)</t>
  </si>
  <si>
    <t>Total
Asset
Turnover
(times)</t>
  </si>
  <si>
    <t>AMARIN</t>
  </si>
  <si>
    <t>PPP</t>
  </si>
  <si>
    <t>SNP</t>
  </si>
  <si>
    <t>Q4/2012</t>
  </si>
  <si>
    <t>T RUE</t>
  </si>
  <si>
    <t>--  Agribusiness</t>
  </si>
  <si>
    <t>--  Food and Beverage</t>
  </si>
  <si>
    <t>Consumer Products</t>
  </si>
  <si>
    <t>--  Fashion</t>
  </si>
  <si>
    <t>--  Home &amp; Office Products</t>
  </si>
  <si>
    <t>--  Personal Products &amp; Pharmaceuticals</t>
  </si>
  <si>
    <t>Financials</t>
  </si>
  <si>
    <t>--  Banking</t>
  </si>
  <si>
    <t>--  Finance and Securities</t>
  </si>
  <si>
    <t>--  Insurance</t>
  </si>
  <si>
    <t>Industrials</t>
  </si>
  <si>
    <t>--  Automotive</t>
  </si>
  <si>
    <t>--  Industrial Materials &amp; Machinery</t>
  </si>
  <si>
    <t>--  Paper &amp; Printing Materials</t>
  </si>
  <si>
    <t>--  Petrochemicals &amp; Chemicals</t>
  </si>
  <si>
    <t>--  Packaging</t>
  </si>
  <si>
    <t>--  Steel</t>
  </si>
  <si>
    <t>Property &amp; Construction</t>
  </si>
  <si>
    <t>--  Construction Materials</t>
  </si>
  <si>
    <t>--  Property Development</t>
  </si>
  <si>
    <t>--  Property Fund</t>
  </si>
  <si>
    <t>Resources</t>
  </si>
  <si>
    <t>--  Energy &amp; Utilities</t>
  </si>
  <si>
    <t>--  Mining</t>
  </si>
  <si>
    <t>Services</t>
  </si>
  <si>
    <t>--  Commerce</t>
  </si>
  <si>
    <t>--  Health Care Services</t>
  </si>
  <si>
    <t>--  Media &amp; Publishing</t>
  </si>
  <si>
    <t>--  Professional Services</t>
  </si>
  <si>
    <t>--  Tourism &amp; Leisure</t>
  </si>
  <si>
    <t>--  Transportation &amp; Logistics</t>
  </si>
  <si>
    <t>Technology</t>
  </si>
  <si>
    <t>--  Electronic Components</t>
  </si>
  <si>
    <t>--  Information &amp; Communication Technology</t>
  </si>
  <si>
    <t>--  Companies Under Rehabilitation</t>
  </si>
  <si>
    <t>Sector</t>
  </si>
  <si>
    <t>Agribusiness</t>
  </si>
  <si>
    <t>Food and Beverage</t>
  </si>
  <si>
    <t>Financials: Banking</t>
  </si>
  <si>
    <t>Financials: Finance and Securities</t>
  </si>
  <si>
    <t>Financials: Insurance</t>
  </si>
  <si>
    <t>Industrials: Automotive</t>
  </si>
  <si>
    <t>Industrials: Paper &amp; Printing Materials</t>
  </si>
  <si>
    <t>Industrials: Petrochemicals &amp; Chemicals</t>
  </si>
  <si>
    <t>Industrials: Steel</t>
  </si>
  <si>
    <t>Property &amp; Construction: Construction Materials</t>
  </si>
  <si>
    <t>Property &amp; Construction: Property Development</t>
  </si>
  <si>
    <t>Property &amp; Construction: Property Fund</t>
  </si>
  <si>
    <t>Services: Commerce</t>
  </si>
  <si>
    <t>Services: Health Care Services</t>
  </si>
  <si>
    <t>Services: Media &amp; Publishing</t>
  </si>
  <si>
    <t>Services: Professional Services</t>
  </si>
  <si>
    <t>Services: Tourism &amp; Leisure</t>
  </si>
  <si>
    <t>Services: Transportation &amp; Logistics</t>
  </si>
  <si>
    <t>Technology: Electronic Components</t>
  </si>
  <si>
    <t>Agro &amp; Food Industry</t>
  </si>
  <si>
    <t>TRC</t>
  </si>
  <si>
    <t>WAT</t>
  </si>
  <si>
    <t>ERWPF</t>
  </si>
  <si>
    <t>KPNPF</t>
  </si>
  <si>
    <t>CHG</t>
  </si>
  <si>
    <t>MPG</t>
  </si>
  <si>
    <t>BTSGIF</t>
  </si>
  <si>
    <t>--  </t>
  </si>
  <si>
    <t>D-MARK</t>
  </si>
  <si>
    <t>DTM</t>
  </si>
  <si>
    <t>KTECH</t>
  </si>
  <si>
    <t>NFC</t>
  </si>
  <si>
    <t>PICNI</t>
  </si>
  <si>
    <t>SUN</t>
  </si>
  <si>
    <t>TWS</t>
  </si>
  <si>
    <t>VGM</t>
  </si>
  <si>
    <t>Consumer Products: Fashion</t>
  </si>
  <si>
    <t>Consumer Products: Home &amp; Office Products</t>
  </si>
  <si>
    <t>Consumer Products: Pharmaceuticals</t>
  </si>
  <si>
    <t>Industrials: Machinery</t>
  </si>
  <si>
    <t>Industrials: Packanging</t>
  </si>
  <si>
    <t>Resources: Energy &amp; Utilities</t>
  </si>
  <si>
    <t>Resources: Mining</t>
  </si>
  <si>
    <t>Technology: Communication Technology</t>
  </si>
  <si>
    <t>Q1/2013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</si>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</sst>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19" fillId="33" borderId="16" xfId="0" applyFont="1" applyFill="1" applyBorder="1" applyAlignment="1">
      <alignment horizontal="center" vertical="center" wrapText="1"/>
    </xf>
    <xf numFmtId="4" fontId="19" fillId="33" borderId="16" xfId="0" applyNumberFormat="1" applyFont="1" applyFill="1" applyBorder="1" applyAlignment="1">
      <alignment horizontal="center" vertical="center" wrapText="1"/>
    </xf>
    <xf numFmtId="14" fontId="19" fillId="33" borderId="16" xfId="0" applyNumberFormat="1" applyFont="1" applyFill="1" applyBorder="1" applyAlignment="1">
      <alignment horizontal="center" vertical="center" wrapText="1"/>
    </xf>
    <xf numFmtId="164" fontId="19" fillId="33" borderId="16" xfId="0" applyNumberFormat="1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0" fillId="33" borderId="0" xfId="0" applyFill="1" applyAlignment="1">
      <alignment vertical="center"/>
    </xf>
    <xf numFmtId="0" fontId="19" fillId="33" borderId="16" xfId="0" applyFont="1" applyFill="1" applyBorder="1" applyAlignment="1">
      <alignment horizontal="center" vertical="center"/>
    </xf>
    <xf numFmtId="0" fontId="18" fillId="0" borderId="14" xfId="0" applyFont="1" applyBorder="1" applyAlignment="1" applyProtection="1">
      <alignment horizontal="center"/>
      <protection locked="0"/>
    </xf>
    <xf numFmtId="0" fontId="18" fillId="0" borderId="14" xfId="0" applyFont="1" applyBorder="1" applyAlignment="1" applyProtection="1">
      <alignment horizontal="center"/>
    </xf>
    <xf numFmtId="0" fontId="20" fillId="0" borderId="14" xfId="0" applyFont="1" applyBorder="1" applyAlignment="1" applyProtection="1">
      <alignment horizontal="center"/>
      <protection locked="0"/>
    </xf>
    <xf numFmtId="0" fontId="18" fillId="0" borderId="11" xfId="0" applyFont="1" applyBorder="1" applyAlignment="1">
      <alignment horizontal="right" wrapText="1"/>
    </xf>
    <xf numFmtId="0" fontId="18" fillId="35" borderId="10" xfId="0" applyFont="1" applyFill="1" applyBorder="1" applyAlignment="1">
      <alignment horizontal="right" wrapText="1"/>
    </xf>
    <xf numFmtId="0" fontId="19" fillId="0" borderId="18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5" borderId="19" xfId="0" applyFont="1" applyFill="1" applyBorder="1" applyAlignment="1">
      <alignment wrapText="1"/>
    </xf>
    <xf numFmtId="0" fontId="18" fillId="35" borderId="20" xfId="0" applyFont="1" applyFill="1" applyBorder="1" applyAlignment="1">
      <alignment wrapText="1"/>
    </xf>
    <xf numFmtId="0" fontId="21" fillId="34" borderId="13" xfId="0" applyFont="1" applyFill="1" applyBorder="1" applyAlignment="1">
      <alignment wrapText="1"/>
    </xf>
    <xf numFmtId="0" fontId="21" fillId="34" borderId="13" xfId="0" applyFont="1" applyFill="1" applyBorder="1" applyAlignment="1">
      <alignment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0" fillId="35" borderId="23" xfId="0" applyFont="1" applyFill="1" applyBorder="1"/>
    <xf numFmtId="0" fontId="0" fillId="35" borderId="24" xfId="0" applyFont="1" applyFill="1" applyBorder="1"/>
    <xf numFmtId="0" fontId="0" fillId="35" borderId="25" xfId="0" applyFont="1" applyFill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18" fillId="35" borderId="13" xfId="0" applyFont="1" applyFill="1" applyBorder="1" applyAlignment="1">
      <alignment horizontal="left" wrapText="1"/>
    </xf>
    <xf numFmtId="0" fontId="18" fillId="35" borderId="13" xfId="0" applyFont="1" applyFill="1" applyBorder="1" applyAlignment="1">
      <alignment horizontal="right"/>
    </xf>
    <xf numFmtId="4" fontId="18" fillId="35" borderId="13" xfId="0" applyNumberFormat="1" applyFont="1" applyFill="1" applyBorder="1" applyAlignment="1">
      <alignment horizontal="right"/>
    </xf>
    <xf numFmtId="4" fontId="18" fillId="35" borderId="13" xfId="0" applyNumberFormat="1" applyFont="1" applyFill="1" applyBorder="1" applyAlignment="1">
      <alignment horizontal="right" wrapText="1"/>
    </xf>
    <xf numFmtId="0" fontId="18" fillId="35" borderId="11" xfId="0" applyFont="1" applyFill="1" applyBorder="1" applyAlignment="1">
      <alignment horizontal="right" wrapText="1"/>
    </xf>
    <xf numFmtId="0" fontId="18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right"/>
    </xf>
    <xf numFmtId="4" fontId="18" fillId="0" borderId="13" xfId="0" applyNumberFormat="1" applyFont="1" applyBorder="1" applyAlignment="1">
      <alignment horizontal="right"/>
    </xf>
    <xf numFmtId="4" fontId="18" fillId="0" borderId="13" xfId="0" applyNumberFormat="1" applyFont="1" applyBorder="1" applyAlignment="1">
      <alignment horizontal="right" wrapText="1"/>
    </xf>
    <xf numFmtId="0" fontId="0" fillId="0" borderId="13" xfId="0" applyFont="1" applyBorder="1"/>
    <xf numFmtId="0" fontId="0" fillId="0" borderId="21" xfId="0" applyFont="1" applyBorder="1"/>
    <xf numFmtId="0" fontId="0" fillId="0" borderId="12" xfId="0" applyFont="1" applyBorder="1"/>
    <xf numFmtId="0" fontId="0" fillId="35" borderId="13" xfId="0" applyFont="1" applyFill="1" applyBorder="1"/>
    <xf numFmtId="0" fontId="0" fillId="35" borderId="21" xfId="0" applyFont="1" applyFill="1" applyBorder="1"/>
    <xf numFmtId="0" fontId="0" fillId="35" borderId="12" xfId="0" applyFont="1" applyFill="1" applyBorder="1"/>
    <xf numFmtId="0" fontId="18" fillId="35" borderId="13" xfId="0" applyFont="1" applyFill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35" borderId="18" xfId="0" applyFont="1" applyFill="1" applyBorder="1" applyAlignment="1">
      <alignment horizontal="left"/>
    </xf>
    <xf numFmtId="0" fontId="18" fillId="35" borderId="18" xfId="0" applyFont="1" applyFill="1" applyBorder="1" applyAlignment="1">
      <alignment horizontal="right"/>
    </xf>
    <xf numFmtId="4" fontId="18" fillId="35" borderId="18" xfId="0" applyNumberFormat="1" applyFont="1" applyFill="1" applyBorder="1" applyAlignment="1">
      <alignment horizontal="right"/>
    </xf>
    <xf numFmtId="0" fontId="18" fillId="0" borderId="18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35" borderId="18" xfId="0" applyFont="1" applyFill="1" applyBorder="1" applyAlignment="1">
      <alignment wrapText="1"/>
    </xf>
    <xf numFmtId="0" fontId="19" fillId="35" borderId="19" xfId="0" applyFont="1" applyFill="1" applyBorder="1" applyAlignment="1">
      <alignment wrapText="1"/>
    </xf>
    <xf numFmtId="0" fontId="19" fillId="35" borderId="20" xfId="0" applyFont="1" applyFill="1" applyBorder="1" applyAlignment="1">
      <alignment wrapText="1"/>
    </xf>
    <xf numFmtId="0" fontId="18" fillId="35" borderId="13" xfId="0" applyFont="1" applyFill="1" applyBorder="1" applyAlignment="1" applyProtection="1">
      <alignment horizontal="left" wrapText="1"/>
      <protection locked="0"/>
    </xf>
    <xf numFmtId="0" fontId="19" fillId="0" borderId="19" xfId="0" applyFont="1" applyBorder="1" applyAlignment="1"/>
    <xf numFmtId="0" fontId="16" fillId="35" borderId="13" xfId="0" applyFont="1" applyFill="1" applyBorder="1" applyAlignment="1"/>
    <xf numFmtId="0" fontId="16" fillId="0" borderId="23" xfId="0" applyFont="1" applyBorder="1" applyAlignment="1"/>
    <xf numFmtId="0" fontId="16" fillId="35" borderId="23" xfId="0" applyFont="1" applyFill="1" applyBorder="1" applyAlignment="1"/>
    <xf numFmtId="0" fontId="16" fillId="0" borderId="13" xfId="0" applyFont="1" applyBorder="1" applyAlignment="1"/>
    <xf numFmtId="0" fontId="16" fillId="35" borderId="22" xfId="0" applyFont="1" applyFill="1" applyBorder="1" applyAlignment="1"/>
    <xf numFmtId="0" fontId="16" fillId="0" borderId="0" xfId="0" applyFont="1"/>
    <xf numFmtId="0" fontId="18" fillId="35" borderId="13" xfId="0" applyFont="1" applyFill="1" applyBorder="1" applyAlignment="1">
      <alignment horizontal="right" wrapText="1"/>
    </xf>
    <xf numFmtId="0" fontId="18" fillId="0" borderId="13" xfId="0" applyFont="1" applyBorder="1" applyAlignment="1">
      <alignment horizontal="right" wrapText="1"/>
    </xf>
    <xf numFmtId="0" fontId="18" fillId="35" borderId="13" xfId="0" applyFont="1" applyFill="1" applyBorder="1" applyAlignment="1">
      <alignment horizontal="center" wrapText="1"/>
    </xf>
    <xf numFmtId="0" fontId="18" fillId="35" borderId="21" xfId="0" applyFont="1" applyFill="1" applyBorder="1" applyAlignment="1">
      <alignment wrapText="1"/>
    </xf>
    <xf numFmtId="0" fontId="21" fillId="34" borderId="23" xfId="0" applyFont="1" applyFill="1" applyBorder="1" applyAlignment="1">
      <alignment horizontal="center" vertical="top" wrapText="1"/>
    </xf>
    <xf numFmtId="14" fontId="18" fillId="35" borderId="13" xfId="0" applyNumberFormat="1" applyFont="1" applyFill="1" applyBorder="1" applyAlignment="1">
      <alignment horizontal="center" wrapText="1"/>
    </xf>
    <xf numFmtId="14" fontId="18" fillId="0" borderId="13" xfId="0" applyNumberFormat="1" applyFont="1" applyBorder="1" applyAlignment="1">
      <alignment horizontal="center" wrapText="1"/>
    </xf>
    <xf numFmtId="0" fontId="18" fillId="35" borderId="12" xfId="0" applyFont="1" applyFill="1" applyBorder="1" applyAlignment="1">
      <alignment wrapText="1"/>
    </xf>
    <xf numFmtId="0" fontId="21" fillId="34" borderId="27" xfId="0" applyFont="1" applyFill="1" applyBorder="1" applyAlignment="1">
      <alignment horizontal="center" vertical="top" wrapText="1"/>
    </xf>
    <xf numFmtId="0" fontId="18" fillId="0" borderId="13" xfId="0" applyFont="1" applyBorder="1" applyAlignment="1">
      <alignment horizontal="center" wrapText="1"/>
    </xf>
    <xf numFmtId="0" fontId="21" fillId="34" borderId="26" xfId="0" applyFont="1" applyFill="1" applyBorder="1" applyAlignment="1">
      <alignment wrapText="1"/>
    </xf>
    <xf numFmtId="0" fontId="18" fillId="0" borderId="18" xfId="0" applyFont="1" applyBorder="1" applyAlignment="1">
      <alignment horizontal="right" wrapText="1"/>
    </xf>
    <xf numFmtId="14" fontId="18" fillId="0" borderId="18" xfId="0" applyNumberFormat="1" applyFont="1" applyBorder="1" applyAlignment="1">
      <alignment horizontal="center" wrapText="1"/>
    </xf>
    <xf numFmtId="0" fontId="19" fillId="0" borderId="21" xfId="0" applyFont="1" applyBorder="1" applyAlignment="1">
      <alignment wrapText="1"/>
    </xf>
    <xf numFmtId="0" fontId="18" fillId="0" borderId="18" xfId="0" applyFont="1" applyBorder="1" applyAlignment="1">
      <alignment horizontal="left" wrapText="1"/>
    </xf>
    <xf numFmtId="0" fontId="19" fillId="0" borderId="13" xfId="0" applyFont="1" applyBorder="1" applyAlignment="1">
      <alignment horizontal="center" wrapText="1"/>
    </xf>
    <xf numFmtId="4" fontId="18" fillId="0" borderId="18" xfId="0" applyNumberFormat="1" applyFont="1" applyBorder="1" applyAlignment="1">
      <alignment horizontal="right" wrapText="1"/>
    </xf>
    <xf numFmtId="0" fontId="19" fillId="0" borderId="12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18" xfId="0" applyFont="1" applyBorder="1" applyAlignment="1">
      <alignment horizontal="center" wrapText="1"/>
    </xf>
    <xf numFmtId="0" fontId="19" fillId="0" borderId="18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20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5" borderId="21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0" borderId="14" xfId="0" applyNumberFormat="1" applyFont="1" applyBorder="1" applyAlignment="1">
      <alignment horizontal="right"/>
    </xf>
    <xf numFmtId="0" fontId="18" fillId="0" borderId="14" xfId="0" applyNumberFormat="1" applyFont="1" applyBorder="1" applyAlignment="1">
      <alignment horizontal="right" wrapText="1"/>
    </xf>
    <xf numFmtId="0" fontId="18" fillId="0" borderId="14" xfId="0" applyNumberFormat="1" applyFont="1" applyBorder="1" applyAlignment="1">
      <alignment horizontal="center"/>
    </xf>
    <xf numFmtId="0" fontId="18" fillId="0" borderId="14" xfId="0" applyNumberFormat="1" applyFont="1" applyBorder="1"/>
    <xf numFmtId="0" fontId="18" fillId="0" borderId="15" xfId="0" applyNumberFormat="1" applyFont="1" applyFill="1" applyBorder="1" applyAlignment="1">
      <alignment horizontal="right" wrapText="1"/>
    </xf>
    <xf numFmtId="0" fontId="18" fillId="0" borderId="14" xfId="0" applyNumberFormat="1" applyFont="1" applyBorder="1" applyAlignment="1">
      <alignment horizontal="center" wrapText="1"/>
    </xf>
    <xf numFmtId="0" fontId="18" fillId="0" borderId="14" xfId="0" applyNumberFormat="1" applyFont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  <protection locked="0" hidden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3" displayName="Table3" ref="A1:AJ504" headerRowDxfId="75" dataDxfId="73" headerRowBorderDxfId="74" tableBorderDxfId="72">
  <autoFilter ref="A1:AJ504"/>
  <sortState ref="A2:AJ504">
    <sortCondition descending="1" ref="AE1:AE504"/>
  </sortState>
  <tableColumns count="36">
    <tableColumn id="1" name="Symbol" totalsRowLabel="Total" dataDxfId="71" totalsRowDxfId="70"/>
    <tableColumn id="2" name="Sector" dataDxfId="69" totalsRowDxfId="68">
      <calculatedColumnFormula>VLOOKUP(Table3[Symbol],stockComparisonTrading_excel!$A$2:$X$562,2,FALSE)</calculatedColumnFormula>
    </tableColumn>
    <tableColumn id="4" name="Prior" dataDxfId="33" totalsRowDxfId="67">
      <calculatedColumnFormula>VLOOKUP(Table3[Symbol],stockComparisonTrading_excel!$A$2:$X$562,3,FALSE)</calculatedColumnFormula>
    </tableColumn>
    <tableColumn id="5" name="Open" dataDxfId="32" totalsRowDxfId="66">
      <calculatedColumnFormula>VLOOKUP(Table3[Symbol],stockComparisonTrading_excel!$A$2:$X$562,18,FALSE)</calculatedColumnFormula>
    </tableColumn>
    <tableColumn id="6" name="High" dataDxfId="31" totalsRowDxfId="65">
      <calculatedColumnFormula>VLOOKUP(Table3[Symbol],stockComparisonTrading_excel!$A$2:$X$562,18,FALSE)</calculatedColumnFormula>
    </tableColumn>
    <tableColumn id="7" name="Low" dataDxfId="30" totalsRowDxfId="64">
      <calculatedColumnFormula>VLOOKUP(Table3[Symbol],stockComparisonTrading_excel!$A$2:$X$562,18,FALSE)</calculatedColumnFormula>
    </tableColumn>
    <tableColumn id="8" name="Close" dataDxfId="29" totalsRowDxfId="63">
      <calculatedColumnFormula>VLOOKUP(Table3[Symbol],stockComparisonTrading_excel!$A$2:$X$562,18,FALSE)</calculatedColumnFormula>
    </tableColumn>
    <tableColumn id="9" name="Chg." dataDxfId="28" totalsRowDxfId="62">
      <calculatedColumnFormula>VLOOKUP(Table3[Symbol],stockComparisonTrading_excel!$A$2:$X$562,18,FALSE)</calculatedColumnFormula>
    </tableColumn>
    <tableColumn id="10" name="%Chg." dataDxfId="27" totalsRowDxfId="61">
      <calculatedColumnFormula>VLOOKUP(Table3[Symbol],stockComparisonTrading_excel!$A$2:$X$562,18,FALSE)</calculatedColumnFormula>
    </tableColumn>
    <tableColumn id="11" name="Avg" dataDxfId="26" totalsRowDxfId="60">
      <calculatedColumnFormula>VLOOKUP(Table3[Symbol],stockComparisonTrading_excel!$A$2:$X$562,18,FALSE)</calculatedColumnFormula>
    </tableColumn>
    <tableColumn id="12" name="Bid" dataDxfId="25" totalsRowDxfId="59">
      <calculatedColumnFormula>VLOOKUP(Table3[Symbol],stockComparisonTrading_excel!$A$2:$X$562,18,FALSE)</calculatedColumnFormula>
    </tableColumn>
    <tableColumn id="13" name="Offer" dataDxfId="24" totalsRowDxfId="58">
      <calculatedColumnFormula>VLOOKUP(Table3[Symbol],stockComparisonTrading_excel!$A$2:$X$562,18,FALSE)</calculatedColumnFormula>
    </tableColumn>
    <tableColumn id="14" name="Volume" dataDxfId="23" totalsRowDxfId="57">
      <calculatedColumnFormula>VLOOKUP(Table3[Symbol],stockComparisonTrading_excel!$A$2:$X$562,18,FALSE)</calculatedColumnFormula>
    </tableColumn>
    <tableColumn id="15" name="Value" dataDxfId="22" totalsRowDxfId="56">
      <calculatedColumnFormula>VLOOKUP(Table3[Symbol],stockComparisonTrading_excel!$A$2:$X$562,18,FALSE)</calculatedColumnFormula>
    </tableColumn>
    <tableColumn id="16" name="Market Cap" dataDxfId="21" totalsRowDxfId="55">
      <calculatedColumnFormula>VLOOKUP(Table3[Symbol],stockComparisonTrading_excel!$A$2:$X$562,17,FALSE)</calculatedColumnFormula>
    </tableColumn>
    <tableColumn id="17" name="P/E*" dataDxfId="20" totalsRowDxfId="54">
      <calculatedColumnFormula>VLOOKUP(Table3[Symbol],stockComparisonTrading_excel!$A$2:$X$562,18,FALSE)</calculatedColumnFormula>
    </tableColumn>
    <tableColumn id="18" name="P/BV*" dataDxfId="19" totalsRowDxfId="53">
      <calculatedColumnFormula>VLOOKUP(Table3[Symbol],stockComparisonTrading_excel!$A$2:$X$562,19,FALSE)</calculatedColumnFormula>
    </tableColumn>
    <tableColumn id="19" name="Book Value" dataDxfId="18" totalsRowDxfId="52">
      <calculatedColumnFormula>VLOOKUP(Table3[Symbol],stockComparisonTrading_excel!$A$2:$X$562,20,FALSE)</calculatedColumnFormula>
    </tableColumn>
    <tableColumn id="20" name="Dividend%" dataDxfId="17" totalsRowDxfId="51">
      <calculatedColumnFormula>VLOOKUP(Table3[Symbol],stockComparisonTrading_excel!$A$2:$X$562,21,FALSE)</calculatedColumnFormula>
    </tableColumn>
    <tableColumn id="21" name="Turnover Ratio" dataDxfId="16" totalsRowDxfId="50">
      <calculatedColumnFormula>VLOOKUP(Table3[Symbol],stockComparisonTrading_excel!$A$2:$X$562,22,FALSE)</calculatedColumnFormula>
    </tableColumn>
    <tableColumn id="22" name="Listed Share" dataDxfId="15" totalsRowDxfId="49">
      <calculatedColumnFormula>VLOOKUP(Table3[Symbol],stockComparisonTrading_excel!$A$2:$X$562,23,FALSE)</calculatedColumnFormula>
    </tableColumn>
    <tableColumn id="23" name="Par" dataDxfId="14" totalsRowDxfId="48">
      <calculatedColumnFormula>VLOOKUP(Table3[Symbol],stockComparisonTrading_excel!$A$2:$X$562,24,FALSE)</calculatedColumnFormula>
    </tableColumn>
    <tableColumn id="24" name="Period" dataDxfId="13" totalsRowDxfId="47">
      <calculatedColumnFormula>VLOOKUP(Table3[Symbol],Finalcial!$A$2:$P$493,2)</calculatedColumnFormula>
    </tableColumn>
    <tableColumn id="25" name="as of" dataDxfId="12" totalsRowDxfId="46">
      <calculatedColumnFormula>VLOOKUP(Table3[Symbol],Finalcial!$A$2:$P$493,3)</calculatedColumnFormula>
    </tableColumn>
    <tableColumn id="26" name="Total Asset" dataDxfId="11" totalsRowDxfId="45">
      <calculatedColumnFormula>VLOOKUP(Table3[Symbol],Finalcial!$A$2:$P$493,4,FALSE)</calculatedColumnFormula>
    </tableColumn>
    <tableColumn id="27" name="Liabilities" dataDxfId="10" totalsRowDxfId="44">
      <calculatedColumnFormula>VLOOKUP(Table3[Symbol],Finalcial!$A$2:$P$493,5,FALSE)</calculatedColumnFormula>
    </tableColumn>
    <tableColumn id="28" name="Paid-up" dataDxfId="9" totalsRowDxfId="43">
      <calculatedColumnFormula>VLOOKUP(Table3[Symbol],Finalcial!$A$2:$P$493,6,FALSE)</calculatedColumnFormula>
    </tableColumn>
    <tableColumn id="29" name="Equity" dataDxfId="8" totalsRowDxfId="42">
      <calculatedColumnFormula>VLOOKUP(Table3[Symbol],Finalcial!$A$2:$P$493,7,FALSE)</calculatedColumnFormula>
    </tableColumn>
    <tableColumn id="30" name="Revenue" dataDxfId="7" totalsRowDxfId="41">
      <calculatedColumnFormula>VLOOKUP(Table3[Symbol],Finalcial!$A$2:$P$493,8,FALSE)</calculatedColumnFormula>
    </tableColumn>
    <tableColumn id="31" name="Net Profit" dataDxfId="6" totalsRowDxfId="40">
      <calculatedColumnFormula>VLOOKUP(Table3[Symbol],Finalcial!$A$2:$P$493,9,FALSE)</calculatedColumnFormula>
    </tableColumn>
    <tableColumn id="32" name="EPS**" dataDxfId="5" totalsRowDxfId="39">
      <calculatedColumnFormula>VLOOKUP(Table3[Symbol],Finalcial!$A$2:$P$493,10,FALSE)</calculatedColumnFormula>
    </tableColumn>
    <tableColumn id="33" name="D/E" dataDxfId="4" totalsRowDxfId="38">
      <calculatedColumnFormula>VLOOKUP(Table3[Symbol],Finalcial!$A$2:$P$493,11,FALSE)</calculatedColumnFormula>
    </tableColumn>
    <tableColumn id="34" name="Net Profit%" dataDxfId="3" totalsRowDxfId="37">
      <calculatedColumnFormula>VLOOKUP(Table3[Symbol],Finalcial!$A$2:$P$493,12,FALSE)</calculatedColumnFormula>
    </tableColumn>
    <tableColumn id="35" name="ROA%" dataDxfId="2" totalsRowDxfId="36">
      <calculatedColumnFormula>VLOOKUP(Table3[Symbol],Finalcial!$A$2:$P$493,13,FALSE)</calculatedColumnFormula>
    </tableColumn>
    <tableColumn id="36" name="ROE%" dataDxfId="1" totalsRowDxfId="35">
      <calculatedColumnFormula>VLOOKUP(Table3[Symbol],Finalcial!$A$2:$P$493,14,FALSE)</calculatedColumnFormula>
    </tableColumn>
    <tableColumn id="37" name="YTP" totalsRowFunction="count" dataDxfId="0" totalsRowDxfId="34">
      <calculatedColumnFormula>Z2/AD2</calculatedColumnFormula>
    </tableColumn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04"/>
  <sheetViews>
    <sheetView tabSelected="1" zoomScaleNormal="100" workbookViewId="0">
      <selection activeCell="E10" sqref="E10"/>
    </sheetView>
  </sheetViews>
  <sheetFormatPr defaultRowHeight="14" x14ac:dyDescent="0.3"/>
  <cols>
    <col min="1" max="1" width="13" customWidth="1"/>
    <col min="2" max="2" width="45.296875" style="5" customWidth="1"/>
    <col min="3" max="3" width="24.796875" style="4" customWidth="1"/>
    <col min="8" max="8" width="9.09765625" customWidth="1"/>
    <col min="9" max="9" width="11.8984375" customWidth="1"/>
    <col min="13" max="13" width="17.19921875" customWidth="1"/>
    <col min="14" max="14" width="18.3984375" customWidth="1"/>
    <col min="15" max="15" width="20.8984375" style="1" customWidth="1"/>
    <col min="16" max="16" width="16.59765625" customWidth="1"/>
    <col min="17" max="17" width="11" bestFit="1" customWidth="1"/>
    <col min="18" max="18" width="11.796875" customWidth="1"/>
    <col min="19" max="19" width="13.69921875" customWidth="1"/>
    <col min="20" max="20" width="22.296875" customWidth="1"/>
    <col min="21" max="21" width="15.8984375" customWidth="1"/>
    <col min="22" max="22" width="13.69921875" customWidth="1"/>
    <col min="23" max="23" width="17.3984375" customWidth="1"/>
    <col min="24" max="24" width="23.59765625" style="2" customWidth="1"/>
    <col min="25" max="25" width="30" customWidth="1"/>
    <col min="26" max="26" width="16.3984375" customWidth="1"/>
    <col min="27" max="29" width="13.296875" style="3" customWidth="1"/>
    <col min="30" max="36" width="13.296875" customWidth="1"/>
  </cols>
  <sheetData>
    <row r="1" spans="1:36" s="12" customFormat="1" ht="64.75" customHeight="1" x14ac:dyDescent="0.3">
      <c r="A1" s="7" t="s">
        <v>0</v>
      </c>
      <c r="B1" s="7" t="s">
        <v>606</v>
      </c>
      <c r="C1" s="13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537</v>
      </c>
      <c r="N1" s="7" t="s">
        <v>538</v>
      </c>
      <c r="O1" s="8" t="s">
        <v>11</v>
      </c>
      <c r="P1" s="7" t="s">
        <v>12</v>
      </c>
      <c r="Q1" s="7" t="s">
        <v>13</v>
      </c>
      <c r="R1" s="7" t="s">
        <v>14</v>
      </c>
      <c r="S1" s="7" t="s">
        <v>539</v>
      </c>
      <c r="T1" s="7" t="s">
        <v>15</v>
      </c>
      <c r="U1" s="7" t="s">
        <v>16</v>
      </c>
      <c r="V1" s="7" t="s">
        <v>17</v>
      </c>
      <c r="W1" s="7" t="s">
        <v>540</v>
      </c>
      <c r="X1" s="9" t="s">
        <v>541</v>
      </c>
      <c r="Y1" s="8" t="s">
        <v>542</v>
      </c>
      <c r="Z1" s="8" t="s">
        <v>543</v>
      </c>
      <c r="AA1" s="10" t="s">
        <v>544</v>
      </c>
      <c r="AB1" s="10" t="s">
        <v>545</v>
      </c>
      <c r="AC1" s="10" t="s">
        <v>546</v>
      </c>
      <c r="AD1" s="7" t="s">
        <v>547</v>
      </c>
      <c r="AE1" s="7" t="s">
        <v>548</v>
      </c>
      <c r="AF1" s="7" t="s">
        <v>549</v>
      </c>
      <c r="AG1" s="7" t="s">
        <v>550</v>
      </c>
      <c r="AH1" s="7" t="s">
        <v>551</v>
      </c>
      <c r="AI1" s="7" t="s">
        <v>552</v>
      </c>
      <c r="AJ1" s="11" t="s">
        <v>553</v>
      </c>
    </row>
    <row r="2" spans="1:36" ht="18.55" customHeight="1" x14ac:dyDescent="0.3">
      <c r="A2" s="38" t="s">
        <v>307</v>
      </c>
      <c r="B2" s="14" t="str">
        <f>VLOOKUP(Table3[Symbol],stockComparisonTrading_excel!$A$2:$X$562,2,FALSE)</f>
        <v>Agribusiness</v>
      </c>
      <c r="C2" s="104">
        <f>VLOOKUP(Table3[Symbol],stockComparisonTrading_excel!$A$2:$X$562,3,FALSE)</f>
        <v>82.25</v>
      </c>
      <c r="D2" s="105">
        <f>VLOOKUP(Table3[Symbol],stockComparisonTrading_excel!$A$2:$X$562,18,FALSE)</f>
        <v>28.24</v>
      </c>
      <c r="E2" s="105">
        <f>VLOOKUP(Table3[Symbol],stockComparisonTrading_excel!$A$2:$X$562,18,FALSE)</f>
        <v>28.24</v>
      </c>
      <c r="F2" s="105">
        <f>VLOOKUP(Table3[Symbol],stockComparisonTrading_excel!$A$2:$X$562,18,FALSE)</f>
        <v>28.24</v>
      </c>
      <c r="G2" s="105">
        <f>VLOOKUP(Table3[Symbol],stockComparisonTrading_excel!$A$2:$X$562,18,FALSE)</f>
        <v>28.24</v>
      </c>
      <c r="H2" s="105">
        <f>VLOOKUP(Table3[Symbol],stockComparisonTrading_excel!$A$2:$X$562,18,FALSE)</f>
        <v>28.24</v>
      </c>
      <c r="I2" s="105">
        <f>VLOOKUP(Table3[Symbol],stockComparisonTrading_excel!$A$2:$X$562,18,FALSE)</f>
        <v>28.24</v>
      </c>
      <c r="J2" s="105">
        <f>VLOOKUP(Table3[Symbol],stockComparisonTrading_excel!$A$2:$X$562,18,FALSE)</f>
        <v>28.24</v>
      </c>
      <c r="K2" s="105">
        <f>VLOOKUP(Table3[Symbol],stockComparisonTrading_excel!$A$2:$X$562,18,FALSE)</f>
        <v>28.24</v>
      </c>
      <c r="L2" s="105">
        <f>VLOOKUP(Table3[Symbol],stockComparisonTrading_excel!$A$2:$X$562,18,FALSE)</f>
        <v>28.24</v>
      </c>
      <c r="M2" s="105">
        <f>VLOOKUP(Table3[Symbol],stockComparisonTrading_excel!$A$2:$X$562,18,FALSE)</f>
        <v>28.24</v>
      </c>
      <c r="N2" s="105">
        <f>VLOOKUP(Table3[Symbol],stockComparisonTrading_excel!$A$2:$X$562,18,FALSE)</f>
        <v>28.24</v>
      </c>
      <c r="O2" s="105">
        <f>VLOOKUP(Table3[Symbol],stockComparisonTrading_excel!$A$2:$X$562,17,FALSE)</f>
        <v>6300000000</v>
      </c>
      <c r="P2" s="105">
        <f>VLOOKUP(Table3[Symbol],stockComparisonTrading_excel!$A$2:$X$562,18,FALSE)</f>
        <v>28.24</v>
      </c>
      <c r="Q2" s="105">
        <f>VLOOKUP(Table3[Symbol],stockComparisonTrading_excel!$A$2:$X$562,19,FALSE)</f>
        <v>1.26</v>
      </c>
      <c r="R2" s="105">
        <f>VLOOKUP(Table3[Symbol],stockComparisonTrading_excel!$A$2:$X$562,20,FALSE)</f>
        <v>83.34</v>
      </c>
      <c r="S2" s="105">
        <f>VLOOKUP(Table3[Symbol],stockComparisonTrading_excel!$A$2:$X$562,21,FALSE)</f>
        <v>4.05</v>
      </c>
      <c r="T2" s="105">
        <f>VLOOKUP(Table3[Symbol],stockComparisonTrading_excel!$A$2:$X$562,22,FALSE)</f>
        <v>0.6</v>
      </c>
      <c r="U2" s="105">
        <f>VLOOKUP(Table3[Symbol],stockComparisonTrading_excel!$A$2:$X$562,23,FALSE)</f>
        <v>60000000</v>
      </c>
      <c r="V2" s="105">
        <f>VLOOKUP(Table3[Symbol],stockComparisonTrading_excel!$A$2:$X$562,24,FALSE)</f>
        <v>10</v>
      </c>
      <c r="W2" s="106" t="str">
        <f>VLOOKUP(Table3[Symbol],Finalcial!$A$2:$P$493,2)</f>
        <v>Q4/2012</v>
      </c>
      <c r="X2" s="107">
        <f>VLOOKUP(Table3[Symbol],Finalcial!$A$2:$P$493,3)</f>
        <v>41274</v>
      </c>
      <c r="Y2" s="107" t="e">
        <f>VLOOKUP(Table3[Symbol],Finalcial!$A$2:$P$493,4,FALSE)</f>
        <v>#N/A</v>
      </c>
      <c r="Z2" s="107" t="e">
        <f>VLOOKUP(Table3[Symbol],Finalcial!$A$2:$P$493,5,FALSE)</f>
        <v>#N/A</v>
      </c>
      <c r="AA2" s="107" t="e">
        <f>VLOOKUP(Table3[Symbol],Finalcial!$A$2:$P$493,6,FALSE)</f>
        <v>#N/A</v>
      </c>
      <c r="AB2" s="107" t="e">
        <f>VLOOKUP(Table3[Symbol],Finalcial!$A$2:$P$493,7,FALSE)</f>
        <v>#N/A</v>
      </c>
      <c r="AC2" s="107" t="e">
        <f>VLOOKUP(Table3[Symbol],Finalcial!$A$2:$P$493,8,FALSE)</f>
        <v>#N/A</v>
      </c>
      <c r="AD2" s="107" t="e">
        <f>VLOOKUP(Table3[Symbol],Finalcial!$A$2:$P$493,9,FALSE)</f>
        <v>#N/A</v>
      </c>
      <c r="AE2" s="107" t="e">
        <f>VLOOKUP(Table3[Symbol],Finalcial!$A$2:$P$493,10,FALSE)</f>
        <v>#N/A</v>
      </c>
      <c r="AF2" s="107" t="e">
        <f>VLOOKUP(Table3[Symbol],Finalcial!$A$2:$P$493,11,FALSE)</f>
        <v>#N/A</v>
      </c>
      <c r="AG2" s="107" t="e">
        <f>VLOOKUP(Table3[Symbol],Finalcial!$A$2:$P$493,12,FALSE)</f>
        <v>#N/A</v>
      </c>
      <c r="AH2" s="107" t="e">
        <f>VLOOKUP(Table3[Symbol],Finalcial!$A$2:$P$493,13,FALSE)</f>
        <v>#N/A</v>
      </c>
      <c r="AI2" s="107" t="e">
        <f>VLOOKUP(Table3[Symbol],Finalcial!$A$2:$P$493,14,FALSE)</f>
        <v>#N/A</v>
      </c>
      <c r="AJ2" s="108" t="e">
        <f t="shared" ref="AJ2:AJ65" si="0">Z2/AD2</f>
        <v>#N/A</v>
      </c>
    </row>
    <row r="3" spans="1:36" ht="18.55" customHeight="1" x14ac:dyDescent="0.3">
      <c r="A3" s="43" t="s">
        <v>73</v>
      </c>
      <c r="B3" s="14" t="str">
        <f>VLOOKUP(Table3[Symbol],stockComparisonTrading_excel!$A$2:$X$562,2,FALSE)</f>
        <v>Consumer Products: Fashion</v>
      </c>
      <c r="C3" s="104">
        <f>VLOOKUP(Table3[Symbol],stockComparisonTrading_excel!$A$2:$X$562,3,FALSE)</f>
        <v>7.35</v>
      </c>
      <c r="D3" s="105" t="str">
        <f>VLOOKUP(Table3[Symbol],stockComparisonTrading_excel!$A$2:$X$562,18,FALSE)</f>
        <v>N/A</v>
      </c>
      <c r="E3" s="105" t="str">
        <f>VLOOKUP(Table3[Symbol],stockComparisonTrading_excel!$A$2:$X$562,18,FALSE)</f>
        <v>N/A</v>
      </c>
      <c r="F3" s="105" t="str">
        <f>VLOOKUP(Table3[Symbol],stockComparisonTrading_excel!$A$2:$X$562,18,FALSE)</f>
        <v>N/A</v>
      </c>
      <c r="G3" s="105" t="str">
        <f>VLOOKUP(Table3[Symbol],stockComparisonTrading_excel!$A$2:$X$562,18,FALSE)</f>
        <v>N/A</v>
      </c>
      <c r="H3" s="105" t="str">
        <f>VLOOKUP(Table3[Symbol],stockComparisonTrading_excel!$A$2:$X$562,18,FALSE)</f>
        <v>N/A</v>
      </c>
      <c r="I3" s="105" t="str">
        <f>VLOOKUP(Table3[Symbol],stockComparisonTrading_excel!$A$2:$X$562,18,FALSE)</f>
        <v>N/A</v>
      </c>
      <c r="J3" s="105" t="str">
        <f>VLOOKUP(Table3[Symbol],stockComparisonTrading_excel!$A$2:$X$562,18,FALSE)</f>
        <v>N/A</v>
      </c>
      <c r="K3" s="105" t="str">
        <f>VLOOKUP(Table3[Symbol],stockComparisonTrading_excel!$A$2:$X$562,18,FALSE)</f>
        <v>N/A</v>
      </c>
      <c r="L3" s="105" t="str">
        <f>VLOOKUP(Table3[Symbol],stockComparisonTrading_excel!$A$2:$X$562,18,FALSE)</f>
        <v>N/A</v>
      </c>
      <c r="M3" s="105" t="str">
        <f>VLOOKUP(Table3[Symbol],stockComparisonTrading_excel!$A$2:$X$562,18,FALSE)</f>
        <v>N/A</v>
      </c>
      <c r="N3" s="105" t="str">
        <f>VLOOKUP(Table3[Symbol],stockComparisonTrading_excel!$A$2:$X$562,18,FALSE)</f>
        <v>N/A</v>
      </c>
      <c r="O3" s="105">
        <f>VLOOKUP(Table3[Symbol],stockComparisonTrading_excel!$A$2:$X$562,17,FALSE)</f>
        <v>184380000</v>
      </c>
      <c r="P3" s="105" t="str">
        <f>VLOOKUP(Table3[Symbol],stockComparisonTrading_excel!$A$2:$X$562,18,FALSE)</f>
        <v>N/A</v>
      </c>
      <c r="Q3" s="105">
        <f>VLOOKUP(Table3[Symbol],stockComparisonTrading_excel!$A$2:$X$562,19,FALSE)</f>
        <v>2.06</v>
      </c>
      <c r="R3" s="105">
        <f>VLOOKUP(Table3[Symbol],stockComparisonTrading_excel!$A$2:$X$562,20,FALSE)</f>
        <v>6.78</v>
      </c>
      <c r="S3" s="105" t="str">
        <f>VLOOKUP(Table3[Symbol],stockComparisonTrading_excel!$A$2:$X$562,21,FALSE)</f>
        <v>-</v>
      </c>
      <c r="T3" s="105">
        <f>VLOOKUP(Table3[Symbol],stockComparisonTrading_excel!$A$2:$X$562,22,FALSE)</f>
        <v>1.34</v>
      </c>
      <c r="U3" s="105">
        <f>VLOOKUP(Table3[Symbol],stockComparisonTrading_excel!$A$2:$X$562,23,FALSE)</f>
        <v>13170000</v>
      </c>
      <c r="V3" s="105">
        <f>VLOOKUP(Table3[Symbol],stockComparisonTrading_excel!$A$2:$X$562,24,FALSE)</f>
        <v>10</v>
      </c>
      <c r="W3" s="106" t="str">
        <f>VLOOKUP(Table3[Symbol],Finalcial!$A$2:$P$493,2)</f>
        <v>Q1/2013</v>
      </c>
      <c r="X3" s="107">
        <f>VLOOKUP(Table3[Symbol],Finalcial!$A$2:$P$493,3)</f>
        <v>41364</v>
      </c>
      <c r="Y3" s="107" t="e">
        <f>VLOOKUP(Table3[Symbol],Finalcial!$A$2:$P$493,4,FALSE)</f>
        <v>#N/A</v>
      </c>
      <c r="Z3" s="107" t="e">
        <f>VLOOKUP(Table3[Symbol],Finalcial!$A$2:$P$493,5,FALSE)</f>
        <v>#N/A</v>
      </c>
      <c r="AA3" s="107" t="e">
        <f>VLOOKUP(Table3[Symbol],Finalcial!$A$2:$P$493,6,FALSE)</f>
        <v>#N/A</v>
      </c>
      <c r="AB3" s="107" t="e">
        <f>VLOOKUP(Table3[Symbol],Finalcial!$A$2:$P$493,7,FALSE)</f>
        <v>#N/A</v>
      </c>
      <c r="AC3" s="107" t="e">
        <f>VLOOKUP(Table3[Symbol],Finalcial!$A$2:$P$493,8,FALSE)</f>
        <v>#N/A</v>
      </c>
      <c r="AD3" s="107" t="e">
        <f>VLOOKUP(Table3[Symbol],Finalcial!$A$2:$P$493,9,FALSE)</f>
        <v>#N/A</v>
      </c>
      <c r="AE3" s="107" t="e">
        <f>VLOOKUP(Table3[Symbol],Finalcial!$A$2:$P$493,10,FALSE)</f>
        <v>#N/A</v>
      </c>
      <c r="AF3" s="107" t="e">
        <f>VLOOKUP(Table3[Symbol],Finalcial!$A$2:$P$493,11,FALSE)</f>
        <v>#N/A</v>
      </c>
      <c r="AG3" s="107" t="e">
        <f>VLOOKUP(Table3[Symbol],Finalcial!$A$2:$P$493,12,FALSE)</f>
        <v>#N/A</v>
      </c>
      <c r="AH3" s="107" t="e">
        <f>VLOOKUP(Table3[Symbol],Finalcial!$A$2:$P$493,13,FALSE)</f>
        <v>#N/A</v>
      </c>
      <c r="AI3" s="107" t="e">
        <f>VLOOKUP(Table3[Symbol],Finalcial!$A$2:$P$493,14,FALSE)</f>
        <v>#N/A</v>
      </c>
      <c r="AJ3" s="108" t="e">
        <f t="shared" si="0"/>
        <v>#N/A</v>
      </c>
    </row>
    <row r="4" spans="1:36" ht="18.55" customHeight="1" x14ac:dyDescent="0.3">
      <c r="A4" s="38" t="s">
        <v>285</v>
      </c>
      <c r="B4" s="14" t="str">
        <f>VLOOKUP(Table3[Symbol],stockComparisonTrading_excel!$A$2:$X$562,2,FALSE)</f>
        <v>Consumer Products: Fashion</v>
      </c>
      <c r="C4" s="104">
        <f>VLOOKUP(Table3[Symbol],stockComparisonTrading_excel!$A$2:$X$562,3,FALSE)</f>
        <v>1.03</v>
      </c>
      <c r="D4" s="105" t="str">
        <f>VLOOKUP(Table3[Symbol],stockComparisonTrading_excel!$A$2:$X$562,18,FALSE)</f>
        <v>N/A</v>
      </c>
      <c r="E4" s="105" t="str">
        <f>VLOOKUP(Table3[Symbol],stockComparisonTrading_excel!$A$2:$X$562,18,FALSE)</f>
        <v>N/A</v>
      </c>
      <c r="F4" s="105" t="str">
        <f>VLOOKUP(Table3[Symbol],stockComparisonTrading_excel!$A$2:$X$562,18,FALSE)</f>
        <v>N/A</v>
      </c>
      <c r="G4" s="105" t="str">
        <f>VLOOKUP(Table3[Symbol],stockComparisonTrading_excel!$A$2:$X$562,18,FALSE)</f>
        <v>N/A</v>
      </c>
      <c r="H4" s="105" t="str">
        <f>VLOOKUP(Table3[Symbol],stockComparisonTrading_excel!$A$2:$X$562,18,FALSE)</f>
        <v>N/A</v>
      </c>
      <c r="I4" s="105" t="str">
        <f>VLOOKUP(Table3[Symbol],stockComparisonTrading_excel!$A$2:$X$562,18,FALSE)</f>
        <v>N/A</v>
      </c>
      <c r="J4" s="105" t="str">
        <f>VLOOKUP(Table3[Symbol],stockComparisonTrading_excel!$A$2:$X$562,18,FALSE)</f>
        <v>N/A</v>
      </c>
      <c r="K4" s="105" t="str">
        <f>VLOOKUP(Table3[Symbol],stockComparisonTrading_excel!$A$2:$X$562,18,FALSE)</f>
        <v>N/A</v>
      </c>
      <c r="L4" s="105" t="str">
        <f>VLOOKUP(Table3[Symbol],stockComparisonTrading_excel!$A$2:$X$562,18,FALSE)</f>
        <v>N/A</v>
      </c>
      <c r="M4" s="105" t="str">
        <f>VLOOKUP(Table3[Symbol],stockComparisonTrading_excel!$A$2:$X$562,18,FALSE)</f>
        <v>N/A</v>
      </c>
      <c r="N4" s="105" t="str">
        <f>VLOOKUP(Table3[Symbol],stockComparisonTrading_excel!$A$2:$X$562,18,FALSE)</f>
        <v>N/A</v>
      </c>
      <c r="O4" s="105">
        <f>VLOOKUP(Table3[Symbol],stockComparisonTrading_excel!$A$2:$X$562,17,FALSE)</f>
        <v>756000000</v>
      </c>
      <c r="P4" s="105" t="str">
        <f>VLOOKUP(Table3[Symbol],stockComparisonTrading_excel!$A$2:$X$562,18,FALSE)</f>
        <v>N/A</v>
      </c>
      <c r="Q4" s="105" t="str">
        <f>VLOOKUP(Table3[Symbol],stockComparisonTrading_excel!$A$2:$X$562,19,FALSE)</f>
        <v>N/A</v>
      </c>
      <c r="R4" s="105">
        <f>VLOOKUP(Table3[Symbol],stockComparisonTrading_excel!$A$2:$X$562,20,FALSE)</f>
        <v>-0.47</v>
      </c>
      <c r="S4" s="105" t="str">
        <f>VLOOKUP(Table3[Symbol],stockComparisonTrading_excel!$A$2:$X$562,21,FALSE)</f>
        <v>-</v>
      </c>
      <c r="T4" s="105">
        <f>VLOOKUP(Table3[Symbol],stockComparisonTrading_excel!$A$2:$X$562,22,FALSE)</f>
        <v>217.97</v>
      </c>
      <c r="U4" s="105">
        <f>VLOOKUP(Table3[Symbol],stockComparisonTrading_excel!$A$2:$X$562,23,FALSE)</f>
        <v>540000000</v>
      </c>
      <c r="V4" s="105">
        <f>VLOOKUP(Table3[Symbol],stockComparisonTrading_excel!$A$2:$X$562,24,FALSE)</f>
        <v>5</v>
      </c>
      <c r="W4" s="106" t="str">
        <f>VLOOKUP(Table3[Symbol],Finalcial!$A$2:$P$493,2)</f>
        <v>Q1/2013</v>
      </c>
      <c r="X4" s="107">
        <f>VLOOKUP(Table3[Symbol],Finalcial!$A$2:$P$493,3)</f>
        <v>41364</v>
      </c>
      <c r="Y4" s="107" t="e">
        <f>VLOOKUP(Table3[Symbol],Finalcial!$A$2:$P$493,4,FALSE)</f>
        <v>#N/A</v>
      </c>
      <c r="Z4" s="107" t="e">
        <f>VLOOKUP(Table3[Symbol],Finalcial!$A$2:$P$493,5,FALSE)</f>
        <v>#N/A</v>
      </c>
      <c r="AA4" s="107" t="e">
        <f>VLOOKUP(Table3[Symbol],Finalcial!$A$2:$P$493,6,FALSE)</f>
        <v>#N/A</v>
      </c>
      <c r="AB4" s="107" t="e">
        <f>VLOOKUP(Table3[Symbol],Finalcial!$A$2:$P$493,7,FALSE)</f>
        <v>#N/A</v>
      </c>
      <c r="AC4" s="107" t="e">
        <f>VLOOKUP(Table3[Symbol],Finalcial!$A$2:$P$493,8,FALSE)</f>
        <v>#N/A</v>
      </c>
      <c r="AD4" s="107" t="e">
        <f>VLOOKUP(Table3[Symbol],Finalcial!$A$2:$P$493,9,FALSE)</f>
        <v>#N/A</v>
      </c>
      <c r="AE4" s="107" t="e">
        <f>VLOOKUP(Table3[Symbol],Finalcial!$A$2:$P$493,10,FALSE)</f>
        <v>#N/A</v>
      </c>
      <c r="AF4" s="107" t="e">
        <f>VLOOKUP(Table3[Symbol],Finalcial!$A$2:$P$493,11,FALSE)</f>
        <v>#N/A</v>
      </c>
      <c r="AG4" s="107" t="e">
        <f>VLOOKUP(Table3[Symbol],Finalcial!$A$2:$P$493,12,FALSE)</f>
        <v>#N/A</v>
      </c>
      <c r="AH4" s="107" t="e">
        <f>VLOOKUP(Table3[Symbol],Finalcial!$A$2:$P$493,13,FALSE)</f>
        <v>#N/A</v>
      </c>
      <c r="AI4" s="107" t="e">
        <f>VLOOKUP(Table3[Symbol],Finalcial!$A$2:$P$493,14,FALSE)</f>
        <v>#N/A</v>
      </c>
      <c r="AJ4" s="108" t="e">
        <f t="shared" si="0"/>
        <v>#N/A</v>
      </c>
    </row>
    <row r="5" spans="1:36" ht="18.55" customHeight="1" x14ac:dyDescent="0.3">
      <c r="A5" s="43" t="s">
        <v>295</v>
      </c>
      <c r="B5" s="14" t="str">
        <f>VLOOKUP(Table3[Symbol],stockComparisonTrading_excel!$A$2:$X$562,2,FALSE)</f>
        <v>Consumer Products: Fashion</v>
      </c>
      <c r="C5" s="104">
        <f>VLOOKUP(Table3[Symbol],stockComparisonTrading_excel!$A$2:$X$562,3,FALSE)</f>
        <v>12.7</v>
      </c>
      <c r="D5" s="105">
        <f>VLOOKUP(Table3[Symbol],stockComparisonTrading_excel!$A$2:$X$562,18,FALSE)</f>
        <v>10.4</v>
      </c>
      <c r="E5" s="105">
        <f>VLOOKUP(Table3[Symbol],stockComparisonTrading_excel!$A$2:$X$562,18,FALSE)</f>
        <v>10.4</v>
      </c>
      <c r="F5" s="105">
        <f>VLOOKUP(Table3[Symbol],stockComparisonTrading_excel!$A$2:$X$562,18,FALSE)</f>
        <v>10.4</v>
      </c>
      <c r="G5" s="105">
        <f>VLOOKUP(Table3[Symbol],stockComparisonTrading_excel!$A$2:$X$562,18,FALSE)</f>
        <v>10.4</v>
      </c>
      <c r="H5" s="105">
        <f>VLOOKUP(Table3[Symbol],stockComparisonTrading_excel!$A$2:$X$562,18,FALSE)</f>
        <v>10.4</v>
      </c>
      <c r="I5" s="105">
        <f>VLOOKUP(Table3[Symbol],stockComparisonTrading_excel!$A$2:$X$562,18,FALSE)</f>
        <v>10.4</v>
      </c>
      <c r="J5" s="105">
        <f>VLOOKUP(Table3[Symbol],stockComparisonTrading_excel!$A$2:$X$562,18,FALSE)</f>
        <v>10.4</v>
      </c>
      <c r="K5" s="105">
        <f>VLOOKUP(Table3[Symbol],stockComparisonTrading_excel!$A$2:$X$562,18,FALSE)</f>
        <v>10.4</v>
      </c>
      <c r="L5" s="105">
        <f>VLOOKUP(Table3[Symbol],stockComparisonTrading_excel!$A$2:$X$562,18,FALSE)</f>
        <v>10.4</v>
      </c>
      <c r="M5" s="105">
        <f>VLOOKUP(Table3[Symbol],stockComparisonTrading_excel!$A$2:$X$562,18,FALSE)</f>
        <v>10.4</v>
      </c>
      <c r="N5" s="105">
        <f>VLOOKUP(Table3[Symbol],stockComparisonTrading_excel!$A$2:$X$562,18,FALSE)</f>
        <v>10.4</v>
      </c>
      <c r="O5" s="105">
        <f>VLOOKUP(Table3[Symbol],stockComparisonTrading_excel!$A$2:$X$562,17,FALSE)</f>
        <v>1200000000</v>
      </c>
      <c r="P5" s="105">
        <f>VLOOKUP(Table3[Symbol],stockComparisonTrading_excel!$A$2:$X$562,18,FALSE)</f>
        <v>10.4</v>
      </c>
      <c r="Q5" s="105">
        <f>VLOOKUP(Table3[Symbol],stockComparisonTrading_excel!$A$2:$X$562,19,FALSE)</f>
        <v>0.74</v>
      </c>
      <c r="R5" s="105">
        <f>VLOOKUP(Table3[Symbol],stockComparisonTrading_excel!$A$2:$X$562,20,FALSE)</f>
        <v>16.899999999999999</v>
      </c>
      <c r="S5" s="105">
        <f>VLOOKUP(Table3[Symbol],stockComparisonTrading_excel!$A$2:$X$562,21,FALSE)</f>
        <v>4.8</v>
      </c>
      <c r="T5" s="105">
        <f>VLOOKUP(Table3[Symbol],stockComparisonTrading_excel!$A$2:$X$562,22,FALSE)</f>
        <v>3.44</v>
      </c>
      <c r="U5" s="105">
        <f>VLOOKUP(Table3[Symbol],stockComparisonTrading_excel!$A$2:$X$562,23,FALSE)</f>
        <v>96000000</v>
      </c>
      <c r="V5" s="105">
        <f>VLOOKUP(Table3[Symbol],stockComparisonTrading_excel!$A$2:$X$562,24,FALSE)</f>
        <v>1</v>
      </c>
      <c r="W5" s="106" t="str">
        <f>VLOOKUP(Table3[Symbol],Finalcial!$A$2:$P$493,2)</f>
        <v>Q1/2013</v>
      </c>
      <c r="X5" s="107">
        <f>VLOOKUP(Table3[Symbol],Finalcial!$A$2:$P$493,3)</f>
        <v>41364</v>
      </c>
      <c r="Y5" s="107" t="e">
        <f>VLOOKUP(Table3[Symbol],Finalcial!$A$2:$P$493,4,FALSE)</f>
        <v>#N/A</v>
      </c>
      <c r="Z5" s="107" t="e">
        <f>VLOOKUP(Table3[Symbol],Finalcial!$A$2:$P$493,5,FALSE)</f>
        <v>#N/A</v>
      </c>
      <c r="AA5" s="107" t="e">
        <f>VLOOKUP(Table3[Symbol],Finalcial!$A$2:$P$493,6,FALSE)</f>
        <v>#N/A</v>
      </c>
      <c r="AB5" s="107" t="e">
        <f>VLOOKUP(Table3[Symbol],Finalcial!$A$2:$P$493,7,FALSE)</f>
        <v>#N/A</v>
      </c>
      <c r="AC5" s="107" t="e">
        <f>VLOOKUP(Table3[Symbol],Finalcial!$A$2:$P$493,8,FALSE)</f>
        <v>#N/A</v>
      </c>
      <c r="AD5" s="107" t="e">
        <f>VLOOKUP(Table3[Symbol],Finalcial!$A$2:$P$493,9,FALSE)</f>
        <v>#N/A</v>
      </c>
      <c r="AE5" s="107" t="e">
        <f>VLOOKUP(Table3[Symbol],Finalcial!$A$2:$P$493,10,FALSE)</f>
        <v>#N/A</v>
      </c>
      <c r="AF5" s="107" t="e">
        <f>VLOOKUP(Table3[Symbol],Finalcial!$A$2:$P$493,11,FALSE)</f>
        <v>#N/A</v>
      </c>
      <c r="AG5" s="107" t="e">
        <f>VLOOKUP(Table3[Symbol],Finalcial!$A$2:$P$493,12,FALSE)</f>
        <v>#N/A</v>
      </c>
      <c r="AH5" s="107" t="e">
        <f>VLOOKUP(Table3[Symbol],Finalcial!$A$2:$P$493,13,FALSE)</f>
        <v>#N/A</v>
      </c>
      <c r="AI5" s="107" t="e">
        <f>VLOOKUP(Table3[Symbol],Finalcial!$A$2:$P$493,14,FALSE)</f>
        <v>#N/A</v>
      </c>
      <c r="AJ5" s="108" t="e">
        <f t="shared" si="0"/>
        <v>#N/A</v>
      </c>
    </row>
    <row r="6" spans="1:36" ht="18.55" customHeight="1" x14ac:dyDescent="0.3">
      <c r="A6" s="38" t="s">
        <v>78</v>
      </c>
      <c r="B6" s="14" t="str">
        <f>VLOOKUP(Table3[Symbol],stockComparisonTrading_excel!$A$2:$X$562,2,FALSE)</f>
        <v>Consumer Products: Fashion</v>
      </c>
      <c r="C6" s="104">
        <f>VLOOKUP(Table3[Symbol],stockComparisonTrading_excel!$A$2:$X$562,3,FALSE)</f>
        <v>19</v>
      </c>
      <c r="D6" s="105">
        <f>VLOOKUP(Table3[Symbol],stockComparisonTrading_excel!$A$2:$X$562,18,FALSE)</f>
        <v>87.93</v>
      </c>
      <c r="E6" s="105">
        <f>VLOOKUP(Table3[Symbol],stockComparisonTrading_excel!$A$2:$X$562,18,FALSE)</f>
        <v>87.93</v>
      </c>
      <c r="F6" s="105">
        <f>VLOOKUP(Table3[Symbol],stockComparisonTrading_excel!$A$2:$X$562,18,FALSE)</f>
        <v>87.93</v>
      </c>
      <c r="G6" s="105">
        <f>VLOOKUP(Table3[Symbol],stockComparisonTrading_excel!$A$2:$X$562,18,FALSE)</f>
        <v>87.93</v>
      </c>
      <c r="H6" s="105">
        <f>VLOOKUP(Table3[Symbol],stockComparisonTrading_excel!$A$2:$X$562,18,FALSE)</f>
        <v>87.93</v>
      </c>
      <c r="I6" s="105">
        <f>VLOOKUP(Table3[Symbol],stockComparisonTrading_excel!$A$2:$X$562,18,FALSE)</f>
        <v>87.93</v>
      </c>
      <c r="J6" s="105">
        <f>VLOOKUP(Table3[Symbol],stockComparisonTrading_excel!$A$2:$X$562,18,FALSE)</f>
        <v>87.93</v>
      </c>
      <c r="K6" s="105">
        <f>VLOOKUP(Table3[Symbol],stockComparisonTrading_excel!$A$2:$X$562,18,FALSE)</f>
        <v>87.93</v>
      </c>
      <c r="L6" s="105">
        <f>VLOOKUP(Table3[Symbol],stockComparisonTrading_excel!$A$2:$X$562,18,FALSE)</f>
        <v>87.93</v>
      </c>
      <c r="M6" s="105">
        <f>VLOOKUP(Table3[Symbol],stockComparisonTrading_excel!$A$2:$X$562,18,FALSE)</f>
        <v>87.93</v>
      </c>
      <c r="N6" s="105">
        <f>VLOOKUP(Table3[Symbol],stockComparisonTrading_excel!$A$2:$X$562,18,FALSE)</f>
        <v>87.93</v>
      </c>
      <c r="O6" s="105">
        <f>VLOOKUP(Table3[Symbol],stockComparisonTrading_excel!$A$2:$X$562,17,FALSE)</f>
        <v>204000000</v>
      </c>
      <c r="P6" s="105">
        <f>VLOOKUP(Table3[Symbol],stockComparisonTrading_excel!$A$2:$X$562,18,FALSE)</f>
        <v>87.93</v>
      </c>
      <c r="Q6" s="105">
        <f>VLOOKUP(Table3[Symbol],stockComparisonTrading_excel!$A$2:$X$562,19,FALSE)</f>
        <v>0.51</v>
      </c>
      <c r="R6" s="105">
        <f>VLOOKUP(Table3[Symbol],stockComparisonTrading_excel!$A$2:$X$562,20,FALSE)</f>
        <v>33.28</v>
      </c>
      <c r="S6" s="105">
        <f>VLOOKUP(Table3[Symbol],stockComparisonTrading_excel!$A$2:$X$562,21,FALSE)</f>
        <v>2.94</v>
      </c>
      <c r="T6" s="105">
        <f>VLOOKUP(Table3[Symbol],stockComparisonTrading_excel!$A$2:$X$562,22,FALSE)</f>
        <v>0.31</v>
      </c>
      <c r="U6" s="105">
        <f>VLOOKUP(Table3[Symbol],stockComparisonTrading_excel!$A$2:$X$562,23,FALSE)</f>
        <v>12000000</v>
      </c>
      <c r="V6" s="105">
        <f>VLOOKUP(Table3[Symbol],stockComparisonTrading_excel!$A$2:$X$562,24,FALSE)</f>
        <v>10</v>
      </c>
      <c r="W6" s="106" t="str">
        <f>VLOOKUP(Table3[Symbol],Finalcial!$A$2:$P$493,2)</f>
        <v>Q1/2013</v>
      </c>
      <c r="X6" s="107">
        <f>VLOOKUP(Table3[Symbol],Finalcial!$A$2:$P$493,3)</f>
        <v>41364</v>
      </c>
      <c r="Y6" s="107" t="e">
        <f>VLOOKUP(Table3[Symbol],Finalcial!$A$2:$P$493,4,FALSE)</f>
        <v>#N/A</v>
      </c>
      <c r="Z6" s="107" t="e">
        <f>VLOOKUP(Table3[Symbol],Finalcial!$A$2:$P$493,5,FALSE)</f>
        <v>#N/A</v>
      </c>
      <c r="AA6" s="107" t="e">
        <f>VLOOKUP(Table3[Symbol],Finalcial!$A$2:$P$493,6,FALSE)</f>
        <v>#N/A</v>
      </c>
      <c r="AB6" s="107" t="e">
        <f>VLOOKUP(Table3[Symbol],Finalcial!$A$2:$P$493,7,FALSE)</f>
        <v>#N/A</v>
      </c>
      <c r="AC6" s="107" t="e">
        <f>VLOOKUP(Table3[Symbol],Finalcial!$A$2:$P$493,8,FALSE)</f>
        <v>#N/A</v>
      </c>
      <c r="AD6" s="107" t="e">
        <f>VLOOKUP(Table3[Symbol],Finalcial!$A$2:$P$493,9,FALSE)</f>
        <v>#N/A</v>
      </c>
      <c r="AE6" s="107" t="e">
        <f>VLOOKUP(Table3[Symbol],Finalcial!$A$2:$P$493,10,FALSE)</f>
        <v>#N/A</v>
      </c>
      <c r="AF6" s="107" t="e">
        <f>VLOOKUP(Table3[Symbol],Finalcial!$A$2:$P$493,11,FALSE)</f>
        <v>#N/A</v>
      </c>
      <c r="AG6" s="107" t="e">
        <f>VLOOKUP(Table3[Symbol],Finalcial!$A$2:$P$493,12,FALSE)</f>
        <v>#N/A</v>
      </c>
      <c r="AH6" s="107" t="e">
        <f>VLOOKUP(Table3[Symbol],Finalcial!$A$2:$P$493,13,FALSE)</f>
        <v>#N/A</v>
      </c>
      <c r="AI6" s="107" t="e">
        <f>VLOOKUP(Table3[Symbol],Finalcial!$A$2:$P$493,14,FALSE)</f>
        <v>#N/A</v>
      </c>
      <c r="AJ6" s="108" t="e">
        <f t="shared" si="0"/>
        <v>#N/A</v>
      </c>
    </row>
    <row r="7" spans="1:36" ht="18.55" customHeight="1" x14ac:dyDescent="0.3">
      <c r="A7" s="38" t="s">
        <v>467</v>
      </c>
      <c r="B7" s="14" t="str">
        <f>VLOOKUP(Table3[Symbol],stockComparisonTrading_excel!$A$2:$X$562,2,FALSE)</f>
        <v>Consumer Products: Fashion</v>
      </c>
      <c r="C7" s="104">
        <f>VLOOKUP(Table3[Symbol],stockComparisonTrading_excel!$A$2:$X$562,3,FALSE)</f>
        <v>50.5</v>
      </c>
      <c r="D7" s="105" t="str">
        <f>VLOOKUP(Table3[Symbol],stockComparisonTrading_excel!$A$2:$X$562,18,FALSE)</f>
        <v>N/A</v>
      </c>
      <c r="E7" s="105" t="str">
        <f>VLOOKUP(Table3[Symbol],stockComparisonTrading_excel!$A$2:$X$562,18,FALSE)</f>
        <v>N/A</v>
      </c>
      <c r="F7" s="105" t="str">
        <f>VLOOKUP(Table3[Symbol],stockComparisonTrading_excel!$A$2:$X$562,18,FALSE)</f>
        <v>N/A</v>
      </c>
      <c r="G7" s="105" t="str">
        <f>VLOOKUP(Table3[Symbol],stockComparisonTrading_excel!$A$2:$X$562,18,FALSE)</f>
        <v>N/A</v>
      </c>
      <c r="H7" s="105" t="str">
        <f>VLOOKUP(Table3[Symbol],stockComparisonTrading_excel!$A$2:$X$562,18,FALSE)</f>
        <v>N/A</v>
      </c>
      <c r="I7" s="105" t="str">
        <f>VLOOKUP(Table3[Symbol],stockComparisonTrading_excel!$A$2:$X$562,18,FALSE)</f>
        <v>N/A</v>
      </c>
      <c r="J7" s="105" t="str">
        <f>VLOOKUP(Table3[Symbol],stockComparisonTrading_excel!$A$2:$X$562,18,FALSE)</f>
        <v>N/A</v>
      </c>
      <c r="K7" s="105" t="str">
        <f>VLOOKUP(Table3[Symbol],stockComparisonTrading_excel!$A$2:$X$562,18,FALSE)</f>
        <v>N/A</v>
      </c>
      <c r="L7" s="105" t="str">
        <f>VLOOKUP(Table3[Symbol],stockComparisonTrading_excel!$A$2:$X$562,18,FALSE)</f>
        <v>N/A</v>
      </c>
      <c r="M7" s="105" t="str">
        <f>VLOOKUP(Table3[Symbol],stockComparisonTrading_excel!$A$2:$X$562,18,FALSE)</f>
        <v>N/A</v>
      </c>
      <c r="N7" s="105" t="str">
        <f>VLOOKUP(Table3[Symbol],stockComparisonTrading_excel!$A$2:$X$562,18,FALSE)</f>
        <v>N/A</v>
      </c>
      <c r="O7" s="105">
        <f>VLOOKUP(Table3[Symbol],stockComparisonTrading_excel!$A$2:$X$562,17,FALSE)</f>
        <v>8668800000</v>
      </c>
      <c r="P7" s="105" t="str">
        <f>VLOOKUP(Table3[Symbol],stockComparisonTrading_excel!$A$2:$X$562,18,FALSE)</f>
        <v>N/A</v>
      </c>
      <c r="Q7" s="105">
        <f>VLOOKUP(Table3[Symbol],stockComparisonTrading_excel!$A$2:$X$562,19,FALSE)</f>
        <v>0.42</v>
      </c>
      <c r="R7" s="105">
        <f>VLOOKUP(Table3[Symbol],stockComparisonTrading_excel!$A$2:$X$562,20,FALSE)</f>
        <v>101.78</v>
      </c>
      <c r="S7" s="105">
        <f>VLOOKUP(Table3[Symbol],stockComparisonTrading_excel!$A$2:$X$562,21,FALSE)</f>
        <v>0.86</v>
      </c>
      <c r="T7" s="105">
        <f>VLOOKUP(Table3[Symbol],stockComparisonTrading_excel!$A$2:$X$562,22,FALSE)</f>
        <v>1.37</v>
      </c>
      <c r="U7" s="105">
        <f>VLOOKUP(Table3[Symbol],stockComparisonTrading_excel!$A$2:$X$562,23,FALSE)</f>
        <v>201600000</v>
      </c>
      <c r="V7" s="105">
        <f>VLOOKUP(Table3[Symbol],stockComparisonTrading_excel!$A$2:$X$562,24,FALSE)</f>
        <v>1</v>
      </c>
      <c r="W7" s="106" t="str">
        <f>VLOOKUP(Table3[Symbol],Finalcial!$A$2:$P$493,2)</f>
        <v>Q1/2013</v>
      </c>
      <c r="X7" s="107">
        <f>VLOOKUP(Table3[Symbol],Finalcial!$A$2:$P$493,3)</f>
        <v>41364</v>
      </c>
      <c r="Y7" s="107" t="e">
        <f>VLOOKUP(Table3[Symbol],Finalcial!$A$2:$P$493,4,FALSE)</f>
        <v>#N/A</v>
      </c>
      <c r="Z7" s="107" t="e">
        <f>VLOOKUP(Table3[Symbol],Finalcial!$A$2:$P$493,5,FALSE)</f>
        <v>#N/A</v>
      </c>
      <c r="AA7" s="107" t="e">
        <f>VLOOKUP(Table3[Symbol],Finalcial!$A$2:$P$493,6,FALSE)</f>
        <v>#N/A</v>
      </c>
      <c r="AB7" s="107" t="e">
        <f>VLOOKUP(Table3[Symbol],Finalcial!$A$2:$P$493,7,FALSE)</f>
        <v>#N/A</v>
      </c>
      <c r="AC7" s="107" t="e">
        <f>VLOOKUP(Table3[Symbol],Finalcial!$A$2:$P$493,8,FALSE)</f>
        <v>#N/A</v>
      </c>
      <c r="AD7" s="107" t="e">
        <f>VLOOKUP(Table3[Symbol],Finalcial!$A$2:$P$493,9,FALSE)</f>
        <v>#N/A</v>
      </c>
      <c r="AE7" s="107" t="e">
        <f>VLOOKUP(Table3[Symbol],Finalcial!$A$2:$P$493,10,FALSE)</f>
        <v>#N/A</v>
      </c>
      <c r="AF7" s="107" t="e">
        <f>VLOOKUP(Table3[Symbol],Finalcial!$A$2:$P$493,11,FALSE)</f>
        <v>#N/A</v>
      </c>
      <c r="AG7" s="107" t="e">
        <f>VLOOKUP(Table3[Symbol],Finalcial!$A$2:$P$493,12,FALSE)</f>
        <v>#N/A</v>
      </c>
      <c r="AH7" s="107" t="e">
        <f>VLOOKUP(Table3[Symbol],Finalcial!$A$2:$P$493,13,FALSE)</f>
        <v>#N/A</v>
      </c>
      <c r="AI7" s="107" t="e">
        <f>VLOOKUP(Table3[Symbol],Finalcial!$A$2:$P$493,14,FALSE)</f>
        <v>#N/A</v>
      </c>
      <c r="AJ7" s="108" t="e">
        <f t="shared" si="0"/>
        <v>#N/A</v>
      </c>
    </row>
    <row r="8" spans="1:36" ht="18.55" customHeight="1" x14ac:dyDescent="0.3">
      <c r="A8" s="38" t="s">
        <v>85</v>
      </c>
      <c r="B8" s="14" t="str">
        <f>VLOOKUP(Table3[Symbol],stockComparisonTrading_excel!$A$2:$X$562,2,FALSE)</f>
        <v>Consumer Products: Home &amp; Office Products</v>
      </c>
      <c r="C8" s="104">
        <f>VLOOKUP(Table3[Symbol],stockComparisonTrading_excel!$A$2:$X$562,3,FALSE)</f>
        <v>3.48</v>
      </c>
      <c r="D8" s="105" t="str">
        <f>VLOOKUP(Table3[Symbol],stockComparisonTrading_excel!$A$2:$X$562,18,FALSE)</f>
        <v>N/A</v>
      </c>
      <c r="E8" s="105" t="str">
        <f>VLOOKUP(Table3[Symbol],stockComparisonTrading_excel!$A$2:$X$562,18,FALSE)</f>
        <v>N/A</v>
      </c>
      <c r="F8" s="105" t="str">
        <f>VLOOKUP(Table3[Symbol],stockComparisonTrading_excel!$A$2:$X$562,18,FALSE)</f>
        <v>N/A</v>
      </c>
      <c r="G8" s="105" t="str">
        <f>VLOOKUP(Table3[Symbol],stockComparisonTrading_excel!$A$2:$X$562,18,FALSE)</f>
        <v>N/A</v>
      </c>
      <c r="H8" s="105" t="str">
        <f>VLOOKUP(Table3[Symbol],stockComparisonTrading_excel!$A$2:$X$562,18,FALSE)</f>
        <v>N/A</v>
      </c>
      <c r="I8" s="105" t="str">
        <f>VLOOKUP(Table3[Symbol],stockComparisonTrading_excel!$A$2:$X$562,18,FALSE)</f>
        <v>N/A</v>
      </c>
      <c r="J8" s="105" t="str">
        <f>VLOOKUP(Table3[Symbol],stockComparisonTrading_excel!$A$2:$X$562,18,FALSE)</f>
        <v>N/A</v>
      </c>
      <c r="K8" s="105" t="str">
        <f>VLOOKUP(Table3[Symbol],stockComparisonTrading_excel!$A$2:$X$562,18,FALSE)</f>
        <v>N/A</v>
      </c>
      <c r="L8" s="105" t="str">
        <f>VLOOKUP(Table3[Symbol],stockComparisonTrading_excel!$A$2:$X$562,18,FALSE)</f>
        <v>N/A</v>
      </c>
      <c r="M8" s="105" t="str">
        <f>VLOOKUP(Table3[Symbol],stockComparisonTrading_excel!$A$2:$X$562,18,FALSE)</f>
        <v>N/A</v>
      </c>
      <c r="N8" s="105" t="str">
        <f>VLOOKUP(Table3[Symbol],stockComparisonTrading_excel!$A$2:$X$562,18,FALSE)</f>
        <v>N/A</v>
      </c>
      <c r="O8" s="105">
        <f>VLOOKUP(Table3[Symbol],stockComparisonTrading_excel!$A$2:$X$562,17,FALSE)</f>
        <v>1110970000</v>
      </c>
      <c r="P8" s="105" t="str">
        <f>VLOOKUP(Table3[Symbol],stockComparisonTrading_excel!$A$2:$X$562,18,FALSE)</f>
        <v>N/A</v>
      </c>
      <c r="Q8" s="105">
        <f>VLOOKUP(Table3[Symbol],stockComparisonTrading_excel!$A$2:$X$562,19,FALSE)</f>
        <v>1.61</v>
      </c>
      <c r="R8" s="105">
        <f>VLOOKUP(Table3[Symbol],stockComparisonTrading_excel!$A$2:$X$562,20,FALSE)</f>
        <v>3.66</v>
      </c>
      <c r="S8" s="105" t="str">
        <f>VLOOKUP(Table3[Symbol],stockComparisonTrading_excel!$A$2:$X$562,21,FALSE)</f>
        <v>-</v>
      </c>
      <c r="T8" s="105">
        <f>VLOOKUP(Table3[Symbol],stockComparisonTrading_excel!$A$2:$X$562,22,FALSE)</f>
        <v>131.30000000000001</v>
      </c>
      <c r="U8" s="105">
        <f>VLOOKUP(Table3[Symbol],stockComparisonTrading_excel!$A$2:$X$562,23,FALSE)</f>
        <v>188300000</v>
      </c>
      <c r="V8" s="105">
        <f>VLOOKUP(Table3[Symbol],stockComparisonTrading_excel!$A$2:$X$562,24,FALSE)</f>
        <v>1</v>
      </c>
      <c r="W8" s="106" t="str">
        <f>VLOOKUP(Table3[Symbol],Finalcial!$A$2:$P$493,2)</f>
        <v>Q1/2013</v>
      </c>
      <c r="X8" s="107">
        <f>VLOOKUP(Table3[Symbol],Finalcial!$A$2:$P$493,3)</f>
        <v>41364</v>
      </c>
      <c r="Y8" s="107" t="e">
        <f>VLOOKUP(Table3[Symbol],Finalcial!$A$2:$P$493,4,FALSE)</f>
        <v>#N/A</v>
      </c>
      <c r="Z8" s="107" t="e">
        <f>VLOOKUP(Table3[Symbol],Finalcial!$A$2:$P$493,5,FALSE)</f>
        <v>#N/A</v>
      </c>
      <c r="AA8" s="107" t="e">
        <f>VLOOKUP(Table3[Symbol],Finalcial!$A$2:$P$493,6,FALSE)</f>
        <v>#N/A</v>
      </c>
      <c r="AB8" s="107" t="e">
        <f>VLOOKUP(Table3[Symbol],Finalcial!$A$2:$P$493,7,FALSE)</f>
        <v>#N/A</v>
      </c>
      <c r="AC8" s="107" t="e">
        <f>VLOOKUP(Table3[Symbol],Finalcial!$A$2:$P$493,8,FALSE)</f>
        <v>#N/A</v>
      </c>
      <c r="AD8" s="107" t="e">
        <f>VLOOKUP(Table3[Symbol],Finalcial!$A$2:$P$493,9,FALSE)</f>
        <v>#N/A</v>
      </c>
      <c r="AE8" s="107" t="e">
        <f>VLOOKUP(Table3[Symbol],Finalcial!$A$2:$P$493,10,FALSE)</f>
        <v>#N/A</v>
      </c>
      <c r="AF8" s="107" t="e">
        <f>VLOOKUP(Table3[Symbol],Finalcial!$A$2:$P$493,11,FALSE)</f>
        <v>#N/A</v>
      </c>
      <c r="AG8" s="107" t="e">
        <f>VLOOKUP(Table3[Symbol],Finalcial!$A$2:$P$493,12,FALSE)</f>
        <v>#N/A</v>
      </c>
      <c r="AH8" s="107" t="e">
        <f>VLOOKUP(Table3[Symbol],Finalcial!$A$2:$P$493,13,FALSE)</f>
        <v>#N/A</v>
      </c>
      <c r="AI8" s="107" t="e">
        <f>VLOOKUP(Table3[Symbol],Finalcial!$A$2:$P$493,14,FALSE)</f>
        <v>#N/A</v>
      </c>
      <c r="AJ8" s="108" t="e">
        <f t="shared" si="0"/>
        <v>#N/A</v>
      </c>
    </row>
    <row r="9" spans="1:36" ht="18.55" customHeight="1" x14ac:dyDescent="0.3">
      <c r="A9" s="38" t="s">
        <v>209</v>
      </c>
      <c r="B9" s="14" t="str">
        <f>VLOOKUP(Table3[Symbol],stockComparisonTrading_excel!$A$2:$X$562,2,FALSE)</f>
        <v>Consumer Products: Home &amp; Office Products</v>
      </c>
      <c r="C9" s="104">
        <f>VLOOKUP(Table3[Symbol],stockComparisonTrading_excel!$A$2:$X$562,3,FALSE)</f>
        <v>264</v>
      </c>
      <c r="D9" s="105">
        <f>VLOOKUP(Table3[Symbol],stockComparisonTrading_excel!$A$2:$X$562,18,FALSE)</f>
        <v>9.7200000000000006</v>
      </c>
      <c r="E9" s="105">
        <f>VLOOKUP(Table3[Symbol],stockComparisonTrading_excel!$A$2:$X$562,18,FALSE)</f>
        <v>9.7200000000000006</v>
      </c>
      <c r="F9" s="105">
        <f>VLOOKUP(Table3[Symbol],stockComparisonTrading_excel!$A$2:$X$562,18,FALSE)</f>
        <v>9.7200000000000006</v>
      </c>
      <c r="G9" s="105">
        <f>VLOOKUP(Table3[Symbol],stockComparisonTrading_excel!$A$2:$X$562,18,FALSE)</f>
        <v>9.7200000000000006</v>
      </c>
      <c r="H9" s="105">
        <f>VLOOKUP(Table3[Symbol],stockComparisonTrading_excel!$A$2:$X$562,18,FALSE)</f>
        <v>9.7200000000000006</v>
      </c>
      <c r="I9" s="105">
        <f>VLOOKUP(Table3[Symbol],stockComparisonTrading_excel!$A$2:$X$562,18,FALSE)</f>
        <v>9.7200000000000006</v>
      </c>
      <c r="J9" s="105">
        <f>VLOOKUP(Table3[Symbol],stockComparisonTrading_excel!$A$2:$X$562,18,FALSE)</f>
        <v>9.7200000000000006</v>
      </c>
      <c r="K9" s="105">
        <f>VLOOKUP(Table3[Symbol],stockComparisonTrading_excel!$A$2:$X$562,18,FALSE)</f>
        <v>9.7200000000000006</v>
      </c>
      <c r="L9" s="105">
        <f>VLOOKUP(Table3[Symbol],stockComparisonTrading_excel!$A$2:$X$562,18,FALSE)</f>
        <v>9.7200000000000006</v>
      </c>
      <c r="M9" s="105">
        <f>VLOOKUP(Table3[Symbol],stockComparisonTrading_excel!$A$2:$X$562,18,FALSE)</f>
        <v>9.7200000000000006</v>
      </c>
      <c r="N9" s="105">
        <f>VLOOKUP(Table3[Symbol],stockComparisonTrading_excel!$A$2:$X$562,18,FALSE)</f>
        <v>9.7200000000000006</v>
      </c>
      <c r="O9" s="105">
        <f>VLOOKUP(Table3[Symbol],stockComparisonTrading_excel!$A$2:$X$562,17,FALSE)</f>
        <v>6556000000</v>
      </c>
      <c r="P9" s="105">
        <f>VLOOKUP(Table3[Symbol],stockComparisonTrading_excel!$A$2:$X$562,18,FALSE)</f>
        <v>9.7200000000000006</v>
      </c>
      <c r="Q9" s="105">
        <f>VLOOKUP(Table3[Symbol],stockComparisonTrading_excel!$A$2:$X$562,19,FALSE)</f>
        <v>1.67</v>
      </c>
      <c r="R9" s="105">
        <f>VLOOKUP(Table3[Symbol],stockComparisonTrading_excel!$A$2:$X$562,20,FALSE)</f>
        <v>178.04</v>
      </c>
      <c r="S9" s="105">
        <f>VLOOKUP(Table3[Symbol],stockComparisonTrading_excel!$A$2:$X$562,21,FALSE)</f>
        <v>5.31</v>
      </c>
      <c r="T9" s="105">
        <f>VLOOKUP(Table3[Symbol],stockComparisonTrading_excel!$A$2:$X$562,22,FALSE)</f>
        <v>13.13</v>
      </c>
      <c r="U9" s="105">
        <f>VLOOKUP(Table3[Symbol],stockComparisonTrading_excel!$A$2:$X$562,23,FALSE)</f>
        <v>22000000</v>
      </c>
      <c r="V9" s="105">
        <f>VLOOKUP(Table3[Symbol],stockComparisonTrading_excel!$A$2:$X$562,24,FALSE)</f>
        <v>10</v>
      </c>
      <c r="W9" s="106" t="str">
        <f>VLOOKUP(Table3[Symbol],Finalcial!$A$2:$P$493,2)</f>
        <v>Q1/2013</v>
      </c>
      <c r="X9" s="107">
        <f>VLOOKUP(Table3[Symbol],Finalcial!$A$2:$P$493,3)</f>
        <v>41364</v>
      </c>
      <c r="Y9" s="107" t="e">
        <f>VLOOKUP(Table3[Symbol],Finalcial!$A$2:$P$493,4,FALSE)</f>
        <v>#N/A</v>
      </c>
      <c r="Z9" s="107" t="e">
        <f>VLOOKUP(Table3[Symbol],Finalcial!$A$2:$P$493,5,FALSE)</f>
        <v>#N/A</v>
      </c>
      <c r="AA9" s="107" t="e">
        <f>VLOOKUP(Table3[Symbol],Finalcial!$A$2:$P$493,6,FALSE)</f>
        <v>#N/A</v>
      </c>
      <c r="AB9" s="107" t="e">
        <f>VLOOKUP(Table3[Symbol],Finalcial!$A$2:$P$493,7,FALSE)</f>
        <v>#N/A</v>
      </c>
      <c r="AC9" s="107" t="e">
        <f>VLOOKUP(Table3[Symbol],Finalcial!$A$2:$P$493,8,FALSE)</f>
        <v>#N/A</v>
      </c>
      <c r="AD9" s="107" t="e">
        <f>VLOOKUP(Table3[Symbol],Finalcial!$A$2:$P$493,9,FALSE)</f>
        <v>#N/A</v>
      </c>
      <c r="AE9" s="107" t="e">
        <f>VLOOKUP(Table3[Symbol],Finalcial!$A$2:$P$493,10,FALSE)</f>
        <v>#N/A</v>
      </c>
      <c r="AF9" s="107" t="e">
        <f>VLOOKUP(Table3[Symbol],Finalcial!$A$2:$P$493,11,FALSE)</f>
        <v>#N/A</v>
      </c>
      <c r="AG9" s="107" t="e">
        <f>VLOOKUP(Table3[Symbol],Finalcial!$A$2:$P$493,12,FALSE)</f>
        <v>#N/A</v>
      </c>
      <c r="AH9" s="107" t="e">
        <f>VLOOKUP(Table3[Symbol],Finalcial!$A$2:$P$493,13,FALSE)</f>
        <v>#N/A</v>
      </c>
      <c r="AI9" s="107" t="e">
        <f>VLOOKUP(Table3[Symbol],Finalcial!$A$2:$P$493,14,FALSE)</f>
        <v>#N/A</v>
      </c>
      <c r="AJ9" s="108" t="e">
        <f t="shared" si="0"/>
        <v>#N/A</v>
      </c>
    </row>
    <row r="10" spans="1:36" ht="18.55" customHeight="1" x14ac:dyDescent="0.3">
      <c r="A10" s="43" t="s">
        <v>400</v>
      </c>
      <c r="B10" s="14" t="str">
        <f>VLOOKUP(Table3[Symbol],stockComparisonTrading_excel!$A$2:$X$562,2,FALSE)</f>
        <v>Consumer Products: Pharmaceuticals</v>
      </c>
      <c r="C10" s="104">
        <f>VLOOKUP(Table3[Symbol],stockComparisonTrading_excel!$A$2:$X$562,3,FALSE)</f>
        <v>0.95</v>
      </c>
      <c r="D10" s="105" t="str">
        <f>VLOOKUP(Table3[Symbol],stockComparisonTrading_excel!$A$2:$X$562,18,FALSE)</f>
        <v>N/A</v>
      </c>
      <c r="E10" s="105" t="str">
        <f>VLOOKUP(Table3[Symbol],stockComparisonTrading_excel!$A$2:$X$562,18,FALSE)</f>
        <v>N/A</v>
      </c>
      <c r="F10" s="105" t="str">
        <f>VLOOKUP(Table3[Symbol],stockComparisonTrading_excel!$A$2:$X$562,18,FALSE)</f>
        <v>N/A</v>
      </c>
      <c r="G10" s="105" t="str">
        <f>VLOOKUP(Table3[Symbol],stockComparisonTrading_excel!$A$2:$X$562,18,FALSE)</f>
        <v>N/A</v>
      </c>
      <c r="H10" s="105" t="str">
        <f>VLOOKUP(Table3[Symbol],stockComparisonTrading_excel!$A$2:$X$562,18,FALSE)</f>
        <v>N/A</v>
      </c>
      <c r="I10" s="105" t="str">
        <f>VLOOKUP(Table3[Symbol],stockComparisonTrading_excel!$A$2:$X$562,18,FALSE)</f>
        <v>N/A</v>
      </c>
      <c r="J10" s="105" t="str">
        <f>VLOOKUP(Table3[Symbol],stockComparisonTrading_excel!$A$2:$X$562,18,FALSE)</f>
        <v>N/A</v>
      </c>
      <c r="K10" s="105" t="str">
        <f>VLOOKUP(Table3[Symbol],stockComparisonTrading_excel!$A$2:$X$562,18,FALSE)</f>
        <v>N/A</v>
      </c>
      <c r="L10" s="105" t="str">
        <f>VLOOKUP(Table3[Symbol],stockComparisonTrading_excel!$A$2:$X$562,18,FALSE)</f>
        <v>N/A</v>
      </c>
      <c r="M10" s="105" t="str">
        <f>VLOOKUP(Table3[Symbol],stockComparisonTrading_excel!$A$2:$X$562,18,FALSE)</f>
        <v>N/A</v>
      </c>
      <c r="N10" s="105" t="str">
        <f>VLOOKUP(Table3[Symbol],stockComparisonTrading_excel!$A$2:$X$562,18,FALSE)</f>
        <v>N/A</v>
      </c>
      <c r="O10" s="105">
        <f>VLOOKUP(Table3[Symbol],stockComparisonTrading_excel!$A$2:$X$562,17,FALSE)</f>
        <v>454502569.43000001</v>
      </c>
      <c r="P10" s="105" t="str">
        <f>VLOOKUP(Table3[Symbol],stockComparisonTrading_excel!$A$2:$X$562,18,FALSE)</f>
        <v>N/A</v>
      </c>
      <c r="Q10" s="105" t="str">
        <f>VLOOKUP(Table3[Symbol],stockComparisonTrading_excel!$A$2:$X$562,19,FALSE)</f>
        <v>N/A</v>
      </c>
      <c r="R10" s="105">
        <f>VLOOKUP(Table3[Symbol],stockComparisonTrading_excel!$A$2:$X$562,20,FALSE)</f>
        <v>-0.15</v>
      </c>
      <c r="S10" s="105" t="str">
        <f>VLOOKUP(Table3[Symbol],stockComparisonTrading_excel!$A$2:$X$562,21,FALSE)</f>
        <v>-</v>
      </c>
      <c r="T10" s="105">
        <f>VLOOKUP(Table3[Symbol],stockComparisonTrading_excel!$A$2:$X$562,22,FALSE)</f>
        <v>1.62</v>
      </c>
      <c r="U10" s="105">
        <f>VLOOKUP(Table3[Symbol],stockComparisonTrading_excel!$A$2:$X$562,23,FALSE)</f>
        <v>499453373</v>
      </c>
      <c r="V10" s="105">
        <f>VLOOKUP(Table3[Symbol],stockComparisonTrading_excel!$A$2:$X$562,24,FALSE)</f>
        <v>1</v>
      </c>
      <c r="W10" s="106" t="str">
        <f>VLOOKUP(Table3[Symbol],Finalcial!$A$2:$P$493,2)</f>
        <v>Q1/2013</v>
      </c>
      <c r="X10" s="107">
        <f>VLOOKUP(Table3[Symbol],Finalcial!$A$2:$P$493,3)</f>
        <v>41364</v>
      </c>
      <c r="Y10" s="107" t="e">
        <f>VLOOKUP(Table3[Symbol],Finalcial!$A$2:$P$493,4,FALSE)</f>
        <v>#N/A</v>
      </c>
      <c r="Z10" s="107" t="e">
        <f>VLOOKUP(Table3[Symbol],Finalcial!$A$2:$P$493,5,FALSE)</f>
        <v>#N/A</v>
      </c>
      <c r="AA10" s="107" t="e">
        <f>VLOOKUP(Table3[Symbol],Finalcial!$A$2:$P$493,6,FALSE)</f>
        <v>#N/A</v>
      </c>
      <c r="AB10" s="107" t="e">
        <f>VLOOKUP(Table3[Symbol],Finalcial!$A$2:$P$493,7,FALSE)</f>
        <v>#N/A</v>
      </c>
      <c r="AC10" s="107" t="e">
        <f>VLOOKUP(Table3[Symbol],Finalcial!$A$2:$P$493,8,FALSE)</f>
        <v>#N/A</v>
      </c>
      <c r="AD10" s="107" t="e">
        <f>VLOOKUP(Table3[Symbol],Finalcial!$A$2:$P$493,9,FALSE)</f>
        <v>#N/A</v>
      </c>
      <c r="AE10" s="107" t="e">
        <f>VLOOKUP(Table3[Symbol],Finalcial!$A$2:$P$493,10,FALSE)</f>
        <v>#N/A</v>
      </c>
      <c r="AF10" s="107" t="e">
        <f>VLOOKUP(Table3[Symbol],Finalcial!$A$2:$P$493,11,FALSE)</f>
        <v>#N/A</v>
      </c>
      <c r="AG10" s="107" t="e">
        <f>VLOOKUP(Table3[Symbol],Finalcial!$A$2:$P$493,12,FALSE)</f>
        <v>#N/A</v>
      </c>
      <c r="AH10" s="107" t="e">
        <f>VLOOKUP(Table3[Symbol],Finalcial!$A$2:$P$493,13,FALSE)</f>
        <v>#N/A</v>
      </c>
      <c r="AI10" s="107" t="e">
        <f>VLOOKUP(Table3[Symbol],Finalcial!$A$2:$P$493,14,FALSE)</f>
        <v>#N/A</v>
      </c>
      <c r="AJ10" s="108" t="e">
        <f t="shared" si="0"/>
        <v>#N/A</v>
      </c>
    </row>
    <row r="11" spans="1:36" ht="18.55" customHeight="1" x14ac:dyDescent="0.3">
      <c r="A11" s="38" t="s">
        <v>187</v>
      </c>
      <c r="B11" s="14" t="str">
        <f>VLOOKUP(Table3[Symbol],stockComparisonTrading_excel!$A$2:$X$562,2,FALSE)</f>
        <v>Consumer Products: Pharmaceuticals</v>
      </c>
      <c r="C11" s="104">
        <f>VLOOKUP(Table3[Symbol],stockComparisonTrading_excel!$A$2:$X$562,3,FALSE)</f>
        <v>68.5</v>
      </c>
      <c r="D11" s="105">
        <f>VLOOKUP(Table3[Symbol],stockComparisonTrading_excel!$A$2:$X$562,18,FALSE)</f>
        <v>11.37</v>
      </c>
      <c r="E11" s="105">
        <f>VLOOKUP(Table3[Symbol],stockComparisonTrading_excel!$A$2:$X$562,18,FALSE)</f>
        <v>11.37</v>
      </c>
      <c r="F11" s="105">
        <f>VLOOKUP(Table3[Symbol],stockComparisonTrading_excel!$A$2:$X$562,18,FALSE)</f>
        <v>11.37</v>
      </c>
      <c r="G11" s="105">
        <f>VLOOKUP(Table3[Symbol],stockComparisonTrading_excel!$A$2:$X$562,18,FALSE)</f>
        <v>11.37</v>
      </c>
      <c r="H11" s="105">
        <f>VLOOKUP(Table3[Symbol],stockComparisonTrading_excel!$A$2:$X$562,18,FALSE)</f>
        <v>11.37</v>
      </c>
      <c r="I11" s="105">
        <f>VLOOKUP(Table3[Symbol],stockComparisonTrading_excel!$A$2:$X$562,18,FALSE)</f>
        <v>11.37</v>
      </c>
      <c r="J11" s="105">
        <f>VLOOKUP(Table3[Symbol],stockComparisonTrading_excel!$A$2:$X$562,18,FALSE)</f>
        <v>11.37</v>
      </c>
      <c r="K11" s="105">
        <f>VLOOKUP(Table3[Symbol],stockComparisonTrading_excel!$A$2:$X$562,18,FALSE)</f>
        <v>11.37</v>
      </c>
      <c r="L11" s="105">
        <f>VLOOKUP(Table3[Symbol],stockComparisonTrading_excel!$A$2:$X$562,18,FALSE)</f>
        <v>11.37</v>
      </c>
      <c r="M11" s="105">
        <f>VLOOKUP(Table3[Symbol],stockComparisonTrading_excel!$A$2:$X$562,18,FALSE)</f>
        <v>11.37</v>
      </c>
      <c r="N11" s="105">
        <f>VLOOKUP(Table3[Symbol],stockComparisonTrading_excel!$A$2:$X$562,18,FALSE)</f>
        <v>11.37</v>
      </c>
      <c r="O11" s="105">
        <f>VLOOKUP(Table3[Symbol],stockComparisonTrading_excel!$A$2:$X$562,17,FALSE)</f>
        <v>1059750000</v>
      </c>
      <c r="P11" s="105">
        <f>VLOOKUP(Table3[Symbol],stockComparisonTrading_excel!$A$2:$X$562,18,FALSE)</f>
        <v>11.37</v>
      </c>
      <c r="Q11" s="105">
        <f>VLOOKUP(Table3[Symbol],stockComparisonTrading_excel!$A$2:$X$562,19,FALSE)</f>
        <v>1.29</v>
      </c>
      <c r="R11" s="105">
        <f>VLOOKUP(Table3[Symbol],stockComparisonTrading_excel!$A$2:$X$562,20,FALSE)</f>
        <v>60.64</v>
      </c>
      <c r="S11" s="105">
        <f>VLOOKUP(Table3[Symbol],stockComparisonTrading_excel!$A$2:$X$562,21,FALSE)</f>
        <v>5.0999999999999996</v>
      </c>
      <c r="T11" s="105">
        <f>VLOOKUP(Table3[Symbol],stockComparisonTrading_excel!$A$2:$X$562,22,FALSE)</f>
        <v>3.03</v>
      </c>
      <c r="U11" s="105">
        <f>VLOOKUP(Table3[Symbol],stockComparisonTrading_excel!$A$2:$X$562,23,FALSE)</f>
        <v>13500000</v>
      </c>
      <c r="V11" s="105">
        <f>VLOOKUP(Table3[Symbol],stockComparisonTrading_excel!$A$2:$X$562,24,FALSE)</f>
        <v>10</v>
      </c>
      <c r="W11" s="106" t="str">
        <f>VLOOKUP(Table3[Symbol],Finalcial!$A$2:$P$493,2)</f>
        <v>Q1/2013</v>
      </c>
      <c r="X11" s="107">
        <f>VLOOKUP(Table3[Symbol],Finalcial!$A$2:$P$493,3)</f>
        <v>41364</v>
      </c>
      <c r="Y11" s="107" t="e">
        <f>VLOOKUP(Table3[Symbol],Finalcial!$A$2:$P$493,4,FALSE)</f>
        <v>#N/A</v>
      </c>
      <c r="Z11" s="107" t="e">
        <f>VLOOKUP(Table3[Symbol],Finalcial!$A$2:$P$493,5,FALSE)</f>
        <v>#N/A</v>
      </c>
      <c r="AA11" s="107" t="e">
        <f>VLOOKUP(Table3[Symbol],Finalcial!$A$2:$P$493,6,FALSE)</f>
        <v>#N/A</v>
      </c>
      <c r="AB11" s="107" t="e">
        <f>VLOOKUP(Table3[Symbol],Finalcial!$A$2:$P$493,7,FALSE)</f>
        <v>#N/A</v>
      </c>
      <c r="AC11" s="107" t="e">
        <f>VLOOKUP(Table3[Symbol],Finalcial!$A$2:$P$493,8,FALSE)</f>
        <v>#N/A</v>
      </c>
      <c r="AD11" s="107" t="e">
        <f>VLOOKUP(Table3[Symbol],Finalcial!$A$2:$P$493,9,FALSE)</f>
        <v>#N/A</v>
      </c>
      <c r="AE11" s="107" t="e">
        <f>VLOOKUP(Table3[Symbol],Finalcial!$A$2:$P$493,10,FALSE)</f>
        <v>#N/A</v>
      </c>
      <c r="AF11" s="107" t="e">
        <f>VLOOKUP(Table3[Symbol],Finalcial!$A$2:$P$493,11,FALSE)</f>
        <v>#N/A</v>
      </c>
      <c r="AG11" s="107" t="e">
        <f>VLOOKUP(Table3[Symbol],Finalcial!$A$2:$P$493,12,FALSE)</f>
        <v>#N/A</v>
      </c>
      <c r="AH11" s="107" t="e">
        <f>VLOOKUP(Table3[Symbol],Finalcial!$A$2:$P$493,13,FALSE)</f>
        <v>#N/A</v>
      </c>
      <c r="AI11" s="107" t="e">
        <f>VLOOKUP(Table3[Symbol],Finalcial!$A$2:$P$493,14,FALSE)</f>
        <v>#N/A</v>
      </c>
      <c r="AJ11" s="108" t="e">
        <f t="shared" si="0"/>
        <v>#N/A</v>
      </c>
    </row>
    <row r="12" spans="1:36" ht="18.55" customHeight="1" x14ac:dyDescent="0.3">
      <c r="A12" s="38" t="s">
        <v>291</v>
      </c>
      <c r="B12" s="14" t="str">
        <f>VLOOKUP(Table3[Symbol],stockComparisonTrading_excel!$A$2:$X$562,2,FALSE)</f>
        <v>Financials: Finance and Securities</v>
      </c>
      <c r="C12" s="104">
        <f>VLOOKUP(Table3[Symbol],stockComparisonTrading_excel!$A$2:$X$562,3,FALSE)</f>
        <v>1.1299999999999999</v>
      </c>
      <c r="D12" s="105">
        <f>VLOOKUP(Table3[Symbol],stockComparisonTrading_excel!$A$2:$X$562,18,FALSE)</f>
        <v>22.16</v>
      </c>
      <c r="E12" s="105">
        <f>VLOOKUP(Table3[Symbol],stockComparisonTrading_excel!$A$2:$X$562,18,FALSE)</f>
        <v>22.16</v>
      </c>
      <c r="F12" s="105">
        <f>VLOOKUP(Table3[Symbol],stockComparisonTrading_excel!$A$2:$X$562,18,FALSE)</f>
        <v>22.16</v>
      </c>
      <c r="G12" s="105">
        <f>VLOOKUP(Table3[Symbol],stockComparisonTrading_excel!$A$2:$X$562,18,FALSE)</f>
        <v>22.16</v>
      </c>
      <c r="H12" s="105">
        <f>VLOOKUP(Table3[Symbol],stockComparisonTrading_excel!$A$2:$X$562,18,FALSE)</f>
        <v>22.16</v>
      </c>
      <c r="I12" s="105">
        <f>VLOOKUP(Table3[Symbol],stockComparisonTrading_excel!$A$2:$X$562,18,FALSE)</f>
        <v>22.16</v>
      </c>
      <c r="J12" s="105">
        <f>VLOOKUP(Table3[Symbol],stockComparisonTrading_excel!$A$2:$X$562,18,FALSE)</f>
        <v>22.16</v>
      </c>
      <c r="K12" s="105">
        <f>VLOOKUP(Table3[Symbol],stockComparisonTrading_excel!$A$2:$X$562,18,FALSE)</f>
        <v>22.16</v>
      </c>
      <c r="L12" s="105">
        <f>VLOOKUP(Table3[Symbol],stockComparisonTrading_excel!$A$2:$X$562,18,FALSE)</f>
        <v>22.16</v>
      </c>
      <c r="M12" s="105">
        <f>VLOOKUP(Table3[Symbol],stockComparisonTrading_excel!$A$2:$X$562,18,FALSE)</f>
        <v>22.16</v>
      </c>
      <c r="N12" s="105">
        <f>VLOOKUP(Table3[Symbol],stockComparisonTrading_excel!$A$2:$X$562,18,FALSE)</f>
        <v>22.16</v>
      </c>
      <c r="O12" s="105">
        <f>VLOOKUP(Table3[Symbol],stockComparisonTrading_excel!$A$2:$X$562,17,FALSE)</f>
        <v>1016000000</v>
      </c>
      <c r="P12" s="105">
        <f>VLOOKUP(Table3[Symbol],stockComparisonTrading_excel!$A$2:$X$562,18,FALSE)</f>
        <v>22.16</v>
      </c>
      <c r="Q12" s="105">
        <f>VLOOKUP(Table3[Symbol],stockComparisonTrading_excel!$A$2:$X$562,19,FALSE)</f>
        <v>2.2200000000000002</v>
      </c>
      <c r="R12" s="105">
        <f>VLOOKUP(Table3[Symbol],stockComparisonTrading_excel!$A$2:$X$562,20,FALSE)</f>
        <v>0.56999999999999995</v>
      </c>
      <c r="S12" s="105" t="str">
        <f>VLOOKUP(Table3[Symbol],stockComparisonTrading_excel!$A$2:$X$562,21,FALSE)</f>
        <v>-</v>
      </c>
      <c r="T12" s="105">
        <f>VLOOKUP(Table3[Symbol],stockComparisonTrading_excel!$A$2:$X$562,22,FALSE)</f>
        <v>414.6</v>
      </c>
      <c r="U12" s="105">
        <f>VLOOKUP(Table3[Symbol],stockComparisonTrading_excel!$A$2:$X$562,23,FALSE)</f>
        <v>800000000</v>
      </c>
      <c r="V12" s="105">
        <f>VLOOKUP(Table3[Symbol],stockComparisonTrading_excel!$A$2:$X$562,24,FALSE)</f>
        <v>1</v>
      </c>
      <c r="W12" s="106" t="str">
        <f>VLOOKUP(Table3[Symbol],Finalcial!$A$2:$P$493,2)</f>
        <v>Q1/2013</v>
      </c>
      <c r="X12" s="107">
        <f>VLOOKUP(Table3[Symbol],Finalcial!$A$2:$P$493,3)</f>
        <v>41364</v>
      </c>
      <c r="Y12" s="107" t="e">
        <f>VLOOKUP(Table3[Symbol],Finalcial!$A$2:$P$493,4,FALSE)</f>
        <v>#N/A</v>
      </c>
      <c r="Z12" s="107" t="e">
        <f>VLOOKUP(Table3[Symbol],Finalcial!$A$2:$P$493,5,FALSE)</f>
        <v>#N/A</v>
      </c>
      <c r="AA12" s="107" t="e">
        <f>VLOOKUP(Table3[Symbol],Finalcial!$A$2:$P$493,6,FALSE)</f>
        <v>#N/A</v>
      </c>
      <c r="AB12" s="107" t="e">
        <f>VLOOKUP(Table3[Symbol],Finalcial!$A$2:$P$493,7,FALSE)</f>
        <v>#N/A</v>
      </c>
      <c r="AC12" s="107" t="e">
        <f>VLOOKUP(Table3[Symbol],Finalcial!$A$2:$P$493,8,FALSE)</f>
        <v>#N/A</v>
      </c>
      <c r="AD12" s="107" t="e">
        <f>VLOOKUP(Table3[Symbol],Finalcial!$A$2:$P$493,9,FALSE)</f>
        <v>#N/A</v>
      </c>
      <c r="AE12" s="107" t="e">
        <f>VLOOKUP(Table3[Symbol],Finalcial!$A$2:$P$493,10,FALSE)</f>
        <v>#N/A</v>
      </c>
      <c r="AF12" s="107" t="e">
        <f>VLOOKUP(Table3[Symbol],Finalcial!$A$2:$P$493,11,FALSE)</f>
        <v>#N/A</v>
      </c>
      <c r="AG12" s="107" t="e">
        <f>VLOOKUP(Table3[Symbol],Finalcial!$A$2:$P$493,12,FALSE)</f>
        <v>#N/A</v>
      </c>
      <c r="AH12" s="107" t="e">
        <f>VLOOKUP(Table3[Symbol],Finalcial!$A$2:$P$493,13,FALSE)</f>
        <v>#N/A</v>
      </c>
      <c r="AI12" s="107" t="e">
        <f>VLOOKUP(Table3[Symbol],Finalcial!$A$2:$P$493,14,FALSE)</f>
        <v>#N/A</v>
      </c>
      <c r="AJ12" s="108" t="e">
        <f t="shared" si="0"/>
        <v>#N/A</v>
      </c>
    </row>
    <row r="13" spans="1:36" ht="18.55" customHeight="1" x14ac:dyDescent="0.3">
      <c r="A13" s="38" t="s">
        <v>146</v>
      </c>
      <c r="B13" s="14" t="str">
        <f>VLOOKUP(Table3[Symbol],stockComparisonTrading_excel!$A$2:$X$562,2,FALSE)</f>
        <v>Financials: Finance and Securities</v>
      </c>
      <c r="C13" s="104">
        <f>VLOOKUP(Table3[Symbol],stockComparisonTrading_excel!$A$2:$X$562,3,FALSE)</f>
        <v>2.62</v>
      </c>
      <c r="D13" s="105">
        <f>VLOOKUP(Table3[Symbol],stockComparisonTrading_excel!$A$2:$X$562,18,FALSE)</f>
        <v>17.559999999999999</v>
      </c>
      <c r="E13" s="105">
        <f>VLOOKUP(Table3[Symbol],stockComparisonTrading_excel!$A$2:$X$562,18,FALSE)</f>
        <v>17.559999999999999</v>
      </c>
      <c r="F13" s="105">
        <f>VLOOKUP(Table3[Symbol],stockComparisonTrading_excel!$A$2:$X$562,18,FALSE)</f>
        <v>17.559999999999999</v>
      </c>
      <c r="G13" s="105">
        <f>VLOOKUP(Table3[Symbol],stockComparisonTrading_excel!$A$2:$X$562,18,FALSE)</f>
        <v>17.559999999999999</v>
      </c>
      <c r="H13" s="105">
        <f>VLOOKUP(Table3[Symbol],stockComparisonTrading_excel!$A$2:$X$562,18,FALSE)</f>
        <v>17.559999999999999</v>
      </c>
      <c r="I13" s="105">
        <f>VLOOKUP(Table3[Symbol],stockComparisonTrading_excel!$A$2:$X$562,18,FALSE)</f>
        <v>17.559999999999999</v>
      </c>
      <c r="J13" s="105">
        <f>VLOOKUP(Table3[Symbol],stockComparisonTrading_excel!$A$2:$X$562,18,FALSE)</f>
        <v>17.559999999999999</v>
      </c>
      <c r="K13" s="105">
        <f>VLOOKUP(Table3[Symbol],stockComparisonTrading_excel!$A$2:$X$562,18,FALSE)</f>
        <v>17.559999999999999</v>
      </c>
      <c r="L13" s="105">
        <f>VLOOKUP(Table3[Symbol],stockComparisonTrading_excel!$A$2:$X$562,18,FALSE)</f>
        <v>17.559999999999999</v>
      </c>
      <c r="M13" s="105">
        <f>VLOOKUP(Table3[Symbol],stockComparisonTrading_excel!$A$2:$X$562,18,FALSE)</f>
        <v>17.559999999999999</v>
      </c>
      <c r="N13" s="105">
        <f>VLOOKUP(Table3[Symbol],stockComparisonTrading_excel!$A$2:$X$562,18,FALSE)</f>
        <v>17.559999999999999</v>
      </c>
      <c r="O13" s="105">
        <f>VLOOKUP(Table3[Symbol],stockComparisonTrading_excel!$A$2:$X$562,17,FALSE)</f>
        <v>3187054111.9000001</v>
      </c>
      <c r="P13" s="105">
        <f>VLOOKUP(Table3[Symbol],stockComparisonTrading_excel!$A$2:$X$562,18,FALSE)</f>
        <v>17.559999999999999</v>
      </c>
      <c r="Q13" s="105">
        <f>VLOOKUP(Table3[Symbol],stockComparisonTrading_excel!$A$2:$X$562,19,FALSE)</f>
        <v>1.97</v>
      </c>
      <c r="R13" s="105">
        <f>VLOOKUP(Table3[Symbol],stockComparisonTrading_excel!$A$2:$X$562,20,FALSE)</f>
        <v>3.55</v>
      </c>
      <c r="S13" s="105">
        <f>VLOOKUP(Table3[Symbol],stockComparisonTrading_excel!$A$2:$X$562,21,FALSE)</f>
        <v>2.16</v>
      </c>
      <c r="T13" s="105">
        <f>VLOOKUP(Table3[Symbol],stockComparisonTrading_excel!$A$2:$X$562,22,FALSE)</f>
        <v>131.71</v>
      </c>
      <c r="U13" s="105">
        <f>VLOOKUP(Table3[Symbol],stockComparisonTrading_excel!$A$2:$X$562,23,FALSE)</f>
        <v>465263374</v>
      </c>
      <c r="V13" s="105">
        <f>VLOOKUP(Table3[Symbol],stockComparisonTrading_excel!$A$2:$X$562,24,FALSE)</f>
        <v>1.6</v>
      </c>
      <c r="W13" s="106" t="str">
        <f>VLOOKUP(Table3[Symbol],Finalcial!$A$2:$P$493,2)</f>
        <v>Q1/2013</v>
      </c>
      <c r="X13" s="107">
        <f>VLOOKUP(Table3[Symbol],Finalcial!$A$2:$P$493,3)</f>
        <v>41364</v>
      </c>
      <c r="Y13" s="107" t="e">
        <f>VLOOKUP(Table3[Symbol],Finalcial!$A$2:$P$493,4,FALSE)</f>
        <v>#N/A</v>
      </c>
      <c r="Z13" s="107" t="e">
        <f>VLOOKUP(Table3[Symbol],Finalcial!$A$2:$P$493,5,FALSE)</f>
        <v>#N/A</v>
      </c>
      <c r="AA13" s="107" t="e">
        <f>VLOOKUP(Table3[Symbol],Finalcial!$A$2:$P$493,6,FALSE)</f>
        <v>#N/A</v>
      </c>
      <c r="AB13" s="107" t="e">
        <f>VLOOKUP(Table3[Symbol],Finalcial!$A$2:$P$493,7,FALSE)</f>
        <v>#N/A</v>
      </c>
      <c r="AC13" s="107" t="e">
        <f>VLOOKUP(Table3[Symbol],Finalcial!$A$2:$P$493,8,FALSE)</f>
        <v>#N/A</v>
      </c>
      <c r="AD13" s="107" t="e">
        <f>VLOOKUP(Table3[Symbol],Finalcial!$A$2:$P$493,9,FALSE)</f>
        <v>#N/A</v>
      </c>
      <c r="AE13" s="107" t="e">
        <f>VLOOKUP(Table3[Symbol],Finalcial!$A$2:$P$493,10,FALSE)</f>
        <v>#N/A</v>
      </c>
      <c r="AF13" s="107" t="e">
        <f>VLOOKUP(Table3[Symbol],Finalcial!$A$2:$P$493,11,FALSE)</f>
        <v>#N/A</v>
      </c>
      <c r="AG13" s="107" t="e">
        <f>VLOOKUP(Table3[Symbol],Finalcial!$A$2:$P$493,12,FALSE)</f>
        <v>#N/A</v>
      </c>
      <c r="AH13" s="107" t="e">
        <f>VLOOKUP(Table3[Symbol],Finalcial!$A$2:$P$493,13,FALSE)</f>
        <v>#N/A</v>
      </c>
      <c r="AI13" s="107" t="e">
        <f>VLOOKUP(Table3[Symbol],Finalcial!$A$2:$P$493,14,FALSE)</f>
        <v>#N/A</v>
      </c>
      <c r="AJ13" s="108" t="e">
        <f t="shared" si="0"/>
        <v>#N/A</v>
      </c>
    </row>
    <row r="14" spans="1:36" ht="18.55" customHeight="1" x14ac:dyDescent="0.3">
      <c r="A14" s="43" t="s">
        <v>205</v>
      </c>
      <c r="B14" s="14" t="str">
        <f>VLOOKUP(Table3[Symbol],stockComparisonTrading_excel!$A$2:$X$562,2,FALSE)</f>
        <v>Financials: Finance and Securities</v>
      </c>
      <c r="C14" s="104">
        <f>VLOOKUP(Table3[Symbol],stockComparisonTrading_excel!$A$2:$X$562,3,FALSE)</f>
        <v>31</v>
      </c>
      <c r="D14" s="105">
        <f>VLOOKUP(Table3[Symbol],stockComparisonTrading_excel!$A$2:$X$562,18,FALSE)</f>
        <v>45.25</v>
      </c>
      <c r="E14" s="105">
        <f>VLOOKUP(Table3[Symbol],stockComparisonTrading_excel!$A$2:$X$562,18,FALSE)</f>
        <v>45.25</v>
      </c>
      <c r="F14" s="105">
        <f>VLOOKUP(Table3[Symbol],stockComparisonTrading_excel!$A$2:$X$562,18,FALSE)</f>
        <v>45.25</v>
      </c>
      <c r="G14" s="105">
        <f>VLOOKUP(Table3[Symbol],stockComparisonTrading_excel!$A$2:$X$562,18,FALSE)</f>
        <v>45.25</v>
      </c>
      <c r="H14" s="105">
        <f>VLOOKUP(Table3[Symbol],stockComparisonTrading_excel!$A$2:$X$562,18,FALSE)</f>
        <v>45.25</v>
      </c>
      <c r="I14" s="105">
        <f>VLOOKUP(Table3[Symbol],stockComparisonTrading_excel!$A$2:$X$562,18,FALSE)</f>
        <v>45.25</v>
      </c>
      <c r="J14" s="105">
        <f>VLOOKUP(Table3[Symbol],stockComparisonTrading_excel!$A$2:$X$562,18,FALSE)</f>
        <v>45.25</v>
      </c>
      <c r="K14" s="105">
        <f>VLOOKUP(Table3[Symbol],stockComparisonTrading_excel!$A$2:$X$562,18,FALSE)</f>
        <v>45.25</v>
      </c>
      <c r="L14" s="105">
        <f>VLOOKUP(Table3[Symbol],stockComparisonTrading_excel!$A$2:$X$562,18,FALSE)</f>
        <v>45.25</v>
      </c>
      <c r="M14" s="105">
        <f>VLOOKUP(Table3[Symbol],stockComparisonTrading_excel!$A$2:$X$562,18,FALSE)</f>
        <v>45.25</v>
      </c>
      <c r="N14" s="105">
        <f>VLOOKUP(Table3[Symbol],stockComparisonTrading_excel!$A$2:$X$562,18,FALSE)</f>
        <v>45.25</v>
      </c>
      <c r="O14" s="105">
        <f>VLOOKUP(Table3[Symbol],stockComparisonTrading_excel!$A$2:$X$562,17,FALSE)</f>
        <v>11538044963.25</v>
      </c>
      <c r="P14" s="105">
        <f>VLOOKUP(Table3[Symbol],stockComparisonTrading_excel!$A$2:$X$562,18,FALSE)</f>
        <v>45.25</v>
      </c>
      <c r="Q14" s="105">
        <f>VLOOKUP(Table3[Symbol],stockComparisonTrading_excel!$A$2:$X$562,19,FALSE)</f>
        <v>2.2200000000000002</v>
      </c>
      <c r="R14" s="105">
        <f>VLOOKUP(Table3[Symbol],stockComparisonTrading_excel!$A$2:$X$562,20,FALSE)</f>
        <v>20.13</v>
      </c>
      <c r="S14" s="105">
        <f>VLOOKUP(Table3[Symbol],stockComparisonTrading_excel!$A$2:$X$562,21,FALSE)</f>
        <v>0.89</v>
      </c>
      <c r="T14" s="105">
        <f>VLOOKUP(Table3[Symbol],stockComparisonTrading_excel!$A$2:$X$562,22,FALSE)</f>
        <v>101.41</v>
      </c>
      <c r="U14" s="105">
        <f>VLOOKUP(Table3[Symbol],stockComparisonTrading_excel!$A$2:$X$562,23,FALSE)</f>
        <v>257833407</v>
      </c>
      <c r="V14" s="105">
        <f>VLOOKUP(Table3[Symbol],stockComparisonTrading_excel!$A$2:$X$562,24,FALSE)</f>
        <v>10</v>
      </c>
      <c r="W14" s="106" t="str">
        <f>VLOOKUP(Table3[Symbol],Finalcial!$A$2:$P$493,2)</f>
        <v>Q1/2013</v>
      </c>
      <c r="X14" s="107">
        <f>VLOOKUP(Table3[Symbol],Finalcial!$A$2:$P$493,3)</f>
        <v>41364</v>
      </c>
      <c r="Y14" s="107" t="e">
        <f>VLOOKUP(Table3[Symbol],Finalcial!$A$2:$P$493,4,FALSE)</f>
        <v>#N/A</v>
      </c>
      <c r="Z14" s="107" t="e">
        <f>VLOOKUP(Table3[Symbol],Finalcial!$A$2:$P$493,5,FALSE)</f>
        <v>#N/A</v>
      </c>
      <c r="AA14" s="107" t="e">
        <f>VLOOKUP(Table3[Symbol],Finalcial!$A$2:$P$493,6,FALSE)</f>
        <v>#N/A</v>
      </c>
      <c r="AB14" s="107" t="e">
        <f>VLOOKUP(Table3[Symbol],Finalcial!$A$2:$P$493,7,FALSE)</f>
        <v>#N/A</v>
      </c>
      <c r="AC14" s="107" t="e">
        <f>VLOOKUP(Table3[Symbol],Finalcial!$A$2:$P$493,8,FALSE)</f>
        <v>#N/A</v>
      </c>
      <c r="AD14" s="107" t="e">
        <f>VLOOKUP(Table3[Symbol],Finalcial!$A$2:$P$493,9,FALSE)</f>
        <v>#N/A</v>
      </c>
      <c r="AE14" s="107" t="e">
        <f>VLOOKUP(Table3[Symbol],Finalcial!$A$2:$P$493,10,FALSE)</f>
        <v>#N/A</v>
      </c>
      <c r="AF14" s="107" t="e">
        <f>VLOOKUP(Table3[Symbol],Finalcial!$A$2:$P$493,11,FALSE)</f>
        <v>#N/A</v>
      </c>
      <c r="AG14" s="107" t="e">
        <f>VLOOKUP(Table3[Symbol],Finalcial!$A$2:$P$493,12,FALSE)</f>
        <v>#N/A</v>
      </c>
      <c r="AH14" s="107" t="e">
        <f>VLOOKUP(Table3[Symbol],Finalcial!$A$2:$P$493,13,FALSE)</f>
        <v>#N/A</v>
      </c>
      <c r="AI14" s="107" t="e">
        <f>VLOOKUP(Table3[Symbol],Finalcial!$A$2:$P$493,14,FALSE)</f>
        <v>#N/A</v>
      </c>
      <c r="AJ14" s="108" t="e">
        <f t="shared" si="0"/>
        <v>#N/A</v>
      </c>
    </row>
    <row r="15" spans="1:36" ht="18.55" customHeight="1" x14ac:dyDescent="0.3">
      <c r="A15" s="64" t="s">
        <v>80</v>
      </c>
      <c r="B15" s="14" t="str">
        <f>VLOOKUP(Table3[Symbol],stockComparisonTrading_excel!$A$2:$X$562,2,FALSE)</f>
        <v>Financials: Insurance</v>
      </c>
      <c r="C15" s="104">
        <f>VLOOKUP(Table3[Symbol],stockComparisonTrading_excel!$A$2:$X$562,3,FALSE)</f>
        <v>16.100000000000001</v>
      </c>
      <c r="D15" s="105" t="str">
        <f>VLOOKUP(Table3[Symbol],stockComparisonTrading_excel!$A$2:$X$562,18,FALSE)</f>
        <v>N/A</v>
      </c>
      <c r="E15" s="105" t="str">
        <f>VLOOKUP(Table3[Symbol],stockComparisonTrading_excel!$A$2:$X$562,18,FALSE)</f>
        <v>N/A</v>
      </c>
      <c r="F15" s="105" t="str">
        <f>VLOOKUP(Table3[Symbol],stockComparisonTrading_excel!$A$2:$X$562,18,FALSE)</f>
        <v>N/A</v>
      </c>
      <c r="G15" s="105" t="str">
        <f>VLOOKUP(Table3[Symbol],stockComparisonTrading_excel!$A$2:$X$562,18,FALSE)</f>
        <v>N/A</v>
      </c>
      <c r="H15" s="105" t="str">
        <f>VLOOKUP(Table3[Symbol],stockComparisonTrading_excel!$A$2:$X$562,18,FALSE)</f>
        <v>N/A</v>
      </c>
      <c r="I15" s="105" t="str">
        <f>VLOOKUP(Table3[Symbol],stockComparisonTrading_excel!$A$2:$X$562,18,FALSE)</f>
        <v>N/A</v>
      </c>
      <c r="J15" s="105" t="str">
        <f>VLOOKUP(Table3[Symbol],stockComparisonTrading_excel!$A$2:$X$562,18,FALSE)</f>
        <v>N/A</v>
      </c>
      <c r="K15" s="105" t="str">
        <f>VLOOKUP(Table3[Symbol],stockComparisonTrading_excel!$A$2:$X$562,18,FALSE)</f>
        <v>N/A</v>
      </c>
      <c r="L15" s="105" t="str">
        <f>VLOOKUP(Table3[Symbol],stockComparisonTrading_excel!$A$2:$X$562,18,FALSE)</f>
        <v>N/A</v>
      </c>
      <c r="M15" s="105" t="str">
        <f>VLOOKUP(Table3[Symbol],stockComparisonTrading_excel!$A$2:$X$562,18,FALSE)</f>
        <v>N/A</v>
      </c>
      <c r="N15" s="105" t="str">
        <f>VLOOKUP(Table3[Symbol],stockComparisonTrading_excel!$A$2:$X$562,18,FALSE)</f>
        <v>N/A</v>
      </c>
      <c r="O15" s="105">
        <f>VLOOKUP(Table3[Symbol],stockComparisonTrading_excel!$A$2:$X$562,17,FALSE)</f>
        <v>328000000</v>
      </c>
      <c r="P15" s="105" t="str">
        <f>VLOOKUP(Table3[Symbol],stockComparisonTrading_excel!$A$2:$X$562,18,FALSE)</f>
        <v>N/A</v>
      </c>
      <c r="Q15" s="105">
        <f>VLOOKUP(Table3[Symbol],stockComparisonTrading_excel!$A$2:$X$562,19,FALSE)</f>
        <v>0.66</v>
      </c>
      <c r="R15" s="105">
        <f>VLOOKUP(Table3[Symbol],stockComparisonTrading_excel!$A$2:$X$562,20,FALSE)</f>
        <v>24.77</v>
      </c>
      <c r="S15" s="105" t="str">
        <f>VLOOKUP(Table3[Symbol],stockComparisonTrading_excel!$A$2:$X$562,21,FALSE)</f>
        <v>-</v>
      </c>
      <c r="T15" s="105">
        <f>VLOOKUP(Table3[Symbol],stockComparisonTrading_excel!$A$2:$X$562,22,FALSE)</f>
        <v>2.34</v>
      </c>
      <c r="U15" s="105">
        <f>VLOOKUP(Table3[Symbol],stockComparisonTrading_excel!$A$2:$X$562,23,FALSE)</f>
        <v>20000000</v>
      </c>
      <c r="V15" s="105">
        <f>VLOOKUP(Table3[Symbol],stockComparisonTrading_excel!$A$2:$X$562,24,FALSE)</f>
        <v>10</v>
      </c>
      <c r="W15" s="106" t="str">
        <f>VLOOKUP(Table3[Symbol],Finalcial!$A$2:$P$493,2)</f>
        <v>Q1/2013</v>
      </c>
      <c r="X15" s="107">
        <f>VLOOKUP(Table3[Symbol],Finalcial!$A$2:$P$493,3)</f>
        <v>41364</v>
      </c>
      <c r="Y15" s="107" t="e">
        <f>VLOOKUP(Table3[Symbol],Finalcial!$A$2:$P$493,4,FALSE)</f>
        <v>#N/A</v>
      </c>
      <c r="Z15" s="107" t="e">
        <f>VLOOKUP(Table3[Symbol],Finalcial!$A$2:$P$493,5,FALSE)</f>
        <v>#N/A</v>
      </c>
      <c r="AA15" s="107" t="e">
        <f>VLOOKUP(Table3[Symbol],Finalcial!$A$2:$P$493,6,FALSE)</f>
        <v>#N/A</v>
      </c>
      <c r="AB15" s="107" t="e">
        <f>VLOOKUP(Table3[Symbol],Finalcial!$A$2:$P$493,7,FALSE)</f>
        <v>#N/A</v>
      </c>
      <c r="AC15" s="107" t="e">
        <f>VLOOKUP(Table3[Symbol],Finalcial!$A$2:$P$493,8,FALSE)</f>
        <v>#N/A</v>
      </c>
      <c r="AD15" s="107" t="e">
        <f>VLOOKUP(Table3[Symbol],Finalcial!$A$2:$P$493,9,FALSE)</f>
        <v>#N/A</v>
      </c>
      <c r="AE15" s="107" t="e">
        <f>VLOOKUP(Table3[Symbol],Finalcial!$A$2:$P$493,10,FALSE)</f>
        <v>#N/A</v>
      </c>
      <c r="AF15" s="107" t="e">
        <f>VLOOKUP(Table3[Symbol],Finalcial!$A$2:$P$493,11,FALSE)</f>
        <v>#N/A</v>
      </c>
      <c r="AG15" s="107" t="e">
        <f>VLOOKUP(Table3[Symbol],Finalcial!$A$2:$P$493,12,FALSE)</f>
        <v>#N/A</v>
      </c>
      <c r="AH15" s="107" t="e">
        <f>VLOOKUP(Table3[Symbol],Finalcial!$A$2:$P$493,13,FALSE)</f>
        <v>#N/A</v>
      </c>
      <c r="AI15" s="107" t="e">
        <f>VLOOKUP(Table3[Symbol],Finalcial!$A$2:$P$493,14,FALSE)</f>
        <v>#N/A</v>
      </c>
      <c r="AJ15" s="108" t="e">
        <f t="shared" si="0"/>
        <v>#N/A</v>
      </c>
    </row>
    <row r="16" spans="1:36" ht="18.55" customHeight="1" x14ac:dyDescent="0.3">
      <c r="A16" s="64" t="s">
        <v>90</v>
      </c>
      <c r="B16" s="14" t="str">
        <f>VLOOKUP(Table3[Symbol],stockComparisonTrading_excel!$A$2:$X$562,2,FALSE)</f>
        <v>Financials: Insurance</v>
      </c>
      <c r="C16" s="104">
        <f>VLOOKUP(Table3[Symbol],stockComparisonTrading_excel!$A$2:$X$562,3,FALSE)</f>
        <v>52.5</v>
      </c>
      <c r="D16" s="105">
        <f>VLOOKUP(Table3[Symbol],stockComparisonTrading_excel!$A$2:$X$562,18,FALSE)</f>
        <v>11.39</v>
      </c>
      <c r="E16" s="105">
        <f>VLOOKUP(Table3[Symbol],stockComparisonTrading_excel!$A$2:$X$562,18,FALSE)</f>
        <v>11.39</v>
      </c>
      <c r="F16" s="105">
        <f>VLOOKUP(Table3[Symbol],stockComparisonTrading_excel!$A$2:$X$562,18,FALSE)</f>
        <v>11.39</v>
      </c>
      <c r="G16" s="105">
        <f>VLOOKUP(Table3[Symbol],stockComparisonTrading_excel!$A$2:$X$562,18,FALSE)</f>
        <v>11.39</v>
      </c>
      <c r="H16" s="105">
        <f>VLOOKUP(Table3[Symbol],stockComparisonTrading_excel!$A$2:$X$562,18,FALSE)</f>
        <v>11.39</v>
      </c>
      <c r="I16" s="105">
        <f>VLOOKUP(Table3[Symbol],stockComparisonTrading_excel!$A$2:$X$562,18,FALSE)</f>
        <v>11.39</v>
      </c>
      <c r="J16" s="105">
        <f>VLOOKUP(Table3[Symbol],stockComparisonTrading_excel!$A$2:$X$562,18,FALSE)</f>
        <v>11.39</v>
      </c>
      <c r="K16" s="105">
        <f>VLOOKUP(Table3[Symbol],stockComparisonTrading_excel!$A$2:$X$562,18,FALSE)</f>
        <v>11.39</v>
      </c>
      <c r="L16" s="105">
        <f>VLOOKUP(Table3[Symbol],stockComparisonTrading_excel!$A$2:$X$562,18,FALSE)</f>
        <v>11.39</v>
      </c>
      <c r="M16" s="105">
        <f>VLOOKUP(Table3[Symbol],stockComparisonTrading_excel!$A$2:$X$562,18,FALSE)</f>
        <v>11.39</v>
      </c>
      <c r="N16" s="105">
        <f>VLOOKUP(Table3[Symbol],stockComparisonTrading_excel!$A$2:$X$562,18,FALSE)</f>
        <v>11.39</v>
      </c>
      <c r="O16" s="105">
        <f>VLOOKUP(Table3[Symbol],stockComparisonTrading_excel!$A$2:$X$562,17,FALSE)</f>
        <v>343500000</v>
      </c>
      <c r="P16" s="105">
        <f>VLOOKUP(Table3[Symbol],stockComparisonTrading_excel!$A$2:$X$562,18,FALSE)</f>
        <v>11.39</v>
      </c>
      <c r="Q16" s="105">
        <f>VLOOKUP(Table3[Symbol],stockComparisonTrading_excel!$A$2:$X$562,19,FALSE)</f>
        <v>0.57999999999999996</v>
      </c>
      <c r="R16" s="105">
        <f>VLOOKUP(Table3[Symbol],stockComparisonTrading_excel!$A$2:$X$562,20,FALSE)</f>
        <v>97.87</v>
      </c>
      <c r="S16" s="105">
        <f>VLOOKUP(Table3[Symbol],stockComparisonTrading_excel!$A$2:$X$562,21,FALSE)</f>
        <v>5.24</v>
      </c>
      <c r="T16" s="105">
        <f>VLOOKUP(Table3[Symbol],stockComparisonTrading_excel!$A$2:$X$562,22,FALSE)</f>
        <v>16.36</v>
      </c>
      <c r="U16" s="105">
        <f>VLOOKUP(Table3[Symbol],stockComparisonTrading_excel!$A$2:$X$562,23,FALSE)</f>
        <v>6000000</v>
      </c>
      <c r="V16" s="105">
        <f>VLOOKUP(Table3[Symbol],stockComparisonTrading_excel!$A$2:$X$562,24,FALSE)</f>
        <v>10</v>
      </c>
      <c r="W16" s="106" t="str">
        <f>VLOOKUP(Table3[Symbol],Finalcial!$A$2:$P$493,2)</f>
        <v>Q1/2013</v>
      </c>
      <c r="X16" s="107">
        <f>VLOOKUP(Table3[Symbol],Finalcial!$A$2:$P$493,3)</f>
        <v>41364</v>
      </c>
      <c r="Y16" s="107" t="e">
        <f>VLOOKUP(Table3[Symbol],Finalcial!$A$2:$P$493,4,FALSE)</f>
        <v>#N/A</v>
      </c>
      <c r="Z16" s="107" t="e">
        <f>VLOOKUP(Table3[Symbol],Finalcial!$A$2:$P$493,5,FALSE)</f>
        <v>#N/A</v>
      </c>
      <c r="AA16" s="107" t="e">
        <f>VLOOKUP(Table3[Symbol],Finalcial!$A$2:$P$493,6,FALSE)</f>
        <v>#N/A</v>
      </c>
      <c r="AB16" s="107" t="e">
        <f>VLOOKUP(Table3[Symbol],Finalcial!$A$2:$P$493,7,FALSE)</f>
        <v>#N/A</v>
      </c>
      <c r="AC16" s="107" t="e">
        <f>VLOOKUP(Table3[Symbol],Finalcial!$A$2:$P$493,8,FALSE)</f>
        <v>#N/A</v>
      </c>
      <c r="AD16" s="107" t="e">
        <f>VLOOKUP(Table3[Symbol],Finalcial!$A$2:$P$493,9,FALSE)</f>
        <v>#N/A</v>
      </c>
      <c r="AE16" s="107" t="e">
        <f>VLOOKUP(Table3[Symbol],Finalcial!$A$2:$P$493,10,FALSE)</f>
        <v>#N/A</v>
      </c>
      <c r="AF16" s="107" t="e">
        <f>VLOOKUP(Table3[Symbol],Finalcial!$A$2:$P$493,11,FALSE)</f>
        <v>#N/A</v>
      </c>
      <c r="AG16" s="107" t="e">
        <f>VLOOKUP(Table3[Symbol],Finalcial!$A$2:$P$493,12,FALSE)</f>
        <v>#N/A</v>
      </c>
      <c r="AH16" s="107" t="e">
        <f>VLOOKUP(Table3[Symbol],Finalcial!$A$2:$P$493,13,FALSE)</f>
        <v>#N/A</v>
      </c>
      <c r="AI16" s="107" t="e">
        <f>VLOOKUP(Table3[Symbol],Finalcial!$A$2:$P$493,14,FALSE)</f>
        <v>#N/A</v>
      </c>
      <c r="AJ16" s="108" t="e">
        <f t="shared" si="0"/>
        <v>#N/A</v>
      </c>
    </row>
    <row r="17" spans="1:36" ht="18.55" customHeight="1" x14ac:dyDescent="0.3">
      <c r="A17" s="38" t="s">
        <v>203</v>
      </c>
      <c r="B17" s="14" t="str">
        <f>VLOOKUP(Table3[Symbol],stockComparisonTrading_excel!$A$2:$X$562,2,FALSE)</f>
        <v>Food and Beverage</v>
      </c>
      <c r="C17" s="104">
        <f>VLOOKUP(Table3[Symbol],stockComparisonTrading_excel!$A$2:$X$562,3,FALSE)</f>
        <v>13.7</v>
      </c>
      <c r="D17" s="105">
        <f>VLOOKUP(Table3[Symbol],stockComparisonTrading_excel!$A$2:$X$562,18,FALSE)</f>
        <v>9.1199999999999992</v>
      </c>
      <c r="E17" s="105">
        <f>VLOOKUP(Table3[Symbol],stockComparisonTrading_excel!$A$2:$X$562,18,FALSE)</f>
        <v>9.1199999999999992</v>
      </c>
      <c r="F17" s="105">
        <f>VLOOKUP(Table3[Symbol],stockComparisonTrading_excel!$A$2:$X$562,18,FALSE)</f>
        <v>9.1199999999999992</v>
      </c>
      <c r="G17" s="105">
        <f>VLOOKUP(Table3[Symbol],stockComparisonTrading_excel!$A$2:$X$562,18,FALSE)</f>
        <v>9.1199999999999992</v>
      </c>
      <c r="H17" s="105">
        <f>VLOOKUP(Table3[Symbol],stockComparisonTrading_excel!$A$2:$X$562,18,FALSE)</f>
        <v>9.1199999999999992</v>
      </c>
      <c r="I17" s="105">
        <f>VLOOKUP(Table3[Symbol],stockComparisonTrading_excel!$A$2:$X$562,18,FALSE)</f>
        <v>9.1199999999999992</v>
      </c>
      <c r="J17" s="105">
        <f>VLOOKUP(Table3[Symbol],stockComparisonTrading_excel!$A$2:$X$562,18,FALSE)</f>
        <v>9.1199999999999992</v>
      </c>
      <c r="K17" s="105">
        <f>VLOOKUP(Table3[Symbol],stockComparisonTrading_excel!$A$2:$X$562,18,FALSE)</f>
        <v>9.1199999999999992</v>
      </c>
      <c r="L17" s="105">
        <f>VLOOKUP(Table3[Symbol],stockComparisonTrading_excel!$A$2:$X$562,18,FALSE)</f>
        <v>9.1199999999999992</v>
      </c>
      <c r="M17" s="105">
        <f>VLOOKUP(Table3[Symbol],stockComparisonTrading_excel!$A$2:$X$562,18,FALSE)</f>
        <v>9.1199999999999992</v>
      </c>
      <c r="N17" s="105">
        <f>VLOOKUP(Table3[Symbol],stockComparisonTrading_excel!$A$2:$X$562,18,FALSE)</f>
        <v>9.1199999999999992</v>
      </c>
      <c r="O17" s="105">
        <f>VLOOKUP(Table3[Symbol],stockComparisonTrading_excel!$A$2:$X$562,17,FALSE)</f>
        <v>21137621361.599998</v>
      </c>
      <c r="P17" s="105">
        <f>VLOOKUP(Table3[Symbol],stockComparisonTrading_excel!$A$2:$X$562,18,FALSE)</f>
        <v>9.1199999999999992</v>
      </c>
      <c r="Q17" s="105">
        <f>VLOOKUP(Table3[Symbol],stockComparisonTrading_excel!$A$2:$X$562,19,FALSE)</f>
        <v>1.89</v>
      </c>
      <c r="R17" s="105">
        <f>VLOOKUP(Table3[Symbol],stockComparisonTrading_excel!$A$2:$X$562,20,FALSE)</f>
        <v>6.86</v>
      </c>
      <c r="S17" s="105">
        <f>VLOOKUP(Table3[Symbol],stockComparisonTrading_excel!$A$2:$X$562,21,FALSE)</f>
        <v>3.85</v>
      </c>
      <c r="T17" s="105">
        <f>VLOOKUP(Table3[Symbol],stockComparisonTrading_excel!$A$2:$X$562,22,FALSE)</f>
        <v>15.61</v>
      </c>
      <c r="U17" s="105">
        <f>VLOOKUP(Table3[Symbol],stockComparisonTrading_excel!$A$2:$X$562,23,FALSE)</f>
        <v>1704646884</v>
      </c>
      <c r="V17" s="105">
        <f>VLOOKUP(Table3[Symbol],stockComparisonTrading_excel!$A$2:$X$562,24,FALSE)</f>
        <v>1</v>
      </c>
      <c r="W17" s="106" t="str">
        <f>VLOOKUP(Table3[Symbol],Finalcial!$A$2:$P$493,2)</f>
        <v>Q1/2013</v>
      </c>
      <c r="X17" s="107">
        <f>VLOOKUP(Table3[Symbol],Finalcial!$A$2:$P$493,3)</f>
        <v>41364</v>
      </c>
      <c r="Y17" s="107" t="e">
        <f>VLOOKUP(Table3[Symbol],Finalcial!$A$2:$P$493,4,FALSE)</f>
        <v>#N/A</v>
      </c>
      <c r="Z17" s="107" t="e">
        <f>VLOOKUP(Table3[Symbol],Finalcial!$A$2:$P$493,5,FALSE)</f>
        <v>#N/A</v>
      </c>
      <c r="AA17" s="107" t="e">
        <f>VLOOKUP(Table3[Symbol],Finalcial!$A$2:$P$493,6,FALSE)</f>
        <v>#N/A</v>
      </c>
      <c r="AB17" s="107" t="e">
        <f>VLOOKUP(Table3[Symbol],Finalcial!$A$2:$P$493,7,FALSE)</f>
        <v>#N/A</v>
      </c>
      <c r="AC17" s="107" t="e">
        <f>VLOOKUP(Table3[Symbol],Finalcial!$A$2:$P$493,8,FALSE)</f>
        <v>#N/A</v>
      </c>
      <c r="AD17" s="107" t="e">
        <f>VLOOKUP(Table3[Symbol],Finalcial!$A$2:$P$493,9,FALSE)</f>
        <v>#N/A</v>
      </c>
      <c r="AE17" s="107" t="e">
        <f>VLOOKUP(Table3[Symbol],Finalcial!$A$2:$P$493,10,FALSE)</f>
        <v>#N/A</v>
      </c>
      <c r="AF17" s="107" t="e">
        <f>VLOOKUP(Table3[Symbol],Finalcial!$A$2:$P$493,11,FALSE)</f>
        <v>#N/A</v>
      </c>
      <c r="AG17" s="107" t="e">
        <f>VLOOKUP(Table3[Symbol],Finalcial!$A$2:$P$493,12,FALSE)</f>
        <v>#N/A</v>
      </c>
      <c r="AH17" s="107" t="e">
        <f>VLOOKUP(Table3[Symbol],Finalcial!$A$2:$P$493,13,FALSE)</f>
        <v>#N/A</v>
      </c>
      <c r="AI17" s="107" t="e">
        <f>VLOOKUP(Table3[Symbol],Finalcial!$A$2:$P$493,14,FALSE)</f>
        <v>#N/A</v>
      </c>
      <c r="AJ17" s="108" t="e">
        <f t="shared" si="0"/>
        <v>#N/A</v>
      </c>
    </row>
    <row r="18" spans="1:36" ht="18.55" customHeight="1" x14ac:dyDescent="0.3">
      <c r="A18" s="38" t="s">
        <v>298</v>
      </c>
      <c r="B18" s="14" t="str">
        <f>VLOOKUP(Table3[Symbol],stockComparisonTrading_excel!$A$2:$X$562,2,FALSE)</f>
        <v>Food and Beverage</v>
      </c>
      <c r="C18" s="104">
        <f>VLOOKUP(Table3[Symbol],stockComparisonTrading_excel!$A$2:$X$562,3,FALSE)</f>
        <v>7.35</v>
      </c>
      <c r="D18" s="105">
        <f>VLOOKUP(Table3[Symbol],stockComparisonTrading_excel!$A$2:$X$562,18,FALSE)</f>
        <v>18.3</v>
      </c>
      <c r="E18" s="105">
        <f>VLOOKUP(Table3[Symbol],stockComparisonTrading_excel!$A$2:$X$562,18,FALSE)</f>
        <v>18.3</v>
      </c>
      <c r="F18" s="105">
        <f>VLOOKUP(Table3[Symbol],stockComparisonTrading_excel!$A$2:$X$562,18,FALSE)</f>
        <v>18.3</v>
      </c>
      <c r="G18" s="105">
        <f>VLOOKUP(Table3[Symbol],stockComparisonTrading_excel!$A$2:$X$562,18,FALSE)</f>
        <v>18.3</v>
      </c>
      <c r="H18" s="105">
        <f>VLOOKUP(Table3[Symbol],stockComparisonTrading_excel!$A$2:$X$562,18,FALSE)</f>
        <v>18.3</v>
      </c>
      <c r="I18" s="105">
        <f>VLOOKUP(Table3[Symbol],stockComparisonTrading_excel!$A$2:$X$562,18,FALSE)</f>
        <v>18.3</v>
      </c>
      <c r="J18" s="105">
        <f>VLOOKUP(Table3[Symbol],stockComparisonTrading_excel!$A$2:$X$562,18,FALSE)</f>
        <v>18.3</v>
      </c>
      <c r="K18" s="105">
        <f>VLOOKUP(Table3[Symbol],stockComparisonTrading_excel!$A$2:$X$562,18,FALSE)</f>
        <v>18.3</v>
      </c>
      <c r="L18" s="105">
        <f>VLOOKUP(Table3[Symbol],stockComparisonTrading_excel!$A$2:$X$562,18,FALSE)</f>
        <v>18.3</v>
      </c>
      <c r="M18" s="105">
        <f>VLOOKUP(Table3[Symbol],stockComparisonTrading_excel!$A$2:$X$562,18,FALSE)</f>
        <v>18.3</v>
      </c>
      <c r="N18" s="105">
        <f>VLOOKUP(Table3[Symbol],stockComparisonTrading_excel!$A$2:$X$562,18,FALSE)</f>
        <v>18.3</v>
      </c>
      <c r="O18" s="105">
        <f>VLOOKUP(Table3[Symbol],stockComparisonTrading_excel!$A$2:$X$562,17,FALSE)</f>
        <v>8125000000</v>
      </c>
      <c r="P18" s="105">
        <f>VLOOKUP(Table3[Symbol],stockComparisonTrading_excel!$A$2:$X$562,18,FALSE)</f>
        <v>18.3</v>
      </c>
      <c r="Q18" s="105">
        <f>VLOOKUP(Table3[Symbol],stockComparisonTrading_excel!$A$2:$X$562,19,FALSE)</f>
        <v>5.58</v>
      </c>
      <c r="R18" s="105">
        <f>VLOOKUP(Table3[Symbol],stockComparisonTrading_excel!$A$2:$X$562,20,FALSE)</f>
        <v>2.2400000000000002</v>
      </c>
      <c r="S18" s="105">
        <f>VLOOKUP(Table3[Symbol],stockComparisonTrading_excel!$A$2:$X$562,21,FALSE)</f>
        <v>2.96</v>
      </c>
      <c r="T18" s="105">
        <f>VLOOKUP(Table3[Symbol],stockComparisonTrading_excel!$A$2:$X$562,22,FALSE)</f>
        <v>95.56</v>
      </c>
      <c r="U18" s="105">
        <f>VLOOKUP(Table3[Symbol],stockComparisonTrading_excel!$A$2:$X$562,23,FALSE)</f>
        <v>650000000</v>
      </c>
      <c r="V18" s="105">
        <f>VLOOKUP(Table3[Symbol],stockComparisonTrading_excel!$A$2:$X$562,24,FALSE)</f>
        <v>1</v>
      </c>
      <c r="W18" s="106" t="str">
        <f>VLOOKUP(Table3[Symbol],Finalcial!$A$2:$P$493,2)</f>
        <v>Q1/2013</v>
      </c>
      <c r="X18" s="107">
        <f>VLOOKUP(Table3[Symbol],Finalcial!$A$2:$P$493,3)</f>
        <v>41364</v>
      </c>
      <c r="Y18" s="107" t="e">
        <f>VLOOKUP(Table3[Symbol],Finalcial!$A$2:$P$493,4,FALSE)</f>
        <v>#N/A</v>
      </c>
      <c r="Z18" s="107" t="e">
        <f>VLOOKUP(Table3[Symbol],Finalcial!$A$2:$P$493,5,FALSE)</f>
        <v>#N/A</v>
      </c>
      <c r="AA18" s="107" t="e">
        <f>VLOOKUP(Table3[Symbol],Finalcial!$A$2:$P$493,6,FALSE)</f>
        <v>#N/A</v>
      </c>
      <c r="AB18" s="107" t="e">
        <f>VLOOKUP(Table3[Symbol],Finalcial!$A$2:$P$493,7,FALSE)</f>
        <v>#N/A</v>
      </c>
      <c r="AC18" s="107" t="e">
        <f>VLOOKUP(Table3[Symbol],Finalcial!$A$2:$P$493,8,FALSE)</f>
        <v>#N/A</v>
      </c>
      <c r="AD18" s="107" t="e">
        <f>VLOOKUP(Table3[Symbol],Finalcial!$A$2:$P$493,9,FALSE)</f>
        <v>#N/A</v>
      </c>
      <c r="AE18" s="107" t="e">
        <f>VLOOKUP(Table3[Symbol],Finalcial!$A$2:$P$493,10,FALSE)</f>
        <v>#N/A</v>
      </c>
      <c r="AF18" s="107" t="e">
        <f>VLOOKUP(Table3[Symbol],Finalcial!$A$2:$P$493,11,FALSE)</f>
        <v>#N/A</v>
      </c>
      <c r="AG18" s="107" t="e">
        <f>VLOOKUP(Table3[Symbol],Finalcial!$A$2:$P$493,12,FALSE)</f>
        <v>#N/A</v>
      </c>
      <c r="AH18" s="107" t="e">
        <f>VLOOKUP(Table3[Symbol],Finalcial!$A$2:$P$493,13,FALSE)</f>
        <v>#N/A</v>
      </c>
      <c r="AI18" s="107" t="e">
        <f>VLOOKUP(Table3[Symbol],Finalcial!$A$2:$P$493,14,FALSE)</f>
        <v>#N/A</v>
      </c>
      <c r="AJ18" s="108" t="e">
        <f t="shared" si="0"/>
        <v>#N/A</v>
      </c>
    </row>
    <row r="19" spans="1:36" ht="18.55" customHeight="1" x14ac:dyDescent="0.3">
      <c r="A19" s="64" t="s">
        <v>356</v>
      </c>
      <c r="B19" s="14" t="str">
        <f>VLOOKUP(Table3[Symbol],stockComparisonTrading_excel!$A$2:$X$562,2,FALSE)</f>
        <v>Industrials: Automotive</v>
      </c>
      <c r="C19" s="104">
        <f>VLOOKUP(Table3[Symbol],stockComparisonTrading_excel!$A$2:$X$562,3,FALSE)</f>
        <v>0.22</v>
      </c>
      <c r="D19" s="105" t="str">
        <f>VLOOKUP(Table3[Symbol],stockComparisonTrading_excel!$A$2:$X$562,18,FALSE)</f>
        <v>N/A</v>
      </c>
      <c r="E19" s="105" t="str">
        <f>VLOOKUP(Table3[Symbol],stockComparisonTrading_excel!$A$2:$X$562,18,FALSE)</f>
        <v>N/A</v>
      </c>
      <c r="F19" s="105" t="str">
        <f>VLOOKUP(Table3[Symbol],stockComparisonTrading_excel!$A$2:$X$562,18,FALSE)</f>
        <v>N/A</v>
      </c>
      <c r="G19" s="105" t="str">
        <f>VLOOKUP(Table3[Symbol],stockComparisonTrading_excel!$A$2:$X$562,18,FALSE)</f>
        <v>N/A</v>
      </c>
      <c r="H19" s="105" t="str">
        <f>VLOOKUP(Table3[Symbol],stockComparisonTrading_excel!$A$2:$X$562,18,FALSE)</f>
        <v>N/A</v>
      </c>
      <c r="I19" s="105" t="str">
        <f>VLOOKUP(Table3[Symbol],stockComparisonTrading_excel!$A$2:$X$562,18,FALSE)</f>
        <v>N/A</v>
      </c>
      <c r="J19" s="105" t="str">
        <f>VLOOKUP(Table3[Symbol],stockComparisonTrading_excel!$A$2:$X$562,18,FALSE)</f>
        <v>N/A</v>
      </c>
      <c r="K19" s="105" t="str">
        <f>VLOOKUP(Table3[Symbol],stockComparisonTrading_excel!$A$2:$X$562,18,FALSE)</f>
        <v>N/A</v>
      </c>
      <c r="L19" s="105" t="str">
        <f>VLOOKUP(Table3[Symbol],stockComparisonTrading_excel!$A$2:$X$562,18,FALSE)</f>
        <v>N/A</v>
      </c>
      <c r="M19" s="105" t="str">
        <f>VLOOKUP(Table3[Symbol],stockComparisonTrading_excel!$A$2:$X$562,18,FALSE)</f>
        <v>N/A</v>
      </c>
      <c r="N19" s="105" t="str">
        <f>VLOOKUP(Table3[Symbol],stockComparisonTrading_excel!$A$2:$X$562,18,FALSE)</f>
        <v>N/A</v>
      </c>
      <c r="O19" s="105">
        <f>VLOOKUP(Table3[Symbol],stockComparisonTrading_excel!$A$2:$X$562,17,FALSE)</f>
        <v>135920439.81999999</v>
      </c>
      <c r="P19" s="105" t="str">
        <f>VLOOKUP(Table3[Symbol],stockComparisonTrading_excel!$A$2:$X$562,18,FALSE)</f>
        <v>N/A</v>
      </c>
      <c r="Q19" s="105" t="str">
        <f>VLOOKUP(Table3[Symbol],stockComparisonTrading_excel!$A$2:$X$562,19,FALSE)</f>
        <v>N/A</v>
      </c>
      <c r="R19" s="105">
        <f>VLOOKUP(Table3[Symbol],stockComparisonTrading_excel!$A$2:$X$562,20,FALSE)</f>
        <v>-0.93</v>
      </c>
      <c r="S19" s="105" t="str">
        <f>VLOOKUP(Table3[Symbol],stockComparisonTrading_excel!$A$2:$X$562,21,FALSE)</f>
        <v>-</v>
      </c>
      <c r="T19" s="105" t="str">
        <f>VLOOKUP(Table3[Symbol],stockComparisonTrading_excel!$A$2:$X$562,22,FALSE)</f>
        <v>-</v>
      </c>
      <c r="U19" s="105">
        <f>VLOOKUP(Table3[Symbol],stockComparisonTrading_excel!$A$2:$X$562,23,FALSE)</f>
        <v>617820182</v>
      </c>
      <c r="V19" s="105">
        <f>VLOOKUP(Table3[Symbol],stockComparisonTrading_excel!$A$2:$X$562,24,FALSE)</f>
        <v>1</v>
      </c>
      <c r="W19" s="106" t="str">
        <f>VLOOKUP(Table3[Symbol],Finalcial!$A$2:$P$493,2)</f>
        <v>Q4/2012</v>
      </c>
      <c r="X19" s="107">
        <f>VLOOKUP(Table3[Symbol],Finalcial!$A$2:$P$493,3)</f>
        <v>41274</v>
      </c>
      <c r="Y19" s="107" t="e">
        <f>VLOOKUP(Table3[Symbol],Finalcial!$A$2:$P$493,4,FALSE)</f>
        <v>#N/A</v>
      </c>
      <c r="Z19" s="107" t="e">
        <f>VLOOKUP(Table3[Symbol],Finalcial!$A$2:$P$493,5,FALSE)</f>
        <v>#N/A</v>
      </c>
      <c r="AA19" s="107" t="e">
        <f>VLOOKUP(Table3[Symbol],Finalcial!$A$2:$P$493,6,FALSE)</f>
        <v>#N/A</v>
      </c>
      <c r="AB19" s="107" t="e">
        <f>VLOOKUP(Table3[Symbol],Finalcial!$A$2:$P$493,7,FALSE)</f>
        <v>#N/A</v>
      </c>
      <c r="AC19" s="107" t="e">
        <f>VLOOKUP(Table3[Symbol],Finalcial!$A$2:$P$493,8,FALSE)</f>
        <v>#N/A</v>
      </c>
      <c r="AD19" s="107" t="e">
        <f>VLOOKUP(Table3[Symbol],Finalcial!$A$2:$P$493,9,FALSE)</f>
        <v>#N/A</v>
      </c>
      <c r="AE19" s="107" t="e">
        <f>VLOOKUP(Table3[Symbol],Finalcial!$A$2:$P$493,10,FALSE)</f>
        <v>#N/A</v>
      </c>
      <c r="AF19" s="107" t="e">
        <f>VLOOKUP(Table3[Symbol],Finalcial!$A$2:$P$493,11,FALSE)</f>
        <v>#N/A</v>
      </c>
      <c r="AG19" s="107" t="e">
        <f>VLOOKUP(Table3[Symbol],Finalcial!$A$2:$P$493,12,FALSE)</f>
        <v>#N/A</v>
      </c>
      <c r="AH19" s="107" t="e">
        <f>VLOOKUP(Table3[Symbol],Finalcial!$A$2:$P$493,13,FALSE)</f>
        <v>#N/A</v>
      </c>
      <c r="AI19" s="107" t="e">
        <f>VLOOKUP(Table3[Symbol],Finalcial!$A$2:$P$493,14,FALSE)</f>
        <v>#N/A</v>
      </c>
      <c r="AJ19" s="108" t="e">
        <f t="shared" si="0"/>
        <v>#N/A</v>
      </c>
    </row>
    <row r="20" spans="1:36" ht="18.55" customHeight="1" x14ac:dyDescent="0.3">
      <c r="A20" s="64" t="s">
        <v>371</v>
      </c>
      <c r="B20" s="14" t="str">
        <f>VLOOKUP(Table3[Symbol],stockComparisonTrading_excel!$A$2:$X$562,2,FALSE)</f>
        <v>Industrials: Automotive</v>
      </c>
      <c r="C20" s="104">
        <f>VLOOKUP(Table3[Symbol],stockComparisonTrading_excel!$A$2:$X$562,3,FALSE)</f>
        <v>1.1299999999999999</v>
      </c>
      <c r="D20" s="105" t="str">
        <f>VLOOKUP(Table3[Symbol],stockComparisonTrading_excel!$A$2:$X$562,18,FALSE)</f>
        <v>N/A</v>
      </c>
      <c r="E20" s="105" t="str">
        <f>VLOOKUP(Table3[Symbol],stockComparisonTrading_excel!$A$2:$X$562,18,FALSE)</f>
        <v>N/A</v>
      </c>
      <c r="F20" s="105" t="str">
        <f>VLOOKUP(Table3[Symbol],stockComparisonTrading_excel!$A$2:$X$562,18,FALSE)</f>
        <v>N/A</v>
      </c>
      <c r="G20" s="105" t="str">
        <f>VLOOKUP(Table3[Symbol],stockComparisonTrading_excel!$A$2:$X$562,18,FALSE)</f>
        <v>N/A</v>
      </c>
      <c r="H20" s="105" t="str">
        <f>VLOOKUP(Table3[Symbol],stockComparisonTrading_excel!$A$2:$X$562,18,FALSE)</f>
        <v>N/A</v>
      </c>
      <c r="I20" s="105" t="str">
        <f>VLOOKUP(Table3[Symbol],stockComparisonTrading_excel!$A$2:$X$562,18,FALSE)</f>
        <v>N/A</v>
      </c>
      <c r="J20" s="105" t="str">
        <f>VLOOKUP(Table3[Symbol],stockComparisonTrading_excel!$A$2:$X$562,18,FALSE)</f>
        <v>N/A</v>
      </c>
      <c r="K20" s="105" t="str">
        <f>VLOOKUP(Table3[Symbol],stockComparisonTrading_excel!$A$2:$X$562,18,FALSE)</f>
        <v>N/A</v>
      </c>
      <c r="L20" s="105" t="str">
        <f>VLOOKUP(Table3[Symbol],stockComparisonTrading_excel!$A$2:$X$562,18,FALSE)</f>
        <v>N/A</v>
      </c>
      <c r="M20" s="105" t="str">
        <f>VLOOKUP(Table3[Symbol],stockComparisonTrading_excel!$A$2:$X$562,18,FALSE)</f>
        <v>N/A</v>
      </c>
      <c r="N20" s="105" t="str">
        <f>VLOOKUP(Table3[Symbol],stockComparisonTrading_excel!$A$2:$X$562,18,FALSE)</f>
        <v>N/A</v>
      </c>
      <c r="O20" s="105">
        <f>VLOOKUP(Table3[Symbol],stockComparisonTrading_excel!$A$2:$X$562,17,FALSE)</f>
        <v>266178718.44</v>
      </c>
      <c r="P20" s="105" t="str">
        <f>VLOOKUP(Table3[Symbol],stockComparisonTrading_excel!$A$2:$X$562,18,FALSE)</f>
        <v>N/A</v>
      </c>
      <c r="Q20" s="105" t="str">
        <f>VLOOKUP(Table3[Symbol],stockComparisonTrading_excel!$A$2:$X$562,19,FALSE)</f>
        <v>N/A</v>
      </c>
      <c r="R20" s="105">
        <f>VLOOKUP(Table3[Symbol],stockComparisonTrading_excel!$A$2:$X$562,20,FALSE)</f>
        <v>-0.46</v>
      </c>
      <c r="S20" s="105" t="str">
        <f>VLOOKUP(Table3[Symbol],stockComparisonTrading_excel!$A$2:$X$562,21,FALSE)</f>
        <v>-</v>
      </c>
      <c r="T20" s="105" t="str">
        <f>VLOOKUP(Table3[Symbol],stockComparisonTrading_excel!$A$2:$X$562,22,FALSE)</f>
        <v>-</v>
      </c>
      <c r="U20" s="105">
        <f>VLOOKUP(Table3[Symbol],stockComparisonTrading_excel!$A$2:$X$562,23,FALSE)</f>
        <v>235556388</v>
      </c>
      <c r="V20" s="105">
        <f>VLOOKUP(Table3[Symbol],stockComparisonTrading_excel!$A$2:$X$562,24,FALSE)</f>
        <v>10</v>
      </c>
      <c r="W20" s="106" t="str">
        <f>VLOOKUP(Table3[Symbol],Finalcial!$A$2:$P$493,2)</f>
        <v>Q4/2012</v>
      </c>
      <c r="X20" s="107">
        <f>VLOOKUP(Table3[Symbol],Finalcial!$A$2:$P$493,3)</f>
        <v>41274</v>
      </c>
      <c r="Y20" s="107" t="e">
        <f>VLOOKUP(Table3[Symbol],Finalcial!$A$2:$P$493,4,FALSE)</f>
        <v>#N/A</v>
      </c>
      <c r="Z20" s="107" t="e">
        <f>VLOOKUP(Table3[Symbol],Finalcial!$A$2:$P$493,5,FALSE)</f>
        <v>#N/A</v>
      </c>
      <c r="AA20" s="107" t="e">
        <f>VLOOKUP(Table3[Symbol],Finalcial!$A$2:$P$493,6,FALSE)</f>
        <v>#N/A</v>
      </c>
      <c r="AB20" s="107" t="e">
        <f>VLOOKUP(Table3[Symbol],Finalcial!$A$2:$P$493,7,FALSE)</f>
        <v>#N/A</v>
      </c>
      <c r="AC20" s="107" t="e">
        <f>VLOOKUP(Table3[Symbol],Finalcial!$A$2:$P$493,8,FALSE)</f>
        <v>#N/A</v>
      </c>
      <c r="AD20" s="107" t="e">
        <f>VLOOKUP(Table3[Symbol],Finalcial!$A$2:$P$493,9,FALSE)</f>
        <v>#N/A</v>
      </c>
      <c r="AE20" s="107" t="e">
        <f>VLOOKUP(Table3[Symbol],Finalcial!$A$2:$P$493,10,FALSE)</f>
        <v>#N/A</v>
      </c>
      <c r="AF20" s="107" t="e">
        <f>VLOOKUP(Table3[Symbol],Finalcial!$A$2:$P$493,11,FALSE)</f>
        <v>#N/A</v>
      </c>
      <c r="AG20" s="107" t="e">
        <f>VLOOKUP(Table3[Symbol],Finalcial!$A$2:$P$493,12,FALSE)</f>
        <v>#N/A</v>
      </c>
      <c r="AH20" s="107" t="e">
        <f>VLOOKUP(Table3[Symbol],Finalcial!$A$2:$P$493,13,FALSE)</f>
        <v>#N/A</v>
      </c>
      <c r="AI20" s="107" t="e">
        <f>VLOOKUP(Table3[Symbol],Finalcial!$A$2:$P$493,14,FALSE)</f>
        <v>#N/A</v>
      </c>
      <c r="AJ20" s="108" t="e">
        <f t="shared" si="0"/>
        <v>#N/A</v>
      </c>
    </row>
    <row r="21" spans="1:36" ht="18.55" customHeight="1" x14ac:dyDescent="0.3">
      <c r="A21" s="64" t="s">
        <v>523</v>
      </c>
      <c r="B21" s="14" t="str">
        <f>VLOOKUP(Table3[Symbol],stockComparisonTrading_excel!$A$2:$X$562,2,FALSE)</f>
        <v>Industrials: Automotive</v>
      </c>
      <c r="C21" s="104">
        <f>VLOOKUP(Table3[Symbol],stockComparisonTrading_excel!$A$2:$X$562,3,FALSE)</f>
        <v>0.28999999999999998</v>
      </c>
      <c r="D21" s="105" t="str">
        <f>VLOOKUP(Table3[Symbol],stockComparisonTrading_excel!$A$2:$X$562,18,FALSE)</f>
        <v>N/A</v>
      </c>
      <c r="E21" s="105" t="str">
        <f>VLOOKUP(Table3[Symbol],stockComparisonTrading_excel!$A$2:$X$562,18,FALSE)</f>
        <v>N/A</v>
      </c>
      <c r="F21" s="105" t="str">
        <f>VLOOKUP(Table3[Symbol],stockComparisonTrading_excel!$A$2:$X$562,18,FALSE)</f>
        <v>N/A</v>
      </c>
      <c r="G21" s="105" t="str">
        <f>VLOOKUP(Table3[Symbol],stockComparisonTrading_excel!$A$2:$X$562,18,FALSE)</f>
        <v>N/A</v>
      </c>
      <c r="H21" s="105" t="str">
        <f>VLOOKUP(Table3[Symbol],stockComparisonTrading_excel!$A$2:$X$562,18,FALSE)</f>
        <v>N/A</v>
      </c>
      <c r="I21" s="105" t="str">
        <f>VLOOKUP(Table3[Symbol],stockComparisonTrading_excel!$A$2:$X$562,18,FALSE)</f>
        <v>N/A</v>
      </c>
      <c r="J21" s="105" t="str">
        <f>VLOOKUP(Table3[Symbol],stockComparisonTrading_excel!$A$2:$X$562,18,FALSE)</f>
        <v>N/A</v>
      </c>
      <c r="K21" s="105" t="str">
        <f>VLOOKUP(Table3[Symbol],stockComparisonTrading_excel!$A$2:$X$562,18,FALSE)</f>
        <v>N/A</v>
      </c>
      <c r="L21" s="105" t="str">
        <f>VLOOKUP(Table3[Symbol],stockComparisonTrading_excel!$A$2:$X$562,18,FALSE)</f>
        <v>N/A</v>
      </c>
      <c r="M21" s="105" t="str">
        <f>VLOOKUP(Table3[Symbol],stockComparisonTrading_excel!$A$2:$X$562,18,FALSE)</f>
        <v>N/A</v>
      </c>
      <c r="N21" s="105" t="str">
        <f>VLOOKUP(Table3[Symbol],stockComparisonTrading_excel!$A$2:$X$562,18,FALSE)</f>
        <v>N/A</v>
      </c>
      <c r="O21" s="105">
        <f>VLOOKUP(Table3[Symbol],stockComparisonTrading_excel!$A$2:$X$562,17,FALSE)</f>
        <v>464000000</v>
      </c>
      <c r="P21" s="105" t="str">
        <f>VLOOKUP(Table3[Symbol],stockComparisonTrading_excel!$A$2:$X$562,18,FALSE)</f>
        <v>N/A</v>
      </c>
      <c r="Q21" s="105">
        <f>VLOOKUP(Table3[Symbol],stockComparisonTrading_excel!$A$2:$X$562,19,FALSE)</f>
        <v>322.58</v>
      </c>
      <c r="R21" s="105" t="str">
        <f>VLOOKUP(Table3[Symbol],stockComparisonTrading_excel!$A$2:$X$562,20,FALSE)</f>
        <v>-</v>
      </c>
      <c r="S21" s="105" t="str">
        <f>VLOOKUP(Table3[Symbol],stockComparisonTrading_excel!$A$2:$X$562,21,FALSE)</f>
        <v>-</v>
      </c>
      <c r="T21" s="105" t="str">
        <f>VLOOKUP(Table3[Symbol],stockComparisonTrading_excel!$A$2:$X$562,22,FALSE)</f>
        <v>-</v>
      </c>
      <c r="U21" s="105">
        <f>VLOOKUP(Table3[Symbol],stockComparisonTrading_excel!$A$2:$X$562,23,FALSE)</f>
        <v>1600000000</v>
      </c>
      <c r="V21" s="105">
        <f>VLOOKUP(Table3[Symbol],stockComparisonTrading_excel!$A$2:$X$562,24,FALSE)</f>
        <v>1</v>
      </c>
      <c r="W21" s="106" t="str">
        <f>VLOOKUP(Table3[Symbol],Finalcial!$A$2:$P$493,2)</f>
        <v>Q1/2013</v>
      </c>
      <c r="X21" s="107">
        <f>VLOOKUP(Table3[Symbol],Finalcial!$A$2:$P$493,3)</f>
        <v>41364</v>
      </c>
      <c r="Y21" s="107" t="e">
        <f>VLOOKUP(Table3[Symbol],Finalcial!$A$2:$P$493,4,FALSE)</f>
        <v>#N/A</v>
      </c>
      <c r="Z21" s="107" t="e">
        <f>VLOOKUP(Table3[Symbol],Finalcial!$A$2:$P$493,5,FALSE)</f>
        <v>#N/A</v>
      </c>
      <c r="AA21" s="107" t="e">
        <f>VLOOKUP(Table3[Symbol],Finalcial!$A$2:$P$493,6,FALSE)</f>
        <v>#N/A</v>
      </c>
      <c r="AB21" s="107" t="e">
        <f>VLOOKUP(Table3[Symbol],Finalcial!$A$2:$P$493,7,FALSE)</f>
        <v>#N/A</v>
      </c>
      <c r="AC21" s="107" t="e">
        <f>VLOOKUP(Table3[Symbol],Finalcial!$A$2:$P$493,8,FALSE)</f>
        <v>#N/A</v>
      </c>
      <c r="AD21" s="107" t="e">
        <f>VLOOKUP(Table3[Symbol],Finalcial!$A$2:$P$493,9,FALSE)</f>
        <v>#N/A</v>
      </c>
      <c r="AE21" s="107" t="e">
        <f>VLOOKUP(Table3[Symbol],Finalcial!$A$2:$P$493,10,FALSE)</f>
        <v>#N/A</v>
      </c>
      <c r="AF21" s="107" t="e">
        <f>VLOOKUP(Table3[Symbol],Finalcial!$A$2:$P$493,11,FALSE)</f>
        <v>#N/A</v>
      </c>
      <c r="AG21" s="107" t="e">
        <f>VLOOKUP(Table3[Symbol],Finalcial!$A$2:$P$493,12,FALSE)</f>
        <v>#N/A</v>
      </c>
      <c r="AH21" s="107" t="e">
        <f>VLOOKUP(Table3[Symbol],Finalcial!$A$2:$P$493,13,FALSE)</f>
        <v>#N/A</v>
      </c>
      <c r="AI21" s="107" t="e">
        <f>VLOOKUP(Table3[Symbol],Finalcial!$A$2:$P$493,14,FALSE)</f>
        <v>#N/A</v>
      </c>
      <c r="AJ21" s="108" t="e">
        <f t="shared" si="0"/>
        <v>#N/A</v>
      </c>
    </row>
    <row r="22" spans="1:36" ht="18.55" customHeight="1" x14ac:dyDescent="0.3">
      <c r="A22" s="64" t="s">
        <v>470</v>
      </c>
      <c r="B22" s="14" t="str">
        <f>VLOOKUP(Table3[Symbol],stockComparisonTrading_excel!$A$2:$X$562,2,FALSE)</f>
        <v>Industrials: Automotive</v>
      </c>
      <c r="C22" s="104">
        <f>VLOOKUP(Table3[Symbol],stockComparisonTrading_excel!$A$2:$X$562,3,FALSE)</f>
        <v>11.7</v>
      </c>
      <c r="D22" s="105">
        <f>VLOOKUP(Table3[Symbol],stockComparisonTrading_excel!$A$2:$X$562,18,FALSE)</f>
        <v>11.61</v>
      </c>
      <c r="E22" s="105">
        <f>VLOOKUP(Table3[Symbol],stockComparisonTrading_excel!$A$2:$X$562,18,FALSE)</f>
        <v>11.61</v>
      </c>
      <c r="F22" s="105">
        <f>VLOOKUP(Table3[Symbol],stockComparisonTrading_excel!$A$2:$X$562,18,FALSE)</f>
        <v>11.61</v>
      </c>
      <c r="G22" s="105">
        <f>VLOOKUP(Table3[Symbol],stockComparisonTrading_excel!$A$2:$X$562,18,FALSE)</f>
        <v>11.61</v>
      </c>
      <c r="H22" s="105">
        <f>VLOOKUP(Table3[Symbol],stockComparisonTrading_excel!$A$2:$X$562,18,FALSE)</f>
        <v>11.61</v>
      </c>
      <c r="I22" s="105">
        <f>VLOOKUP(Table3[Symbol],stockComparisonTrading_excel!$A$2:$X$562,18,FALSE)</f>
        <v>11.61</v>
      </c>
      <c r="J22" s="105">
        <f>VLOOKUP(Table3[Symbol],stockComparisonTrading_excel!$A$2:$X$562,18,FALSE)</f>
        <v>11.61</v>
      </c>
      <c r="K22" s="105">
        <f>VLOOKUP(Table3[Symbol],stockComparisonTrading_excel!$A$2:$X$562,18,FALSE)</f>
        <v>11.61</v>
      </c>
      <c r="L22" s="105">
        <f>VLOOKUP(Table3[Symbol],stockComparisonTrading_excel!$A$2:$X$562,18,FALSE)</f>
        <v>11.61</v>
      </c>
      <c r="M22" s="105">
        <f>VLOOKUP(Table3[Symbol],stockComparisonTrading_excel!$A$2:$X$562,18,FALSE)</f>
        <v>11.61</v>
      </c>
      <c r="N22" s="105">
        <f>VLOOKUP(Table3[Symbol],stockComparisonTrading_excel!$A$2:$X$562,18,FALSE)</f>
        <v>11.61</v>
      </c>
      <c r="O22" s="105">
        <f>VLOOKUP(Table3[Symbol],stockComparisonTrading_excel!$A$2:$X$562,17,FALSE)</f>
        <v>6570822410.6999998</v>
      </c>
      <c r="P22" s="105">
        <f>VLOOKUP(Table3[Symbol],stockComparisonTrading_excel!$A$2:$X$562,18,FALSE)</f>
        <v>11.61</v>
      </c>
      <c r="Q22" s="105">
        <f>VLOOKUP(Table3[Symbol],stockComparisonTrading_excel!$A$2:$X$562,19,FALSE)</f>
        <v>2.15</v>
      </c>
      <c r="R22" s="105">
        <f>VLOOKUP(Table3[Symbol],stockComparisonTrading_excel!$A$2:$X$562,20,FALSE)</f>
        <v>6.08</v>
      </c>
      <c r="S22" s="105">
        <f>VLOOKUP(Table3[Symbol],stockComparisonTrading_excel!$A$2:$X$562,21,FALSE)</f>
        <v>4.58</v>
      </c>
      <c r="T22" s="105">
        <f>VLOOKUP(Table3[Symbol],stockComparisonTrading_excel!$A$2:$X$562,22,FALSE)</f>
        <v>11.73</v>
      </c>
      <c r="U22" s="105">
        <f>VLOOKUP(Table3[Symbol],stockComparisonTrading_excel!$A$2:$X$562,23,FALSE)</f>
        <v>501589497</v>
      </c>
      <c r="V22" s="105">
        <f>VLOOKUP(Table3[Symbol],stockComparisonTrading_excel!$A$2:$X$562,24,FALSE)</f>
        <v>1</v>
      </c>
      <c r="W22" s="106" t="str">
        <f>VLOOKUP(Table3[Symbol],Finalcial!$A$2:$P$493,2)</f>
        <v>Q1/2013</v>
      </c>
      <c r="X22" s="107">
        <f>VLOOKUP(Table3[Symbol],Finalcial!$A$2:$P$493,3)</f>
        <v>41364</v>
      </c>
      <c r="Y22" s="107" t="e">
        <f>VLOOKUP(Table3[Symbol],Finalcial!$A$2:$P$493,4,FALSE)</f>
        <v>#N/A</v>
      </c>
      <c r="Z22" s="107" t="e">
        <f>VLOOKUP(Table3[Symbol],Finalcial!$A$2:$P$493,5,FALSE)</f>
        <v>#N/A</v>
      </c>
      <c r="AA22" s="107" t="e">
        <f>VLOOKUP(Table3[Symbol],Finalcial!$A$2:$P$493,6,FALSE)</f>
        <v>#N/A</v>
      </c>
      <c r="AB22" s="107" t="e">
        <f>VLOOKUP(Table3[Symbol],Finalcial!$A$2:$P$493,7,FALSE)</f>
        <v>#N/A</v>
      </c>
      <c r="AC22" s="107" t="e">
        <f>VLOOKUP(Table3[Symbol],Finalcial!$A$2:$P$493,8,FALSE)</f>
        <v>#N/A</v>
      </c>
      <c r="AD22" s="107" t="e">
        <f>VLOOKUP(Table3[Symbol],Finalcial!$A$2:$P$493,9,FALSE)</f>
        <v>#N/A</v>
      </c>
      <c r="AE22" s="107" t="e">
        <f>VLOOKUP(Table3[Symbol],Finalcial!$A$2:$P$493,10,FALSE)</f>
        <v>#N/A</v>
      </c>
      <c r="AF22" s="107" t="e">
        <f>VLOOKUP(Table3[Symbol],Finalcial!$A$2:$P$493,11,FALSE)</f>
        <v>#N/A</v>
      </c>
      <c r="AG22" s="107" t="e">
        <f>VLOOKUP(Table3[Symbol],Finalcial!$A$2:$P$493,12,FALSE)</f>
        <v>#N/A</v>
      </c>
      <c r="AH22" s="107" t="e">
        <f>VLOOKUP(Table3[Symbol],Finalcial!$A$2:$P$493,13,FALSE)</f>
        <v>#N/A</v>
      </c>
      <c r="AI22" s="107" t="e">
        <f>VLOOKUP(Table3[Symbol],Finalcial!$A$2:$P$493,14,FALSE)</f>
        <v>#N/A</v>
      </c>
      <c r="AJ22" s="108" t="e">
        <f t="shared" si="0"/>
        <v>#N/A</v>
      </c>
    </row>
    <row r="23" spans="1:36" ht="18.55" customHeight="1" x14ac:dyDescent="0.3">
      <c r="A23" s="64" t="s">
        <v>398</v>
      </c>
      <c r="B23" s="14" t="str">
        <f>VLOOKUP(Table3[Symbol],stockComparisonTrading_excel!$A$2:$X$562,2,FALSE)</f>
        <v>Industrials: Automotive</v>
      </c>
      <c r="C23" s="104">
        <f>VLOOKUP(Table3[Symbol],stockComparisonTrading_excel!$A$2:$X$562,3,FALSE)</f>
        <v>217</v>
      </c>
      <c r="D23" s="105">
        <f>VLOOKUP(Table3[Symbol],stockComparisonTrading_excel!$A$2:$X$562,18,FALSE)</f>
        <v>12.86</v>
      </c>
      <c r="E23" s="105">
        <f>VLOOKUP(Table3[Symbol],stockComparisonTrading_excel!$A$2:$X$562,18,FALSE)</f>
        <v>12.86</v>
      </c>
      <c r="F23" s="105">
        <f>VLOOKUP(Table3[Symbol],stockComparisonTrading_excel!$A$2:$X$562,18,FALSE)</f>
        <v>12.86</v>
      </c>
      <c r="G23" s="105">
        <f>VLOOKUP(Table3[Symbol],stockComparisonTrading_excel!$A$2:$X$562,18,FALSE)</f>
        <v>12.86</v>
      </c>
      <c r="H23" s="105">
        <f>VLOOKUP(Table3[Symbol],stockComparisonTrading_excel!$A$2:$X$562,18,FALSE)</f>
        <v>12.86</v>
      </c>
      <c r="I23" s="105">
        <f>VLOOKUP(Table3[Symbol],stockComparisonTrading_excel!$A$2:$X$562,18,FALSE)</f>
        <v>12.86</v>
      </c>
      <c r="J23" s="105">
        <f>VLOOKUP(Table3[Symbol],stockComparisonTrading_excel!$A$2:$X$562,18,FALSE)</f>
        <v>12.86</v>
      </c>
      <c r="K23" s="105">
        <f>VLOOKUP(Table3[Symbol],stockComparisonTrading_excel!$A$2:$X$562,18,FALSE)</f>
        <v>12.86</v>
      </c>
      <c r="L23" s="105">
        <f>VLOOKUP(Table3[Symbol],stockComparisonTrading_excel!$A$2:$X$562,18,FALSE)</f>
        <v>12.86</v>
      </c>
      <c r="M23" s="105">
        <f>VLOOKUP(Table3[Symbol],stockComparisonTrading_excel!$A$2:$X$562,18,FALSE)</f>
        <v>12.86</v>
      </c>
      <c r="N23" s="105">
        <f>VLOOKUP(Table3[Symbol],stockComparisonTrading_excel!$A$2:$X$562,18,FALSE)</f>
        <v>12.86</v>
      </c>
      <c r="O23" s="105">
        <f>VLOOKUP(Table3[Symbol],stockComparisonTrading_excel!$A$2:$X$562,17,FALSE)</f>
        <v>19999125000</v>
      </c>
      <c r="P23" s="105">
        <f>VLOOKUP(Table3[Symbol],stockComparisonTrading_excel!$A$2:$X$562,18,FALSE)</f>
        <v>12.86</v>
      </c>
      <c r="Q23" s="105">
        <f>VLOOKUP(Table3[Symbol],stockComparisonTrading_excel!$A$2:$X$562,19,FALSE)</f>
        <v>2.13</v>
      </c>
      <c r="R23" s="105">
        <f>VLOOKUP(Table3[Symbol],stockComparisonTrading_excel!$A$2:$X$562,20,FALSE)</f>
        <v>122.76</v>
      </c>
      <c r="S23" s="105">
        <f>VLOOKUP(Table3[Symbol],stockComparisonTrading_excel!$A$2:$X$562,21,FALSE)</f>
        <v>1.1499999999999999</v>
      </c>
      <c r="T23" s="105">
        <f>VLOOKUP(Table3[Symbol],stockComparisonTrading_excel!$A$2:$X$562,22,FALSE)</f>
        <v>4.68</v>
      </c>
      <c r="U23" s="105">
        <f>VLOOKUP(Table3[Symbol],stockComparisonTrading_excel!$A$2:$X$562,23,FALSE)</f>
        <v>76625000</v>
      </c>
      <c r="V23" s="105">
        <f>VLOOKUP(Table3[Symbol],stockComparisonTrading_excel!$A$2:$X$562,24,FALSE)</f>
        <v>5</v>
      </c>
      <c r="W23" s="106" t="str">
        <f>VLOOKUP(Table3[Symbol],Finalcial!$A$2:$P$493,2)</f>
        <v>Q1/2013</v>
      </c>
      <c r="X23" s="107">
        <f>VLOOKUP(Table3[Symbol],Finalcial!$A$2:$P$493,3)</f>
        <v>41364</v>
      </c>
      <c r="Y23" s="107" t="e">
        <f>VLOOKUP(Table3[Symbol],Finalcial!$A$2:$P$493,4,FALSE)</f>
        <v>#N/A</v>
      </c>
      <c r="Z23" s="107" t="e">
        <f>VLOOKUP(Table3[Symbol],Finalcial!$A$2:$P$493,5,FALSE)</f>
        <v>#N/A</v>
      </c>
      <c r="AA23" s="107" t="e">
        <f>VLOOKUP(Table3[Symbol],Finalcial!$A$2:$P$493,6,FALSE)</f>
        <v>#N/A</v>
      </c>
      <c r="AB23" s="107" t="e">
        <f>VLOOKUP(Table3[Symbol],Finalcial!$A$2:$P$493,7,FALSE)</f>
        <v>#N/A</v>
      </c>
      <c r="AC23" s="107" t="e">
        <f>VLOOKUP(Table3[Symbol],Finalcial!$A$2:$P$493,8,FALSE)</f>
        <v>#N/A</v>
      </c>
      <c r="AD23" s="107" t="e">
        <f>VLOOKUP(Table3[Symbol],Finalcial!$A$2:$P$493,9,FALSE)</f>
        <v>#N/A</v>
      </c>
      <c r="AE23" s="107" t="e">
        <f>VLOOKUP(Table3[Symbol],Finalcial!$A$2:$P$493,10,FALSE)</f>
        <v>#N/A</v>
      </c>
      <c r="AF23" s="107" t="e">
        <f>VLOOKUP(Table3[Symbol],Finalcial!$A$2:$P$493,11,FALSE)</f>
        <v>#N/A</v>
      </c>
      <c r="AG23" s="107" t="e">
        <f>VLOOKUP(Table3[Symbol],Finalcial!$A$2:$P$493,12,FALSE)</f>
        <v>#N/A</v>
      </c>
      <c r="AH23" s="107" t="e">
        <f>VLOOKUP(Table3[Symbol],Finalcial!$A$2:$P$493,13,FALSE)</f>
        <v>#N/A</v>
      </c>
      <c r="AI23" s="107" t="e">
        <f>VLOOKUP(Table3[Symbol],Finalcial!$A$2:$P$493,14,FALSE)</f>
        <v>#N/A</v>
      </c>
      <c r="AJ23" s="108" t="e">
        <f t="shared" si="0"/>
        <v>#N/A</v>
      </c>
    </row>
    <row r="24" spans="1:36" ht="18.55" customHeight="1" x14ac:dyDescent="0.3">
      <c r="A24" s="64" t="s">
        <v>455</v>
      </c>
      <c r="B24" s="14" t="str">
        <f>VLOOKUP(Table3[Symbol],stockComparisonTrading_excel!$A$2:$X$562,2,FALSE)</f>
        <v>Industrials: Automotive</v>
      </c>
      <c r="C24" s="104">
        <f>VLOOKUP(Table3[Symbol],stockComparisonTrading_excel!$A$2:$X$562,3,FALSE)</f>
        <v>17.399999999999999</v>
      </c>
      <c r="D24" s="105">
        <f>VLOOKUP(Table3[Symbol],stockComparisonTrading_excel!$A$2:$X$562,18,FALSE)</f>
        <v>11.18</v>
      </c>
      <c r="E24" s="105">
        <f>VLOOKUP(Table3[Symbol],stockComparisonTrading_excel!$A$2:$X$562,18,FALSE)</f>
        <v>11.18</v>
      </c>
      <c r="F24" s="105">
        <f>VLOOKUP(Table3[Symbol],stockComparisonTrading_excel!$A$2:$X$562,18,FALSE)</f>
        <v>11.18</v>
      </c>
      <c r="G24" s="105">
        <f>VLOOKUP(Table3[Symbol],stockComparisonTrading_excel!$A$2:$X$562,18,FALSE)</f>
        <v>11.18</v>
      </c>
      <c r="H24" s="105">
        <f>VLOOKUP(Table3[Symbol],stockComparisonTrading_excel!$A$2:$X$562,18,FALSE)</f>
        <v>11.18</v>
      </c>
      <c r="I24" s="105">
        <f>VLOOKUP(Table3[Symbol],stockComparisonTrading_excel!$A$2:$X$562,18,FALSE)</f>
        <v>11.18</v>
      </c>
      <c r="J24" s="105">
        <f>VLOOKUP(Table3[Symbol],stockComparisonTrading_excel!$A$2:$X$562,18,FALSE)</f>
        <v>11.18</v>
      </c>
      <c r="K24" s="105">
        <f>VLOOKUP(Table3[Symbol],stockComparisonTrading_excel!$A$2:$X$562,18,FALSE)</f>
        <v>11.18</v>
      </c>
      <c r="L24" s="105">
        <f>VLOOKUP(Table3[Symbol],stockComparisonTrading_excel!$A$2:$X$562,18,FALSE)</f>
        <v>11.18</v>
      </c>
      <c r="M24" s="105">
        <f>VLOOKUP(Table3[Symbol],stockComparisonTrading_excel!$A$2:$X$562,18,FALSE)</f>
        <v>11.18</v>
      </c>
      <c r="N24" s="105">
        <f>VLOOKUP(Table3[Symbol],stockComparisonTrading_excel!$A$2:$X$562,18,FALSE)</f>
        <v>11.18</v>
      </c>
      <c r="O24" s="105">
        <f>VLOOKUP(Table3[Symbol],stockComparisonTrading_excel!$A$2:$X$562,17,FALSE)</f>
        <v>1158585175.8</v>
      </c>
      <c r="P24" s="105">
        <f>VLOOKUP(Table3[Symbol],stockComparisonTrading_excel!$A$2:$X$562,18,FALSE)</f>
        <v>11.18</v>
      </c>
      <c r="Q24" s="105">
        <f>VLOOKUP(Table3[Symbol],stockComparisonTrading_excel!$A$2:$X$562,19,FALSE)</f>
        <v>2.33</v>
      </c>
      <c r="R24" s="105">
        <f>VLOOKUP(Table3[Symbol],stockComparisonTrading_excel!$A$2:$X$562,20,FALSE)</f>
        <v>10.06</v>
      </c>
      <c r="S24" s="105">
        <f>VLOOKUP(Table3[Symbol],stockComparisonTrading_excel!$A$2:$X$562,21,FALSE)</f>
        <v>0.39</v>
      </c>
      <c r="T24" s="105">
        <f>VLOOKUP(Table3[Symbol],stockComparisonTrading_excel!$A$2:$X$562,22,FALSE)</f>
        <v>129.49</v>
      </c>
      <c r="U24" s="105">
        <f>VLOOKUP(Table3[Symbol],stockComparisonTrading_excel!$A$2:$X$562,23,FALSE)</f>
        <v>49512187</v>
      </c>
      <c r="V24" s="105">
        <f>VLOOKUP(Table3[Symbol],stockComparisonTrading_excel!$A$2:$X$562,24,FALSE)</f>
        <v>5</v>
      </c>
      <c r="W24" s="106" t="str">
        <f>VLOOKUP(Table3[Symbol],Finalcial!$A$2:$P$493,2)</f>
        <v>Q1/2013</v>
      </c>
      <c r="X24" s="107">
        <f>VLOOKUP(Table3[Symbol],Finalcial!$A$2:$P$493,3)</f>
        <v>41364</v>
      </c>
      <c r="Y24" s="107" t="e">
        <f>VLOOKUP(Table3[Symbol],Finalcial!$A$2:$P$493,4,FALSE)</f>
        <v>#N/A</v>
      </c>
      <c r="Z24" s="107" t="e">
        <f>VLOOKUP(Table3[Symbol],Finalcial!$A$2:$P$493,5,FALSE)</f>
        <v>#N/A</v>
      </c>
      <c r="AA24" s="107" t="e">
        <f>VLOOKUP(Table3[Symbol],Finalcial!$A$2:$P$493,6,FALSE)</f>
        <v>#N/A</v>
      </c>
      <c r="AB24" s="107" t="e">
        <f>VLOOKUP(Table3[Symbol],Finalcial!$A$2:$P$493,7,FALSE)</f>
        <v>#N/A</v>
      </c>
      <c r="AC24" s="107" t="e">
        <f>VLOOKUP(Table3[Symbol],Finalcial!$A$2:$P$493,8,FALSE)</f>
        <v>#N/A</v>
      </c>
      <c r="AD24" s="107" t="e">
        <f>VLOOKUP(Table3[Symbol],Finalcial!$A$2:$P$493,9,FALSE)</f>
        <v>#N/A</v>
      </c>
      <c r="AE24" s="107" t="e">
        <f>VLOOKUP(Table3[Symbol],Finalcial!$A$2:$P$493,10,FALSE)</f>
        <v>#N/A</v>
      </c>
      <c r="AF24" s="107" t="e">
        <f>VLOOKUP(Table3[Symbol],Finalcial!$A$2:$P$493,11,FALSE)</f>
        <v>#N/A</v>
      </c>
      <c r="AG24" s="107" t="e">
        <f>VLOOKUP(Table3[Symbol],Finalcial!$A$2:$P$493,12,FALSE)</f>
        <v>#N/A</v>
      </c>
      <c r="AH24" s="107" t="e">
        <f>VLOOKUP(Table3[Symbol],Finalcial!$A$2:$P$493,13,FALSE)</f>
        <v>#N/A</v>
      </c>
      <c r="AI24" s="107" t="e">
        <f>VLOOKUP(Table3[Symbol],Finalcial!$A$2:$P$493,14,FALSE)</f>
        <v>#N/A</v>
      </c>
      <c r="AJ24" s="108" t="e">
        <f t="shared" si="0"/>
        <v>#N/A</v>
      </c>
    </row>
    <row r="25" spans="1:36" ht="18.55" customHeight="1" x14ac:dyDescent="0.3">
      <c r="A25" s="64" t="s">
        <v>287</v>
      </c>
      <c r="B25" s="14" t="str">
        <f>VLOOKUP(Table3[Symbol],stockComparisonTrading_excel!$A$2:$X$562,2,FALSE)</f>
        <v>Industrials: Machinery</v>
      </c>
      <c r="C25" s="104">
        <f>VLOOKUP(Table3[Symbol],stockComparisonTrading_excel!$A$2:$X$562,3,FALSE)</f>
        <v>0.4</v>
      </c>
      <c r="D25" s="105">
        <f>VLOOKUP(Table3[Symbol],stockComparisonTrading_excel!$A$2:$X$562,18,FALSE)</f>
        <v>0.4</v>
      </c>
      <c r="E25" s="105">
        <f>VLOOKUP(Table3[Symbol],stockComparisonTrading_excel!$A$2:$X$562,18,FALSE)</f>
        <v>0.4</v>
      </c>
      <c r="F25" s="105">
        <f>VLOOKUP(Table3[Symbol],stockComparisonTrading_excel!$A$2:$X$562,18,FALSE)</f>
        <v>0.4</v>
      </c>
      <c r="G25" s="105">
        <f>VLOOKUP(Table3[Symbol],stockComparisonTrading_excel!$A$2:$X$562,18,FALSE)</f>
        <v>0.4</v>
      </c>
      <c r="H25" s="105">
        <f>VLOOKUP(Table3[Symbol],stockComparisonTrading_excel!$A$2:$X$562,18,FALSE)</f>
        <v>0.4</v>
      </c>
      <c r="I25" s="105">
        <f>VLOOKUP(Table3[Symbol],stockComparisonTrading_excel!$A$2:$X$562,18,FALSE)</f>
        <v>0.4</v>
      </c>
      <c r="J25" s="105">
        <f>VLOOKUP(Table3[Symbol],stockComparisonTrading_excel!$A$2:$X$562,18,FALSE)</f>
        <v>0.4</v>
      </c>
      <c r="K25" s="105">
        <f>VLOOKUP(Table3[Symbol],stockComparisonTrading_excel!$A$2:$X$562,18,FALSE)</f>
        <v>0.4</v>
      </c>
      <c r="L25" s="105">
        <f>VLOOKUP(Table3[Symbol],stockComparisonTrading_excel!$A$2:$X$562,18,FALSE)</f>
        <v>0.4</v>
      </c>
      <c r="M25" s="105">
        <f>VLOOKUP(Table3[Symbol],stockComparisonTrading_excel!$A$2:$X$562,18,FALSE)</f>
        <v>0.4</v>
      </c>
      <c r="N25" s="105">
        <f>VLOOKUP(Table3[Symbol],stockComparisonTrading_excel!$A$2:$X$562,18,FALSE)</f>
        <v>0.4</v>
      </c>
      <c r="O25" s="105">
        <f>VLOOKUP(Table3[Symbol],stockComparisonTrading_excel!$A$2:$X$562,17,FALSE)</f>
        <v>108892040.40000001</v>
      </c>
      <c r="P25" s="105">
        <f>VLOOKUP(Table3[Symbol],stockComparisonTrading_excel!$A$2:$X$562,18,FALSE)</f>
        <v>0.4</v>
      </c>
      <c r="Q25" s="105">
        <f>VLOOKUP(Table3[Symbol],stockComparisonTrading_excel!$A$2:$X$562,19,FALSE)</f>
        <v>0.2</v>
      </c>
      <c r="R25" s="105">
        <f>VLOOKUP(Table3[Symbol],stockComparisonTrading_excel!$A$2:$X$562,20,FALSE)</f>
        <v>1.43</v>
      </c>
      <c r="S25" s="105" t="str">
        <f>VLOOKUP(Table3[Symbol],stockComparisonTrading_excel!$A$2:$X$562,21,FALSE)</f>
        <v>-</v>
      </c>
      <c r="T25" s="105" t="str">
        <f>VLOOKUP(Table3[Symbol],stockComparisonTrading_excel!$A$2:$X$562,22,FALSE)</f>
        <v>-</v>
      </c>
      <c r="U25" s="105">
        <f>VLOOKUP(Table3[Symbol],stockComparisonTrading_excel!$A$2:$X$562,23,FALSE)</f>
        <v>414607781</v>
      </c>
      <c r="V25" s="105">
        <f>VLOOKUP(Table3[Symbol],stockComparisonTrading_excel!$A$2:$X$562,24,FALSE)</f>
        <v>1</v>
      </c>
      <c r="W25" s="106" t="str">
        <f>VLOOKUP(Table3[Symbol],Finalcial!$A$2:$P$493,2)</f>
        <v>Q1/2013</v>
      </c>
      <c r="X25" s="107">
        <f>VLOOKUP(Table3[Symbol],Finalcial!$A$2:$P$493,3)</f>
        <v>41364</v>
      </c>
      <c r="Y25" s="107" t="e">
        <f>VLOOKUP(Table3[Symbol],Finalcial!$A$2:$P$493,4,FALSE)</f>
        <v>#N/A</v>
      </c>
      <c r="Z25" s="107" t="e">
        <f>VLOOKUP(Table3[Symbol],Finalcial!$A$2:$P$493,5,FALSE)</f>
        <v>#N/A</v>
      </c>
      <c r="AA25" s="107" t="e">
        <f>VLOOKUP(Table3[Symbol],Finalcial!$A$2:$P$493,6,FALSE)</f>
        <v>#N/A</v>
      </c>
      <c r="AB25" s="107" t="e">
        <f>VLOOKUP(Table3[Symbol],Finalcial!$A$2:$P$493,7,FALSE)</f>
        <v>#N/A</v>
      </c>
      <c r="AC25" s="107" t="e">
        <f>VLOOKUP(Table3[Symbol],Finalcial!$A$2:$P$493,8,FALSE)</f>
        <v>#N/A</v>
      </c>
      <c r="AD25" s="107" t="e">
        <f>VLOOKUP(Table3[Symbol],Finalcial!$A$2:$P$493,9,FALSE)</f>
        <v>#N/A</v>
      </c>
      <c r="AE25" s="107" t="e">
        <f>VLOOKUP(Table3[Symbol],Finalcial!$A$2:$P$493,10,FALSE)</f>
        <v>#N/A</v>
      </c>
      <c r="AF25" s="107" t="e">
        <f>VLOOKUP(Table3[Symbol],Finalcial!$A$2:$P$493,11,FALSE)</f>
        <v>#N/A</v>
      </c>
      <c r="AG25" s="107" t="e">
        <f>VLOOKUP(Table3[Symbol],Finalcial!$A$2:$P$493,12,FALSE)</f>
        <v>#N/A</v>
      </c>
      <c r="AH25" s="107" t="e">
        <f>VLOOKUP(Table3[Symbol],Finalcial!$A$2:$P$493,13,FALSE)</f>
        <v>#N/A</v>
      </c>
      <c r="AI25" s="107" t="e">
        <f>VLOOKUP(Table3[Symbol],Finalcial!$A$2:$P$493,14,FALSE)</f>
        <v>#N/A</v>
      </c>
      <c r="AJ25" s="108" t="e">
        <f t="shared" si="0"/>
        <v>#N/A</v>
      </c>
    </row>
    <row r="26" spans="1:36" ht="18.55" customHeight="1" x14ac:dyDescent="0.3">
      <c r="A26" s="64" t="s">
        <v>508</v>
      </c>
      <c r="B26" s="14" t="str">
        <f>VLOOKUP(Table3[Symbol],stockComparisonTrading_excel!$A$2:$X$562,2,FALSE)</f>
        <v>Industrials: Machinery</v>
      </c>
      <c r="C26" s="104">
        <f>VLOOKUP(Table3[Symbol],stockComparisonTrading_excel!$A$2:$X$562,3,FALSE)</f>
        <v>5.95</v>
      </c>
      <c r="D26" s="105" t="str">
        <f>VLOOKUP(Table3[Symbol],stockComparisonTrading_excel!$A$2:$X$562,18,FALSE)</f>
        <v>N/A</v>
      </c>
      <c r="E26" s="105" t="str">
        <f>VLOOKUP(Table3[Symbol],stockComparisonTrading_excel!$A$2:$X$562,18,FALSE)</f>
        <v>N/A</v>
      </c>
      <c r="F26" s="105" t="str">
        <f>VLOOKUP(Table3[Symbol],stockComparisonTrading_excel!$A$2:$X$562,18,FALSE)</f>
        <v>N/A</v>
      </c>
      <c r="G26" s="105" t="str">
        <f>VLOOKUP(Table3[Symbol],stockComparisonTrading_excel!$A$2:$X$562,18,FALSE)</f>
        <v>N/A</v>
      </c>
      <c r="H26" s="105" t="str">
        <f>VLOOKUP(Table3[Symbol],stockComparisonTrading_excel!$A$2:$X$562,18,FALSE)</f>
        <v>N/A</v>
      </c>
      <c r="I26" s="105" t="str">
        <f>VLOOKUP(Table3[Symbol],stockComparisonTrading_excel!$A$2:$X$562,18,FALSE)</f>
        <v>N/A</v>
      </c>
      <c r="J26" s="105" t="str">
        <f>VLOOKUP(Table3[Symbol],stockComparisonTrading_excel!$A$2:$X$562,18,FALSE)</f>
        <v>N/A</v>
      </c>
      <c r="K26" s="105" t="str">
        <f>VLOOKUP(Table3[Symbol],stockComparisonTrading_excel!$A$2:$X$562,18,FALSE)</f>
        <v>N/A</v>
      </c>
      <c r="L26" s="105" t="str">
        <f>VLOOKUP(Table3[Symbol],stockComparisonTrading_excel!$A$2:$X$562,18,FALSE)</f>
        <v>N/A</v>
      </c>
      <c r="M26" s="105" t="str">
        <f>VLOOKUP(Table3[Symbol],stockComparisonTrading_excel!$A$2:$X$562,18,FALSE)</f>
        <v>N/A</v>
      </c>
      <c r="N26" s="105" t="str">
        <f>VLOOKUP(Table3[Symbol],stockComparisonTrading_excel!$A$2:$X$562,18,FALSE)</f>
        <v>N/A</v>
      </c>
      <c r="O26" s="105">
        <f>VLOOKUP(Table3[Symbol],stockComparisonTrading_excel!$A$2:$X$562,17,FALSE)</f>
        <v>619393162.60000002</v>
      </c>
      <c r="P26" s="105" t="str">
        <f>VLOOKUP(Table3[Symbol],stockComparisonTrading_excel!$A$2:$X$562,18,FALSE)</f>
        <v>N/A</v>
      </c>
      <c r="Q26" s="105">
        <f>VLOOKUP(Table3[Symbol],stockComparisonTrading_excel!$A$2:$X$562,19,FALSE)</f>
        <v>0.53</v>
      </c>
      <c r="R26" s="105">
        <f>VLOOKUP(Table3[Symbol],stockComparisonTrading_excel!$A$2:$X$562,20,FALSE)</f>
        <v>11.78</v>
      </c>
      <c r="S26" s="105" t="str">
        <f>VLOOKUP(Table3[Symbol],stockComparisonTrading_excel!$A$2:$X$562,21,FALSE)</f>
        <v>-</v>
      </c>
      <c r="T26" s="105">
        <f>VLOOKUP(Table3[Symbol],stockComparisonTrading_excel!$A$2:$X$562,22,FALSE)</f>
        <v>1.08</v>
      </c>
      <c r="U26" s="105">
        <f>VLOOKUP(Table3[Symbol],stockComparisonTrading_excel!$A$2:$X$562,23,FALSE)</f>
        <v>99902123</v>
      </c>
      <c r="V26" s="105">
        <f>VLOOKUP(Table3[Symbol],stockComparisonTrading_excel!$A$2:$X$562,24,FALSE)</f>
        <v>5</v>
      </c>
      <c r="W26" s="106" t="str">
        <f>VLOOKUP(Table3[Symbol],Finalcial!$A$2:$P$493,2)</f>
        <v>Q1/2013</v>
      </c>
      <c r="X26" s="107">
        <f>VLOOKUP(Table3[Symbol],Finalcial!$A$2:$P$493,3)</f>
        <v>41364</v>
      </c>
      <c r="Y26" s="107" t="e">
        <f>VLOOKUP(Table3[Symbol],Finalcial!$A$2:$P$493,4,FALSE)</f>
        <v>#N/A</v>
      </c>
      <c r="Z26" s="107" t="e">
        <f>VLOOKUP(Table3[Symbol],Finalcial!$A$2:$P$493,5,FALSE)</f>
        <v>#N/A</v>
      </c>
      <c r="AA26" s="107" t="e">
        <f>VLOOKUP(Table3[Symbol],Finalcial!$A$2:$P$493,6,FALSE)</f>
        <v>#N/A</v>
      </c>
      <c r="AB26" s="107" t="e">
        <f>VLOOKUP(Table3[Symbol],Finalcial!$A$2:$P$493,7,FALSE)</f>
        <v>#N/A</v>
      </c>
      <c r="AC26" s="107" t="e">
        <f>VLOOKUP(Table3[Symbol],Finalcial!$A$2:$P$493,8,FALSE)</f>
        <v>#N/A</v>
      </c>
      <c r="AD26" s="107" t="e">
        <f>VLOOKUP(Table3[Symbol],Finalcial!$A$2:$P$493,9,FALSE)</f>
        <v>#N/A</v>
      </c>
      <c r="AE26" s="107" t="e">
        <f>VLOOKUP(Table3[Symbol],Finalcial!$A$2:$P$493,10,FALSE)</f>
        <v>#N/A</v>
      </c>
      <c r="AF26" s="107" t="e">
        <f>VLOOKUP(Table3[Symbol],Finalcial!$A$2:$P$493,11,FALSE)</f>
        <v>#N/A</v>
      </c>
      <c r="AG26" s="107" t="e">
        <f>VLOOKUP(Table3[Symbol],Finalcial!$A$2:$P$493,12,FALSE)</f>
        <v>#N/A</v>
      </c>
      <c r="AH26" s="107" t="e">
        <f>VLOOKUP(Table3[Symbol],Finalcial!$A$2:$P$493,13,FALSE)</f>
        <v>#N/A</v>
      </c>
      <c r="AI26" s="107" t="e">
        <f>VLOOKUP(Table3[Symbol],Finalcial!$A$2:$P$493,14,FALSE)</f>
        <v>#N/A</v>
      </c>
      <c r="AJ26" s="108" t="e">
        <f t="shared" si="0"/>
        <v>#N/A</v>
      </c>
    </row>
    <row r="27" spans="1:36" ht="18.55" customHeight="1" x14ac:dyDescent="0.3">
      <c r="A27" s="64" t="s">
        <v>419</v>
      </c>
      <c r="B27" s="14" t="str">
        <f>VLOOKUP(Table3[Symbol],stockComparisonTrading_excel!$A$2:$X$562,2,FALSE)</f>
        <v>Industrials: Machinery</v>
      </c>
      <c r="C27" s="104">
        <f>VLOOKUP(Table3[Symbol],stockComparisonTrading_excel!$A$2:$X$562,3,FALSE)</f>
        <v>11.9</v>
      </c>
      <c r="D27" s="105">
        <f>VLOOKUP(Table3[Symbol],stockComparisonTrading_excel!$A$2:$X$562,18,FALSE)</f>
        <v>10.92</v>
      </c>
      <c r="E27" s="105">
        <f>VLOOKUP(Table3[Symbol],stockComparisonTrading_excel!$A$2:$X$562,18,FALSE)</f>
        <v>10.92</v>
      </c>
      <c r="F27" s="105">
        <f>VLOOKUP(Table3[Symbol],stockComparisonTrading_excel!$A$2:$X$562,18,FALSE)</f>
        <v>10.92</v>
      </c>
      <c r="G27" s="105">
        <f>VLOOKUP(Table3[Symbol],stockComparisonTrading_excel!$A$2:$X$562,18,FALSE)</f>
        <v>10.92</v>
      </c>
      <c r="H27" s="105">
        <f>VLOOKUP(Table3[Symbol],stockComparisonTrading_excel!$A$2:$X$562,18,FALSE)</f>
        <v>10.92</v>
      </c>
      <c r="I27" s="105">
        <f>VLOOKUP(Table3[Symbol],stockComparisonTrading_excel!$A$2:$X$562,18,FALSE)</f>
        <v>10.92</v>
      </c>
      <c r="J27" s="105">
        <f>VLOOKUP(Table3[Symbol],stockComparisonTrading_excel!$A$2:$X$562,18,FALSE)</f>
        <v>10.92</v>
      </c>
      <c r="K27" s="105">
        <f>VLOOKUP(Table3[Symbol],stockComparisonTrading_excel!$A$2:$X$562,18,FALSE)</f>
        <v>10.92</v>
      </c>
      <c r="L27" s="105">
        <f>VLOOKUP(Table3[Symbol],stockComparisonTrading_excel!$A$2:$X$562,18,FALSE)</f>
        <v>10.92</v>
      </c>
      <c r="M27" s="105">
        <f>VLOOKUP(Table3[Symbol],stockComparisonTrading_excel!$A$2:$X$562,18,FALSE)</f>
        <v>10.92</v>
      </c>
      <c r="N27" s="105">
        <f>VLOOKUP(Table3[Symbol],stockComparisonTrading_excel!$A$2:$X$562,18,FALSE)</f>
        <v>10.92</v>
      </c>
      <c r="O27" s="105">
        <f>VLOOKUP(Table3[Symbol],stockComparisonTrading_excel!$A$2:$X$562,17,FALSE)</f>
        <v>873883344</v>
      </c>
      <c r="P27" s="105">
        <f>VLOOKUP(Table3[Symbol],stockComparisonTrading_excel!$A$2:$X$562,18,FALSE)</f>
        <v>10.92</v>
      </c>
      <c r="Q27" s="105">
        <f>VLOOKUP(Table3[Symbol],stockComparisonTrading_excel!$A$2:$X$562,19,FALSE)</f>
        <v>1.08</v>
      </c>
      <c r="R27" s="105">
        <f>VLOOKUP(Table3[Symbol],stockComparisonTrading_excel!$A$2:$X$562,20,FALSE)</f>
        <v>12.83</v>
      </c>
      <c r="S27" s="105">
        <f>VLOOKUP(Table3[Symbol],stockComparisonTrading_excel!$A$2:$X$562,21,FALSE)</f>
        <v>0.35</v>
      </c>
      <c r="T27" s="105">
        <f>VLOOKUP(Table3[Symbol],stockComparisonTrading_excel!$A$2:$X$562,22,FALSE)</f>
        <v>135.72</v>
      </c>
      <c r="U27" s="105">
        <f>VLOOKUP(Table3[Symbol],stockComparisonTrading_excel!$A$2:$X$562,23,FALSE)</f>
        <v>63324880</v>
      </c>
      <c r="V27" s="105">
        <f>VLOOKUP(Table3[Symbol],stockComparisonTrading_excel!$A$2:$X$562,24,FALSE)</f>
        <v>10</v>
      </c>
      <c r="W27" s="106" t="str">
        <f>VLOOKUP(Table3[Symbol],Finalcial!$A$2:$P$493,2)</f>
        <v>Q1/2013</v>
      </c>
      <c r="X27" s="107">
        <f>VLOOKUP(Table3[Symbol],Finalcial!$A$2:$P$493,3)</f>
        <v>41364</v>
      </c>
      <c r="Y27" s="107" t="e">
        <f>VLOOKUP(Table3[Symbol],Finalcial!$A$2:$P$493,4,FALSE)</f>
        <v>#N/A</v>
      </c>
      <c r="Z27" s="107" t="e">
        <f>VLOOKUP(Table3[Symbol],Finalcial!$A$2:$P$493,5,FALSE)</f>
        <v>#N/A</v>
      </c>
      <c r="AA27" s="107" t="e">
        <f>VLOOKUP(Table3[Symbol],Finalcial!$A$2:$P$493,6,FALSE)</f>
        <v>#N/A</v>
      </c>
      <c r="AB27" s="107" t="e">
        <f>VLOOKUP(Table3[Symbol],Finalcial!$A$2:$P$493,7,FALSE)</f>
        <v>#N/A</v>
      </c>
      <c r="AC27" s="107" t="e">
        <f>VLOOKUP(Table3[Symbol],Finalcial!$A$2:$P$493,8,FALSE)</f>
        <v>#N/A</v>
      </c>
      <c r="AD27" s="107" t="e">
        <f>VLOOKUP(Table3[Symbol],Finalcial!$A$2:$P$493,9,FALSE)</f>
        <v>#N/A</v>
      </c>
      <c r="AE27" s="107" t="e">
        <f>VLOOKUP(Table3[Symbol],Finalcial!$A$2:$P$493,10,FALSE)</f>
        <v>#N/A</v>
      </c>
      <c r="AF27" s="107" t="e">
        <f>VLOOKUP(Table3[Symbol],Finalcial!$A$2:$P$493,11,FALSE)</f>
        <v>#N/A</v>
      </c>
      <c r="AG27" s="107" t="e">
        <f>VLOOKUP(Table3[Symbol],Finalcial!$A$2:$P$493,12,FALSE)</f>
        <v>#N/A</v>
      </c>
      <c r="AH27" s="107" t="e">
        <f>VLOOKUP(Table3[Symbol],Finalcial!$A$2:$P$493,13,FALSE)</f>
        <v>#N/A</v>
      </c>
      <c r="AI27" s="107" t="e">
        <f>VLOOKUP(Table3[Symbol],Finalcial!$A$2:$P$493,14,FALSE)</f>
        <v>#N/A</v>
      </c>
      <c r="AJ27" s="108" t="e">
        <f t="shared" si="0"/>
        <v>#N/A</v>
      </c>
    </row>
    <row r="28" spans="1:36" ht="18.55" customHeight="1" x14ac:dyDescent="0.3">
      <c r="A28" s="64" t="s">
        <v>268</v>
      </c>
      <c r="B28" s="14" t="str">
        <f>VLOOKUP(Table3[Symbol],stockComparisonTrading_excel!$A$2:$X$562,2,FALSE)</f>
        <v>Industrials: Packanging</v>
      </c>
      <c r="C28" s="104">
        <f>VLOOKUP(Table3[Symbol],stockComparisonTrading_excel!$A$2:$X$562,3,FALSE)</f>
        <v>3.5</v>
      </c>
      <c r="D28" s="105">
        <f>VLOOKUP(Table3[Symbol],stockComparisonTrading_excel!$A$2:$X$562,18,FALSE)</f>
        <v>7.54</v>
      </c>
      <c r="E28" s="105">
        <f>VLOOKUP(Table3[Symbol],stockComparisonTrading_excel!$A$2:$X$562,18,FALSE)</f>
        <v>7.54</v>
      </c>
      <c r="F28" s="105">
        <f>VLOOKUP(Table3[Symbol],stockComparisonTrading_excel!$A$2:$X$562,18,FALSE)</f>
        <v>7.54</v>
      </c>
      <c r="G28" s="105">
        <f>VLOOKUP(Table3[Symbol],stockComparisonTrading_excel!$A$2:$X$562,18,FALSE)</f>
        <v>7.54</v>
      </c>
      <c r="H28" s="105">
        <f>VLOOKUP(Table3[Symbol],stockComparisonTrading_excel!$A$2:$X$562,18,FALSE)</f>
        <v>7.54</v>
      </c>
      <c r="I28" s="105">
        <f>VLOOKUP(Table3[Symbol],stockComparisonTrading_excel!$A$2:$X$562,18,FALSE)</f>
        <v>7.54</v>
      </c>
      <c r="J28" s="105">
        <f>VLOOKUP(Table3[Symbol],stockComparisonTrading_excel!$A$2:$X$562,18,FALSE)</f>
        <v>7.54</v>
      </c>
      <c r="K28" s="105">
        <f>VLOOKUP(Table3[Symbol],stockComparisonTrading_excel!$A$2:$X$562,18,FALSE)</f>
        <v>7.54</v>
      </c>
      <c r="L28" s="105">
        <f>VLOOKUP(Table3[Symbol],stockComparisonTrading_excel!$A$2:$X$562,18,FALSE)</f>
        <v>7.54</v>
      </c>
      <c r="M28" s="105">
        <f>VLOOKUP(Table3[Symbol],stockComparisonTrading_excel!$A$2:$X$562,18,FALSE)</f>
        <v>7.54</v>
      </c>
      <c r="N28" s="105">
        <f>VLOOKUP(Table3[Symbol],stockComparisonTrading_excel!$A$2:$X$562,18,FALSE)</f>
        <v>7.54</v>
      </c>
      <c r="O28" s="105">
        <f>VLOOKUP(Table3[Symbol],stockComparisonTrading_excel!$A$2:$X$562,17,FALSE)</f>
        <v>724680000</v>
      </c>
      <c r="P28" s="105">
        <f>VLOOKUP(Table3[Symbol],stockComparisonTrading_excel!$A$2:$X$562,18,FALSE)</f>
        <v>7.54</v>
      </c>
      <c r="Q28" s="105">
        <f>VLOOKUP(Table3[Symbol],stockComparisonTrading_excel!$A$2:$X$562,19,FALSE)</f>
        <v>3.4</v>
      </c>
      <c r="R28" s="105">
        <f>VLOOKUP(Table3[Symbol],stockComparisonTrading_excel!$A$2:$X$562,20,FALSE)</f>
        <v>2.33</v>
      </c>
      <c r="S28" s="105">
        <f>VLOOKUP(Table3[Symbol],stockComparisonTrading_excel!$A$2:$X$562,21,FALSE)</f>
        <v>2.27</v>
      </c>
      <c r="T28" s="105">
        <f>VLOOKUP(Table3[Symbol],stockComparisonTrading_excel!$A$2:$X$562,22,FALSE)</f>
        <v>1005.99</v>
      </c>
      <c r="U28" s="105">
        <f>VLOOKUP(Table3[Symbol],stockComparisonTrading_excel!$A$2:$X$562,23,FALSE)</f>
        <v>183000000</v>
      </c>
      <c r="V28" s="105">
        <f>VLOOKUP(Table3[Symbol],stockComparisonTrading_excel!$A$2:$X$562,24,FALSE)</f>
        <v>1</v>
      </c>
      <c r="W28" s="106" t="str">
        <f>VLOOKUP(Table3[Symbol],Finalcial!$A$2:$P$493,2)</f>
        <v>Q1/2013</v>
      </c>
      <c r="X28" s="107">
        <f>VLOOKUP(Table3[Symbol],Finalcial!$A$2:$P$493,3)</f>
        <v>41364</v>
      </c>
      <c r="Y28" s="107" t="e">
        <f>VLOOKUP(Table3[Symbol],Finalcial!$A$2:$P$493,4,FALSE)</f>
        <v>#N/A</v>
      </c>
      <c r="Z28" s="107" t="e">
        <f>VLOOKUP(Table3[Symbol],Finalcial!$A$2:$P$493,5,FALSE)</f>
        <v>#N/A</v>
      </c>
      <c r="AA28" s="107" t="e">
        <f>VLOOKUP(Table3[Symbol],Finalcial!$A$2:$P$493,6,FALSE)</f>
        <v>#N/A</v>
      </c>
      <c r="AB28" s="107" t="e">
        <f>VLOOKUP(Table3[Symbol],Finalcial!$A$2:$P$493,7,FALSE)</f>
        <v>#N/A</v>
      </c>
      <c r="AC28" s="107" t="e">
        <f>VLOOKUP(Table3[Symbol],Finalcial!$A$2:$P$493,8,FALSE)</f>
        <v>#N/A</v>
      </c>
      <c r="AD28" s="107" t="e">
        <f>VLOOKUP(Table3[Symbol],Finalcial!$A$2:$P$493,9,FALSE)</f>
        <v>#N/A</v>
      </c>
      <c r="AE28" s="107" t="e">
        <f>VLOOKUP(Table3[Symbol],Finalcial!$A$2:$P$493,10,FALSE)</f>
        <v>#N/A</v>
      </c>
      <c r="AF28" s="107" t="e">
        <f>VLOOKUP(Table3[Symbol],Finalcial!$A$2:$P$493,11,FALSE)</f>
        <v>#N/A</v>
      </c>
      <c r="AG28" s="107" t="e">
        <f>VLOOKUP(Table3[Symbol],Finalcial!$A$2:$P$493,12,FALSE)</f>
        <v>#N/A</v>
      </c>
      <c r="AH28" s="107" t="e">
        <f>VLOOKUP(Table3[Symbol],Finalcial!$A$2:$P$493,13,FALSE)</f>
        <v>#N/A</v>
      </c>
      <c r="AI28" s="107" t="e">
        <f>VLOOKUP(Table3[Symbol],Finalcial!$A$2:$P$493,14,FALSE)</f>
        <v>#N/A</v>
      </c>
      <c r="AJ28" s="108" t="e">
        <f t="shared" si="0"/>
        <v>#N/A</v>
      </c>
    </row>
    <row r="29" spans="1:36" ht="18.55" customHeight="1" x14ac:dyDescent="0.3">
      <c r="A29" s="64" t="s">
        <v>465</v>
      </c>
      <c r="B29" s="14" t="str">
        <f>VLOOKUP(Table3[Symbol],stockComparisonTrading_excel!$A$2:$X$562,2,FALSE)</f>
        <v>Industrials: Packanging</v>
      </c>
      <c r="C29" s="104">
        <f>VLOOKUP(Table3[Symbol],stockComparisonTrading_excel!$A$2:$X$562,3,FALSE)</f>
        <v>15.4</v>
      </c>
      <c r="D29" s="105">
        <f>VLOOKUP(Table3[Symbol],stockComparisonTrading_excel!$A$2:$X$562,18,FALSE)</f>
        <v>14.41</v>
      </c>
      <c r="E29" s="105">
        <f>VLOOKUP(Table3[Symbol],stockComparisonTrading_excel!$A$2:$X$562,18,FALSE)</f>
        <v>14.41</v>
      </c>
      <c r="F29" s="105">
        <f>VLOOKUP(Table3[Symbol],stockComparisonTrading_excel!$A$2:$X$562,18,FALSE)</f>
        <v>14.41</v>
      </c>
      <c r="G29" s="105">
        <f>VLOOKUP(Table3[Symbol],stockComparisonTrading_excel!$A$2:$X$562,18,FALSE)</f>
        <v>14.41</v>
      </c>
      <c r="H29" s="105">
        <f>VLOOKUP(Table3[Symbol],stockComparisonTrading_excel!$A$2:$X$562,18,FALSE)</f>
        <v>14.41</v>
      </c>
      <c r="I29" s="105">
        <f>VLOOKUP(Table3[Symbol],stockComparisonTrading_excel!$A$2:$X$562,18,FALSE)</f>
        <v>14.41</v>
      </c>
      <c r="J29" s="105">
        <f>VLOOKUP(Table3[Symbol],stockComparisonTrading_excel!$A$2:$X$562,18,FALSE)</f>
        <v>14.41</v>
      </c>
      <c r="K29" s="105">
        <f>VLOOKUP(Table3[Symbol],stockComparisonTrading_excel!$A$2:$X$562,18,FALSE)</f>
        <v>14.41</v>
      </c>
      <c r="L29" s="105">
        <f>VLOOKUP(Table3[Symbol],stockComparisonTrading_excel!$A$2:$X$562,18,FALSE)</f>
        <v>14.41</v>
      </c>
      <c r="M29" s="105">
        <f>VLOOKUP(Table3[Symbol],stockComparisonTrading_excel!$A$2:$X$562,18,FALSE)</f>
        <v>14.41</v>
      </c>
      <c r="N29" s="105">
        <f>VLOOKUP(Table3[Symbol],stockComparisonTrading_excel!$A$2:$X$562,18,FALSE)</f>
        <v>14.41</v>
      </c>
      <c r="O29" s="105">
        <f>VLOOKUP(Table3[Symbol],stockComparisonTrading_excel!$A$2:$X$562,17,FALSE)</f>
        <v>648750000</v>
      </c>
      <c r="P29" s="105">
        <f>VLOOKUP(Table3[Symbol],stockComparisonTrading_excel!$A$2:$X$562,18,FALSE)</f>
        <v>14.41</v>
      </c>
      <c r="Q29" s="105">
        <f>VLOOKUP(Table3[Symbol],stockComparisonTrading_excel!$A$2:$X$562,19,FALSE)</f>
        <v>0.87</v>
      </c>
      <c r="R29" s="105">
        <f>VLOOKUP(Table3[Symbol],stockComparisonTrading_excel!$A$2:$X$562,20,FALSE)</f>
        <v>19.8</v>
      </c>
      <c r="S29" s="105">
        <f>VLOOKUP(Table3[Symbol],stockComparisonTrading_excel!$A$2:$X$562,21,FALSE)</f>
        <v>1.73</v>
      </c>
      <c r="T29" s="105">
        <f>VLOOKUP(Table3[Symbol],stockComparisonTrading_excel!$A$2:$X$562,22,FALSE)</f>
        <v>110.79</v>
      </c>
      <c r="U29" s="105">
        <f>VLOOKUP(Table3[Symbol],stockComparisonTrading_excel!$A$2:$X$562,23,FALSE)</f>
        <v>37500000</v>
      </c>
      <c r="V29" s="105">
        <f>VLOOKUP(Table3[Symbol],stockComparisonTrading_excel!$A$2:$X$562,24,FALSE)</f>
        <v>10</v>
      </c>
      <c r="W29" s="106" t="str">
        <f>VLOOKUP(Table3[Symbol],Finalcial!$A$2:$P$493,2)</f>
        <v>Q1/2013</v>
      </c>
      <c r="X29" s="107">
        <f>VLOOKUP(Table3[Symbol],Finalcial!$A$2:$P$493,3)</f>
        <v>41364</v>
      </c>
      <c r="Y29" s="107" t="e">
        <f>VLOOKUP(Table3[Symbol],Finalcial!$A$2:$P$493,4,FALSE)</f>
        <v>#N/A</v>
      </c>
      <c r="Z29" s="107" t="e">
        <f>VLOOKUP(Table3[Symbol],Finalcial!$A$2:$P$493,5,FALSE)</f>
        <v>#N/A</v>
      </c>
      <c r="AA29" s="107" t="e">
        <f>VLOOKUP(Table3[Symbol],Finalcial!$A$2:$P$493,6,FALSE)</f>
        <v>#N/A</v>
      </c>
      <c r="AB29" s="107" t="e">
        <f>VLOOKUP(Table3[Symbol],Finalcial!$A$2:$P$493,7,FALSE)</f>
        <v>#N/A</v>
      </c>
      <c r="AC29" s="107" t="e">
        <f>VLOOKUP(Table3[Symbol],Finalcial!$A$2:$P$493,8,FALSE)</f>
        <v>#N/A</v>
      </c>
      <c r="AD29" s="107" t="e">
        <f>VLOOKUP(Table3[Symbol],Finalcial!$A$2:$P$493,9,FALSE)</f>
        <v>#N/A</v>
      </c>
      <c r="AE29" s="107" t="e">
        <f>VLOOKUP(Table3[Symbol],Finalcial!$A$2:$P$493,10,FALSE)</f>
        <v>#N/A</v>
      </c>
      <c r="AF29" s="107" t="e">
        <f>VLOOKUP(Table3[Symbol],Finalcial!$A$2:$P$493,11,FALSE)</f>
        <v>#N/A</v>
      </c>
      <c r="AG29" s="107" t="e">
        <f>VLOOKUP(Table3[Symbol],Finalcial!$A$2:$P$493,12,FALSE)</f>
        <v>#N/A</v>
      </c>
      <c r="AH29" s="107" t="e">
        <f>VLOOKUP(Table3[Symbol],Finalcial!$A$2:$P$493,13,FALSE)</f>
        <v>#N/A</v>
      </c>
      <c r="AI29" s="107" t="e">
        <f>VLOOKUP(Table3[Symbol],Finalcial!$A$2:$P$493,14,FALSE)</f>
        <v>#N/A</v>
      </c>
      <c r="AJ29" s="108" t="e">
        <f t="shared" si="0"/>
        <v>#N/A</v>
      </c>
    </row>
    <row r="30" spans="1:36" ht="18.55" customHeight="1" x14ac:dyDescent="0.3">
      <c r="A30" s="64" t="s">
        <v>313</v>
      </c>
      <c r="B30" s="14" t="str">
        <f>VLOOKUP(Table3[Symbol],stockComparisonTrading_excel!$A$2:$X$562,2,FALSE)</f>
        <v>Industrials: Packanging</v>
      </c>
      <c r="C30" s="104">
        <f>VLOOKUP(Table3[Symbol],stockComparisonTrading_excel!$A$2:$X$562,3,FALSE)</f>
        <v>13.8</v>
      </c>
      <c r="D30" s="105">
        <f>VLOOKUP(Table3[Symbol],stockComparisonTrading_excel!$A$2:$X$562,18,FALSE)</f>
        <v>20.48</v>
      </c>
      <c r="E30" s="105">
        <f>VLOOKUP(Table3[Symbol],stockComparisonTrading_excel!$A$2:$X$562,18,FALSE)</f>
        <v>20.48</v>
      </c>
      <c r="F30" s="105">
        <f>VLOOKUP(Table3[Symbol],stockComparisonTrading_excel!$A$2:$X$562,18,FALSE)</f>
        <v>20.48</v>
      </c>
      <c r="G30" s="105">
        <f>VLOOKUP(Table3[Symbol],stockComparisonTrading_excel!$A$2:$X$562,18,FALSE)</f>
        <v>20.48</v>
      </c>
      <c r="H30" s="105">
        <f>VLOOKUP(Table3[Symbol],stockComparisonTrading_excel!$A$2:$X$562,18,FALSE)</f>
        <v>20.48</v>
      </c>
      <c r="I30" s="105">
        <f>VLOOKUP(Table3[Symbol],stockComparisonTrading_excel!$A$2:$X$562,18,FALSE)</f>
        <v>20.48</v>
      </c>
      <c r="J30" s="105">
        <f>VLOOKUP(Table3[Symbol],stockComparisonTrading_excel!$A$2:$X$562,18,FALSE)</f>
        <v>20.48</v>
      </c>
      <c r="K30" s="105">
        <f>VLOOKUP(Table3[Symbol],stockComparisonTrading_excel!$A$2:$X$562,18,FALSE)</f>
        <v>20.48</v>
      </c>
      <c r="L30" s="105">
        <f>VLOOKUP(Table3[Symbol],stockComparisonTrading_excel!$A$2:$X$562,18,FALSE)</f>
        <v>20.48</v>
      </c>
      <c r="M30" s="105">
        <f>VLOOKUP(Table3[Symbol],stockComparisonTrading_excel!$A$2:$X$562,18,FALSE)</f>
        <v>20.48</v>
      </c>
      <c r="N30" s="105">
        <f>VLOOKUP(Table3[Symbol],stockComparisonTrading_excel!$A$2:$X$562,18,FALSE)</f>
        <v>20.48</v>
      </c>
      <c r="O30" s="105">
        <f>VLOOKUP(Table3[Symbol],stockComparisonTrading_excel!$A$2:$X$562,17,FALSE)</f>
        <v>9600000000</v>
      </c>
      <c r="P30" s="105">
        <f>VLOOKUP(Table3[Symbol],stockComparisonTrading_excel!$A$2:$X$562,18,FALSE)</f>
        <v>20.48</v>
      </c>
      <c r="Q30" s="105">
        <f>VLOOKUP(Table3[Symbol],stockComparisonTrading_excel!$A$2:$X$562,19,FALSE)</f>
        <v>1.1399999999999999</v>
      </c>
      <c r="R30" s="105">
        <f>VLOOKUP(Table3[Symbol],stockComparisonTrading_excel!$A$2:$X$562,20,FALSE)</f>
        <v>10.55</v>
      </c>
      <c r="S30" s="105">
        <f>VLOOKUP(Table3[Symbol],stockComparisonTrading_excel!$A$2:$X$562,21,FALSE)</f>
        <v>1.42</v>
      </c>
      <c r="T30" s="105">
        <f>VLOOKUP(Table3[Symbol],stockComparisonTrading_excel!$A$2:$X$562,22,FALSE)</f>
        <v>17.260000000000002</v>
      </c>
      <c r="U30" s="105">
        <f>VLOOKUP(Table3[Symbol],stockComparisonTrading_excel!$A$2:$X$562,23,FALSE)</f>
        <v>800000000</v>
      </c>
      <c r="V30" s="105">
        <f>VLOOKUP(Table3[Symbol],stockComparisonTrading_excel!$A$2:$X$562,24,FALSE)</f>
        <v>1</v>
      </c>
      <c r="W30" s="106" t="str">
        <f>VLOOKUP(Table3[Symbol],Finalcial!$A$2:$P$493,2)</f>
        <v>Q4/2012</v>
      </c>
      <c r="X30" s="107">
        <f>VLOOKUP(Table3[Symbol],Finalcial!$A$2:$P$493,3)</f>
        <v>41274</v>
      </c>
      <c r="Y30" s="107" t="e">
        <f>VLOOKUP(Table3[Symbol],Finalcial!$A$2:$P$493,4,FALSE)</f>
        <v>#N/A</v>
      </c>
      <c r="Z30" s="107" t="e">
        <f>VLOOKUP(Table3[Symbol],Finalcial!$A$2:$P$493,5,FALSE)</f>
        <v>#N/A</v>
      </c>
      <c r="AA30" s="107" t="e">
        <f>VLOOKUP(Table3[Symbol],Finalcial!$A$2:$P$493,6,FALSE)</f>
        <v>#N/A</v>
      </c>
      <c r="AB30" s="107" t="e">
        <f>VLOOKUP(Table3[Symbol],Finalcial!$A$2:$P$493,7,FALSE)</f>
        <v>#N/A</v>
      </c>
      <c r="AC30" s="107" t="e">
        <f>VLOOKUP(Table3[Symbol],Finalcial!$A$2:$P$493,8,FALSE)</f>
        <v>#N/A</v>
      </c>
      <c r="AD30" s="107" t="e">
        <f>VLOOKUP(Table3[Symbol],Finalcial!$A$2:$P$493,9,FALSE)</f>
        <v>#N/A</v>
      </c>
      <c r="AE30" s="107" t="e">
        <f>VLOOKUP(Table3[Symbol],Finalcial!$A$2:$P$493,10,FALSE)</f>
        <v>#N/A</v>
      </c>
      <c r="AF30" s="107" t="e">
        <f>VLOOKUP(Table3[Symbol],Finalcial!$A$2:$P$493,11,FALSE)</f>
        <v>#N/A</v>
      </c>
      <c r="AG30" s="107" t="e">
        <f>VLOOKUP(Table3[Symbol],Finalcial!$A$2:$P$493,12,FALSE)</f>
        <v>#N/A</v>
      </c>
      <c r="AH30" s="107" t="e">
        <f>VLOOKUP(Table3[Symbol],Finalcial!$A$2:$P$493,13,FALSE)</f>
        <v>#N/A</v>
      </c>
      <c r="AI30" s="107" t="e">
        <f>VLOOKUP(Table3[Symbol],Finalcial!$A$2:$P$493,14,FALSE)</f>
        <v>#N/A</v>
      </c>
      <c r="AJ30" s="108" t="e">
        <f t="shared" si="0"/>
        <v>#N/A</v>
      </c>
    </row>
    <row r="31" spans="1:36" ht="18.55" customHeight="1" x14ac:dyDescent="0.3">
      <c r="A31" s="64" t="s">
        <v>522</v>
      </c>
      <c r="B31" s="14" t="str">
        <f>VLOOKUP(Table3[Symbol],stockComparisonTrading_excel!$A$2:$X$562,2,FALSE)</f>
        <v>Industrials: Petrochemicals &amp; Chemicals</v>
      </c>
      <c r="C31" s="104">
        <f>VLOOKUP(Table3[Symbol],stockComparisonTrading_excel!$A$2:$X$562,3,FALSE)</f>
        <v>6.8</v>
      </c>
      <c r="D31" s="105" t="str">
        <f>VLOOKUP(Table3[Symbol],stockComparisonTrading_excel!$A$2:$X$562,18,FALSE)</f>
        <v>N/A</v>
      </c>
      <c r="E31" s="105" t="str">
        <f>VLOOKUP(Table3[Symbol],stockComparisonTrading_excel!$A$2:$X$562,18,FALSE)</f>
        <v>N/A</v>
      </c>
      <c r="F31" s="105" t="str">
        <f>VLOOKUP(Table3[Symbol],stockComparisonTrading_excel!$A$2:$X$562,18,FALSE)</f>
        <v>N/A</v>
      </c>
      <c r="G31" s="105" t="str">
        <f>VLOOKUP(Table3[Symbol],stockComparisonTrading_excel!$A$2:$X$562,18,FALSE)</f>
        <v>N/A</v>
      </c>
      <c r="H31" s="105" t="str">
        <f>VLOOKUP(Table3[Symbol],stockComparisonTrading_excel!$A$2:$X$562,18,FALSE)</f>
        <v>N/A</v>
      </c>
      <c r="I31" s="105" t="str">
        <f>VLOOKUP(Table3[Symbol],stockComparisonTrading_excel!$A$2:$X$562,18,FALSE)</f>
        <v>N/A</v>
      </c>
      <c r="J31" s="105" t="str">
        <f>VLOOKUP(Table3[Symbol],stockComparisonTrading_excel!$A$2:$X$562,18,FALSE)</f>
        <v>N/A</v>
      </c>
      <c r="K31" s="105" t="str">
        <f>VLOOKUP(Table3[Symbol],stockComparisonTrading_excel!$A$2:$X$562,18,FALSE)</f>
        <v>N/A</v>
      </c>
      <c r="L31" s="105" t="str">
        <f>VLOOKUP(Table3[Symbol],stockComparisonTrading_excel!$A$2:$X$562,18,FALSE)</f>
        <v>N/A</v>
      </c>
      <c r="M31" s="105" t="str">
        <f>VLOOKUP(Table3[Symbol],stockComparisonTrading_excel!$A$2:$X$562,18,FALSE)</f>
        <v>N/A</v>
      </c>
      <c r="N31" s="105" t="str">
        <f>VLOOKUP(Table3[Symbol],stockComparisonTrading_excel!$A$2:$X$562,18,FALSE)</f>
        <v>N/A</v>
      </c>
      <c r="O31" s="105">
        <f>VLOOKUP(Table3[Symbol],stockComparisonTrading_excel!$A$2:$X$562,17,FALSE)</f>
        <v>62300000</v>
      </c>
      <c r="P31" s="105" t="str">
        <f>VLOOKUP(Table3[Symbol],stockComparisonTrading_excel!$A$2:$X$562,18,FALSE)</f>
        <v>N/A</v>
      </c>
      <c r="Q31" s="105">
        <f>VLOOKUP(Table3[Symbol],stockComparisonTrading_excel!$A$2:$X$562,19,FALSE)</f>
        <v>4.3099999999999996</v>
      </c>
      <c r="R31" s="105">
        <f>VLOOKUP(Table3[Symbol],stockComparisonTrading_excel!$A$2:$X$562,20,FALSE)</f>
        <v>2.0699999999999998</v>
      </c>
      <c r="S31" s="105" t="str">
        <f>VLOOKUP(Table3[Symbol],stockComparisonTrading_excel!$A$2:$X$562,21,FALSE)</f>
        <v>-</v>
      </c>
      <c r="T31" s="105">
        <f>VLOOKUP(Table3[Symbol],stockComparisonTrading_excel!$A$2:$X$562,22,FALSE)</f>
        <v>11.59</v>
      </c>
      <c r="U31" s="105">
        <f>VLOOKUP(Table3[Symbol],stockComparisonTrading_excel!$A$2:$X$562,23,FALSE)</f>
        <v>7000000</v>
      </c>
      <c r="V31" s="105">
        <f>VLOOKUP(Table3[Symbol],stockComparisonTrading_excel!$A$2:$X$562,24,FALSE)</f>
        <v>10</v>
      </c>
      <c r="W31" s="106" t="str">
        <f>VLOOKUP(Table3[Symbol],Finalcial!$A$2:$P$493,2)</f>
        <v>Q1/2013</v>
      </c>
      <c r="X31" s="107">
        <f>VLOOKUP(Table3[Symbol],Finalcial!$A$2:$P$493,3)</f>
        <v>41364</v>
      </c>
      <c r="Y31" s="107" t="e">
        <f>VLOOKUP(Table3[Symbol],Finalcial!$A$2:$P$493,4,FALSE)</f>
        <v>#N/A</v>
      </c>
      <c r="Z31" s="107" t="e">
        <f>VLOOKUP(Table3[Symbol],Finalcial!$A$2:$P$493,5,FALSE)</f>
        <v>#N/A</v>
      </c>
      <c r="AA31" s="107" t="e">
        <f>VLOOKUP(Table3[Symbol],Finalcial!$A$2:$P$493,6,FALSE)</f>
        <v>#N/A</v>
      </c>
      <c r="AB31" s="107" t="e">
        <f>VLOOKUP(Table3[Symbol],Finalcial!$A$2:$P$493,7,FALSE)</f>
        <v>#N/A</v>
      </c>
      <c r="AC31" s="107" t="e">
        <f>VLOOKUP(Table3[Symbol],Finalcial!$A$2:$P$493,8,FALSE)</f>
        <v>#N/A</v>
      </c>
      <c r="AD31" s="107" t="e">
        <f>VLOOKUP(Table3[Symbol],Finalcial!$A$2:$P$493,9,FALSE)</f>
        <v>#N/A</v>
      </c>
      <c r="AE31" s="107" t="e">
        <f>VLOOKUP(Table3[Symbol],Finalcial!$A$2:$P$493,10,FALSE)</f>
        <v>#N/A</v>
      </c>
      <c r="AF31" s="107" t="e">
        <f>VLOOKUP(Table3[Symbol],Finalcial!$A$2:$P$493,11,FALSE)</f>
        <v>#N/A</v>
      </c>
      <c r="AG31" s="107" t="e">
        <f>VLOOKUP(Table3[Symbol],Finalcial!$A$2:$P$493,12,FALSE)</f>
        <v>#N/A</v>
      </c>
      <c r="AH31" s="107" t="e">
        <f>VLOOKUP(Table3[Symbol],Finalcial!$A$2:$P$493,13,FALSE)</f>
        <v>#N/A</v>
      </c>
      <c r="AI31" s="107" t="e">
        <f>VLOOKUP(Table3[Symbol],Finalcial!$A$2:$P$493,14,FALSE)</f>
        <v>#N/A</v>
      </c>
      <c r="AJ31" s="108" t="e">
        <f t="shared" si="0"/>
        <v>#N/A</v>
      </c>
    </row>
    <row r="32" spans="1:36" ht="18.55" customHeight="1" x14ac:dyDescent="0.3">
      <c r="A32" s="64" t="s">
        <v>288</v>
      </c>
      <c r="B32" s="14" t="str">
        <f>VLOOKUP(Table3[Symbol],stockComparisonTrading_excel!$A$2:$X$562,2,FALSE)</f>
        <v>Industrials: Petrochemicals &amp; Chemicals</v>
      </c>
      <c r="C32" s="104">
        <f>VLOOKUP(Table3[Symbol],stockComparisonTrading_excel!$A$2:$X$562,3,FALSE)</f>
        <v>11.3</v>
      </c>
      <c r="D32" s="105">
        <f>VLOOKUP(Table3[Symbol],stockComparisonTrading_excel!$A$2:$X$562,18,FALSE)</f>
        <v>17.73</v>
      </c>
      <c r="E32" s="105">
        <f>VLOOKUP(Table3[Symbol],stockComparisonTrading_excel!$A$2:$X$562,18,FALSE)</f>
        <v>17.73</v>
      </c>
      <c r="F32" s="105">
        <f>VLOOKUP(Table3[Symbol],stockComparisonTrading_excel!$A$2:$X$562,18,FALSE)</f>
        <v>17.73</v>
      </c>
      <c r="G32" s="105">
        <f>VLOOKUP(Table3[Symbol],stockComparisonTrading_excel!$A$2:$X$562,18,FALSE)</f>
        <v>17.73</v>
      </c>
      <c r="H32" s="105">
        <f>VLOOKUP(Table3[Symbol],stockComparisonTrading_excel!$A$2:$X$562,18,FALSE)</f>
        <v>17.73</v>
      </c>
      <c r="I32" s="105">
        <f>VLOOKUP(Table3[Symbol],stockComparisonTrading_excel!$A$2:$X$562,18,FALSE)</f>
        <v>17.73</v>
      </c>
      <c r="J32" s="105">
        <f>VLOOKUP(Table3[Symbol],stockComparisonTrading_excel!$A$2:$X$562,18,FALSE)</f>
        <v>17.73</v>
      </c>
      <c r="K32" s="105">
        <f>VLOOKUP(Table3[Symbol],stockComparisonTrading_excel!$A$2:$X$562,18,FALSE)</f>
        <v>17.73</v>
      </c>
      <c r="L32" s="105">
        <f>VLOOKUP(Table3[Symbol],stockComparisonTrading_excel!$A$2:$X$562,18,FALSE)</f>
        <v>17.73</v>
      </c>
      <c r="M32" s="105">
        <f>VLOOKUP(Table3[Symbol],stockComparisonTrading_excel!$A$2:$X$562,18,FALSE)</f>
        <v>17.73</v>
      </c>
      <c r="N32" s="105">
        <f>VLOOKUP(Table3[Symbol],stockComparisonTrading_excel!$A$2:$X$562,18,FALSE)</f>
        <v>17.73</v>
      </c>
      <c r="O32" s="105">
        <f>VLOOKUP(Table3[Symbol],stockComparisonTrading_excel!$A$2:$X$562,17,FALSE)</f>
        <v>1512000000</v>
      </c>
      <c r="P32" s="105">
        <f>VLOOKUP(Table3[Symbol],stockComparisonTrading_excel!$A$2:$X$562,18,FALSE)</f>
        <v>17.73</v>
      </c>
      <c r="Q32" s="105">
        <f>VLOOKUP(Table3[Symbol],stockComparisonTrading_excel!$A$2:$X$562,19,FALSE)</f>
        <v>3.27</v>
      </c>
      <c r="R32" s="105">
        <f>VLOOKUP(Table3[Symbol],stockComparisonTrading_excel!$A$2:$X$562,20,FALSE)</f>
        <v>3.3</v>
      </c>
      <c r="S32" s="105">
        <f>VLOOKUP(Table3[Symbol],stockComparisonTrading_excel!$A$2:$X$562,21,FALSE)</f>
        <v>5.56</v>
      </c>
      <c r="T32" s="105">
        <f>VLOOKUP(Table3[Symbol],stockComparisonTrading_excel!$A$2:$X$562,22,FALSE)</f>
        <v>9.36</v>
      </c>
      <c r="U32" s="105">
        <f>VLOOKUP(Table3[Symbol],stockComparisonTrading_excel!$A$2:$X$562,23,FALSE)</f>
        <v>140000000</v>
      </c>
      <c r="V32" s="105">
        <f>VLOOKUP(Table3[Symbol],stockComparisonTrading_excel!$A$2:$X$562,24,FALSE)</f>
        <v>1</v>
      </c>
      <c r="W32" s="106" t="str">
        <f>VLOOKUP(Table3[Symbol],Finalcial!$A$2:$P$493,2)</f>
        <v>Q1/2013</v>
      </c>
      <c r="X32" s="107">
        <f>VLOOKUP(Table3[Symbol],Finalcial!$A$2:$P$493,3)</f>
        <v>41364</v>
      </c>
      <c r="Y32" s="107" t="e">
        <f>VLOOKUP(Table3[Symbol],Finalcial!$A$2:$P$493,4,FALSE)</f>
        <v>#N/A</v>
      </c>
      <c r="Z32" s="107" t="e">
        <f>VLOOKUP(Table3[Symbol],Finalcial!$A$2:$P$493,5,FALSE)</f>
        <v>#N/A</v>
      </c>
      <c r="AA32" s="107" t="e">
        <f>VLOOKUP(Table3[Symbol],Finalcial!$A$2:$P$493,6,FALSE)</f>
        <v>#N/A</v>
      </c>
      <c r="AB32" s="107" t="e">
        <f>VLOOKUP(Table3[Symbol],Finalcial!$A$2:$P$493,7,FALSE)</f>
        <v>#N/A</v>
      </c>
      <c r="AC32" s="107" t="e">
        <f>VLOOKUP(Table3[Symbol],Finalcial!$A$2:$P$493,8,FALSE)</f>
        <v>#N/A</v>
      </c>
      <c r="AD32" s="107" t="e">
        <f>VLOOKUP(Table3[Symbol],Finalcial!$A$2:$P$493,9,FALSE)</f>
        <v>#N/A</v>
      </c>
      <c r="AE32" s="107" t="e">
        <f>VLOOKUP(Table3[Symbol],Finalcial!$A$2:$P$493,10,FALSE)</f>
        <v>#N/A</v>
      </c>
      <c r="AF32" s="107" t="e">
        <f>VLOOKUP(Table3[Symbol],Finalcial!$A$2:$P$493,11,FALSE)</f>
        <v>#N/A</v>
      </c>
      <c r="AG32" s="107" t="e">
        <f>VLOOKUP(Table3[Symbol],Finalcial!$A$2:$P$493,12,FALSE)</f>
        <v>#N/A</v>
      </c>
      <c r="AH32" s="107" t="e">
        <f>VLOOKUP(Table3[Symbol],Finalcial!$A$2:$P$493,13,FALSE)</f>
        <v>#N/A</v>
      </c>
      <c r="AI32" s="107" t="e">
        <f>VLOOKUP(Table3[Symbol],Finalcial!$A$2:$P$493,14,FALSE)</f>
        <v>#N/A</v>
      </c>
      <c r="AJ32" s="108" t="e">
        <f t="shared" si="0"/>
        <v>#N/A</v>
      </c>
    </row>
    <row r="33" spans="1:36" ht="18.55" customHeight="1" x14ac:dyDescent="0.3">
      <c r="A33" s="64" t="s">
        <v>415</v>
      </c>
      <c r="B33" s="14" t="str">
        <f>VLOOKUP(Table3[Symbol],stockComparisonTrading_excel!$A$2:$X$562,2,FALSE)</f>
        <v>Industrials: Petrochemicals &amp; Chemicals</v>
      </c>
      <c r="C33" s="104">
        <f>VLOOKUP(Table3[Symbol],stockComparisonTrading_excel!$A$2:$X$562,3,FALSE)</f>
        <v>30</v>
      </c>
      <c r="D33" s="105">
        <f>VLOOKUP(Table3[Symbol],stockComparisonTrading_excel!$A$2:$X$562,18,FALSE)</f>
        <v>10.07</v>
      </c>
      <c r="E33" s="105">
        <f>VLOOKUP(Table3[Symbol],stockComparisonTrading_excel!$A$2:$X$562,18,FALSE)</f>
        <v>10.07</v>
      </c>
      <c r="F33" s="105">
        <f>VLOOKUP(Table3[Symbol],stockComparisonTrading_excel!$A$2:$X$562,18,FALSE)</f>
        <v>10.07</v>
      </c>
      <c r="G33" s="105">
        <f>VLOOKUP(Table3[Symbol],stockComparisonTrading_excel!$A$2:$X$562,18,FALSE)</f>
        <v>10.07</v>
      </c>
      <c r="H33" s="105">
        <f>VLOOKUP(Table3[Symbol],stockComparisonTrading_excel!$A$2:$X$562,18,FALSE)</f>
        <v>10.07</v>
      </c>
      <c r="I33" s="105">
        <f>VLOOKUP(Table3[Symbol],stockComparisonTrading_excel!$A$2:$X$562,18,FALSE)</f>
        <v>10.07</v>
      </c>
      <c r="J33" s="105">
        <f>VLOOKUP(Table3[Symbol],stockComparisonTrading_excel!$A$2:$X$562,18,FALSE)</f>
        <v>10.07</v>
      </c>
      <c r="K33" s="105">
        <f>VLOOKUP(Table3[Symbol],stockComparisonTrading_excel!$A$2:$X$562,18,FALSE)</f>
        <v>10.07</v>
      </c>
      <c r="L33" s="105">
        <f>VLOOKUP(Table3[Symbol],stockComparisonTrading_excel!$A$2:$X$562,18,FALSE)</f>
        <v>10.07</v>
      </c>
      <c r="M33" s="105">
        <f>VLOOKUP(Table3[Symbol],stockComparisonTrading_excel!$A$2:$X$562,18,FALSE)</f>
        <v>10.07</v>
      </c>
      <c r="N33" s="105">
        <f>VLOOKUP(Table3[Symbol],stockComparisonTrading_excel!$A$2:$X$562,18,FALSE)</f>
        <v>10.07</v>
      </c>
      <c r="O33" s="105">
        <f>VLOOKUP(Table3[Symbol],stockComparisonTrading_excel!$A$2:$X$562,17,FALSE)</f>
        <v>8325000000</v>
      </c>
      <c r="P33" s="105">
        <f>VLOOKUP(Table3[Symbol],stockComparisonTrading_excel!$A$2:$X$562,18,FALSE)</f>
        <v>10.07</v>
      </c>
      <c r="Q33" s="105">
        <f>VLOOKUP(Table3[Symbol],stockComparisonTrading_excel!$A$2:$X$562,19,FALSE)</f>
        <v>0.83</v>
      </c>
      <c r="R33" s="105">
        <f>VLOOKUP(Table3[Symbol],stockComparisonTrading_excel!$A$2:$X$562,20,FALSE)</f>
        <v>33.299999999999997</v>
      </c>
      <c r="S33" s="105">
        <f>VLOOKUP(Table3[Symbol],stockComparisonTrading_excel!$A$2:$X$562,21,FALSE)</f>
        <v>1.59</v>
      </c>
      <c r="T33" s="105">
        <f>VLOOKUP(Table3[Symbol],stockComparisonTrading_excel!$A$2:$X$562,22,FALSE)</f>
        <v>27.6</v>
      </c>
      <c r="U33" s="105">
        <f>VLOOKUP(Table3[Symbol],stockComparisonTrading_excel!$A$2:$X$562,23,FALSE)</f>
        <v>300000000</v>
      </c>
      <c r="V33" s="105">
        <f>VLOOKUP(Table3[Symbol],stockComparisonTrading_excel!$A$2:$X$562,24,FALSE)</f>
        <v>1</v>
      </c>
      <c r="W33" s="106" t="str">
        <f>VLOOKUP(Table3[Symbol],Finalcial!$A$2:$P$493,2)</f>
        <v>Q1/2013</v>
      </c>
      <c r="X33" s="107">
        <f>VLOOKUP(Table3[Symbol],Finalcial!$A$2:$P$493,3)</f>
        <v>41364</v>
      </c>
      <c r="Y33" s="107" t="e">
        <f>VLOOKUP(Table3[Symbol],Finalcial!$A$2:$P$493,4,FALSE)</f>
        <v>#N/A</v>
      </c>
      <c r="Z33" s="107" t="e">
        <f>VLOOKUP(Table3[Symbol],Finalcial!$A$2:$P$493,5,FALSE)</f>
        <v>#N/A</v>
      </c>
      <c r="AA33" s="107" t="e">
        <f>VLOOKUP(Table3[Symbol],Finalcial!$A$2:$P$493,6,FALSE)</f>
        <v>#N/A</v>
      </c>
      <c r="AB33" s="107" t="e">
        <f>VLOOKUP(Table3[Symbol],Finalcial!$A$2:$P$493,7,FALSE)</f>
        <v>#N/A</v>
      </c>
      <c r="AC33" s="107" t="e">
        <f>VLOOKUP(Table3[Symbol],Finalcial!$A$2:$P$493,8,FALSE)</f>
        <v>#N/A</v>
      </c>
      <c r="AD33" s="107" t="e">
        <f>VLOOKUP(Table3[Symbol],Finalcial!$A$2:$P$493,9,FALSE)</f>
        <v>#N/A</v>
      </c>
      <c r="AE33" s="107" t="e">
        <f>VLOOKUP(Table3[Symbol],Finalcial!$A$2:$P$493,10,FALSE)</f>
        <v>#N/A</v>
      </c>
      <c r="AF33" s="107" t="e">
        <f>VLOOKUP(Table3[Symbol],Finalcial!$A$2:$P$493,11,FALSE)</f>
        <v>#N/A</v>
      </c>
      <c r="AG33" s="107" t="e">
        <f>VLOOKUP(Table3[Symbol],Finalcial!$A$2:$P$493,12,FALSE)</f>
        <v>#N/A</v>
      </c>
      <c r="AH33" s="107" t="e">
        <f>VLOOKUP(Table3[Symbol],Finalcial!$A$2:$P$493,13,FALSE)</f>
        <v>#N/A</v>
      </c>
      <c r="AI33" s="107" t="e">
        <f>VLOOKUP(Table3[Symbol],Finalcial!$A$2:$P$493,14,FALSE)</f>
        <v>#N/A</v>
      </c>
      <c r="AJ33" s="108" t="e">
        <f t="shared" si="0"/>
        <v>#N/A</v>
      </c>
    </row>
    <row r="34" spans="1:36" ht="18.55" customHeight="1" x14ac:dyDescent="0.3">
      <c r="A34" s="64" t="s">
        <v>234</v>
      </c>
      <c r="B34" s="14" t="str">
        <f>VLOOKUP(Table3[Symbol],stockComparisonTrading_excel!$A$2:$X$562,2,FALSE)</f>
        <v>Industrials: Steel</v>
      </c>
      <c r="C34" s="104">
        <f>VLOOKUP(Table3[Symbol],stockComparisonTrading_excel!$A$2:$X$562,3,FALSE)</f>
        <v>0.28999999999999998</v>
      </c>
      <c r="D34" s="105" t="str">
        <f>VLOOKUP(Table3[Symbol],stockComparisonTrading_excel!$A$2:$X$562,18,FALSE)</f>
        <v>N/A</v>
      </c>
      <c r="E34" s="105" t="str">
        <f>VLOOKUP(Table3[Symbol],stockComparisonTrading_excel!$A$2:$X$562,18,FALSE)</f>
        <v>N/A</v>
      </c>
      <c r="F34" s="105" t="str">
        <f>VLOOKUP(Table3[Symbol],stockComparisonTrading_excel!$A$2:$X$562,18,FALSE)</f>
        <v>N/A</v>
      </c>
      <c r="G34" s="105" t="str">
        <f>VLOOKUP(Table3[Symbol],stockComparisonTrading_excel!$A$2:$X$562,18,FALSE)</f>
        <v>N/A</v>
      </c>
      <c r="H34" s="105" t="str">
        <f>VLOOKUP(Table3[Symbol],stockComparisonTrading_excel!$A$2:$X$562,18,FALSE)</f>
        <v>N/A</v>
      </c>
      <c r="I34" s="105" t="str">
        <f>VLOOKUP(Table3[Symbol],stockComparisonTrading_excel!$A$2:$X$562,18,FALSE)</f>
        <v>N/A</v>
      </c>
      <c r="J34" s="105" t="str">
        <f>VLOOKUP(Table3[Symbol],stockComparisonTrading_excel!$A$2:$X$562,18,FALSE)</f>
        <v>N/A</v>
      </c>
      <c r="K34" s="105" t="str">
        <f>VLOOKUP(Table3[Symbol],stockComparisonTrading_excel!$A$2:$X$562,18,FALSE)</f>
        <v>N/A</v>
      </c>
      <c r="L34" s="105" t="str">
        <f>VLOOKUP(Table3[Symbol],stockComparisonTrading_excel!$A$2:$X$562,18,FALSE)</f>
        <v>N/A</v>
      </c>
      <c r="M34" s="105" t="str">
        <f>VLOOKUP(Table3[Symbol],stockComparisonTrading_excel!$A$2:$X$562,18,FALSE)</f>
        <v>N/A</v>
      </c>
      <c r="N34" s="105" t="str">
        <f>VLOOKUP(Table3[Symbol],stockComparisonTrading_excel!$A$2:$X$562,18,FALSE)</f>
        <v>N/A</v>
      </c>
      <c r="O34" s="105">
        <f>VLOOKUP(Table3[Symbol],stockComparisonTrading_excel!$A$2:$X$562,17,FALSE)</f>
        <v>568311593.24000001</v>
      </c>
      <c r="P34" s="105" t="str">
        <f>VLOOKUP(Table3[Symbol],stockComparisonTrading_excel!$A$2:$X$562,18,FALSE)</f>
        <v>N/A</v>
      </c>
      <c r="Q34" s="105">
        <f>VLOOKUP(Table3[Symbol],stockComparisonTrading_excel!$A$2:$X$562,19,FALSE)</f>
        <v>7.87</v>
      </c>
      <c r="R34" s="105">
        <f>VLOOKUP(Table3[Symbol],stockComparisonTrading_excel!$A$2:$X$562,20,FALSE)</f>
        <v>0.04</v>
      </c>
      <c r="S34" s="105" t="str">
        <f>VLOOKUP(Table3[Symbol],stockComparisonTrading_excel!$A$2:$X$562,21,FALSE)</f>
        <v>-</v>
      </c>
      <c r="T34" s="105">
        <f>VLOOKUP(Table3[Symbol],stockComparisonTrading_excel!$A$2:$X$562,22,FALSE)</f>
        <v>517.6</v>
      </c>
      <c r="U34" s="105">
        <f>VLOOKUP(Table3[Symbol],stockComparisonTrading_excel!$A$2:$X$562,23,FALSE)</f>
        <v>1833263204</v>
      </c>
      <c r="V34" s="105">
        <f>VLOOKUP(Table3[Symbol],stockComparisonTrading_excel!$A$2:$X$562,24,FALSE)</f>
        <v>1</v>
      </c>
      <c r="W34" s="106" t="str">
        <f>VLOOKUP(Table3[Symbol],Finalcial!$A$2:$P$493,2)</f>
        <v>Q1/2013</v>
      </c>
      <c r="X34" s="107">
        <f>VLOOKUP(Table3[Symbol],Finalcial!$A$2:$P$493,3)</f>
        <v>41364</v>
      </c>
      <c r="Y34" s="107" t="e">
        <f>VLOOKUP(Table3[Symbol],Finalcial!$A$2:$P$493,4,FALSE)</f>
        <v>#N/A</v>
      </c>
      <c r="Z34" s="107" t="e">
        <f>VLOOKUP(Table3[Symbol],Finalcial!$A$2:$P$493,5,FALSE)</f>
        <v>#N/A</v>
      </c>
      <c r="AA34" s="107" t="e">
        <f>VLOOKUP(Table3[Symbol],Finalcial!$A$2:$P$493,6,FALSE)</f>
        <v>#N/A</v>
      </c>
      <c r="AB34" s="107" t="e">
        <f>VLOOKUP(Table3[Symbol],Finalcial!$A$2:$P$493,7,FALSE)</f>
        <v>#N/A</v>
      </c>
      <c r="AC34" s="107" t="e">
        <f>VLOOKUP(Table3[Symbol],Finalcial!$A$2:$P$493,8,FALSE)</f>
        <v>#N/A</v>
      </c>
      <c r="AD34" s="107" t="e">
        <f>VLOOKUP(Table3[Symbol],Finalcial!$A$2:$P$493,9,FALSE)</f>
        <v>#N/A</v>
      </c>
      <c r="AE34" s="107" t="e">
        <f>VLOOKUP(Table3[Symbol],Finalcial!$A$2:$P$493,10,FALSE)</f>
        <v>#N/A</v>
      </c>
      <c r="AF34" s="107" t="e">
        <f>VLOOKUP(Table3[Symbol],Finalcial!$A$2:$P$493,11,FALSE)</f>
        <v>#N/A</v>
      </c>
      <c r="AG34" s="107" t="e">
        <f>VLOOKUP(Table3[Symbol],Finalcial!$A$2:$P$493,12,FALSE)</f>
        <v>#N/A</v>
      </c>
      <c r="AH34" s="107" t="e">
        <f>VLOOKUP(Table3[Symbol],Finalcial!$A$2:$P$493,13,FALSE)</f>
        <v>#N/A</v>
      </c>
      <c r="AI34" s="107" t="e">
        <f>VLOOKUP(Table3[Symbol],Finalcial!$A$2:$P$493,14,FALSE)</f>
        <v>#N/A</v>
      </c>
      <c r="AJ34" s="108" t="e">
        <f t="shared" si="0"/>
        <v>#N/A</v>
      </c>
    </row>
    <row r="35" spans="1:36" ht="18.55" customHeight="1" x14ac:dyDescent="0.3">
      <c r="A35" s="64" t="s">
        <v>245</v>
      </c>
      <c r="B35" s="14" t="str">
        <f>VLOOKUP(Table3[Symbol],stockComparisonTrading_excel!$A$2:$X$562,2,FALSE)</f>
        <v>Industrials: Steel</v>
      </c>
      <c r="C35" s="104">
        <f>VLOOKUP(Table3[Symbol],stockComparisonTrading_excel!$A$2:$X$562,3,FALSE)</f>
        <v>2.12</v>
      </c>
      <c r="D35" s="105">
        <f>VLOOKUP(Table3[Symbol],stockComparisonTrading_excel!$A$2:$X$562,18,FALSE)</f>
        <v>40.93</v>
      </c>
      <c r="E35" s="105">
        <f>VLOOKUP(Table3[Symbol],stockComparisonTrading_excel!$A$2:$X$562,18,FALSE)</f>
        <v>40.93</v>
      </c>
      <c r="F35" s="105">
        <f>VLOOKUP(Table3[Symbol],stockComparisonTrading_excel!$A$2:$X$562,18,FALSE)</f>
        <v>40.93</v>
      </c>
      <c r="G35" s="105">
        <f>VLOOKUP(Table3[Symbol],stockComparisonTrading_excel!$A$2:$X$562,18,FALSE)</f>
        <v>40.93</v>
      </c>
      <c r="H35" s="105">
        <f>VLOOKUP(Table3[Symbol],stockComparisonTrading_excel!$A$2:$X$562,18,FALSE)</f>
        <v>40.93</v>
      </c>
      <c r="I35" s="105">
        <f>VLOOKUP(Table3[Symbol],stockComparisonTrading_excel!$A$2:$X$562,18,FALSE)</f>
        <v>40.93</v>
      </c>
      <c r="J35" s="105">
        <f>VLOOKUP(Table3[Symbol],stockComparisonTrading_excel!$A$2:$X$562,18,FALSE)</f>
        <v>40.93</v>
      </c>
      <c r="K35" s="105">
        <f>VLOOKUP(Table3[Symbol],stockComparisonTrading_excel!$A$2:$X$562,18,FALSE)</f>
        <v>40.93</v>
      </c>
      <c r="L35" s="105">
        <f>VLOOKUP(Table3[Symbol],stockComparisonTrading_excel!$A$2:$X$562,18,FALSE)</f>
        <v>40.93</v>
      </c>
      <c r="M35" s="105">
        <f>VLOOKUP(Table3[Symbol],stockComparisonTrading_excel!$A$2:$X$562,18,FALSE)</f>
        <v>40.93</v>
      </c>
      <c r="N35" s="105">
        <f>VLOOKUP(Table3[Symbol],stockComparisonTrading_excel!$A$2:$X$562,18,FALSE)</f>
        <v>40.93</v>
      </c>
      <c r="O35" s="105">
        <f>VLOOKUP(Table3[Symbol],stockComparisonTrading_excel!$A$2:$X$562,17,FALSE)</f>
        <v>3090416635.73</v>
      </c>
      <c r="P35" s="105">
        <f>VLOOKUP(Table3[Symbol],stockComparisonTrading_excel!$A$2:$X$562,18,FALSE)</f>
        <v>40.93</v>
      </c>
      <c r="Q35" s="105">
        <f>VLOOKUP(Table3[Symbol],stockComparisonTrading_excel!$A$2:$X$562,19,FALSE)</f>
        <v>1.1100000000000001</v>
      </c>
      <c r="R35" s="105">
        <f>VLOOKUP(Table3[Symbol],stockComparisonTrading_excel!$A$2:$X$562,20,FALSE)</f>
        <v>1.77</v>
      </c>
      <c r="S35" s="105" t="str">
        <f>VLOOKUP(Table3[Symbol],stockComparisonTrading_excel!$A$2:$X$562,21,FALSE)</f>
        <v>-</v>
      </c>
      <c r="T35" s="105">
        <f>VLOOKUP(Table3[Symbol],stockComparisonTrading_excel!$A$2:$X$562,22,FALSE)</f>
        <v>10</v>
      </c>
      <c r="U35" s="105">
        <f>VLOOKUP(Table3[Symbol],stockComparisonTrading_excel!$A$2:$X$562,23,FALSE)</f>
        <v>1568739409</v>
      </c>
      <c r="V35" s="105">
        <f>VLOOKUP(Table3[Symbol],stockComparisonTrading_excel!$A$2:$X$562,24,FALSE)</f>
        <v>0.4</v>
      </c>
      <c r="W35" s="106" t="str">
        <f>VLOOKUP(Table3[Symbol],Finalcial!$A$2:$P$493,2)</f>
        <v>Q1/2013</v>
      </c>
      <c r="X35" s="107">
        <f>VLOOKUP(Table3[Symbol],Finalcial!$A$2:$P$493,3)</f>
        <v>41364</v>
      </c>
      <c r="Y35" s="107" t="e">
        <f>VLOOKUP(Table3[Symbol],Finalcial!$A$2:$P$493,4,FALSE)</f>
        <v>#N/A</v>
      </c>
      <c r="Z35" s="107" t="e">
        <f>VLOOKUP(Table3[Symbol],Finalcial!$A$2:$P$493,5,FALSE)</f>
        <v>#N/A</v>
      </c>
      <c r="AA35" s="107" t="e">
        <f>VLOOKUP(Table3[Symbol],Finalcial!$A$2:$P$493,6,FALSE)</f>
        <v>#N/A</v>
      </c>
      <c r="AB35" s="107" t="e">
        <f>VLOOKUP(Table3[Symbol],Finalcial!$A$2:$P$493,7,FALSE)</f>
        <v>#N/A</v>
      </c>
      <c r="AC35" s="107" t="e">
        <f>VLOOKUP(Table3[Symbol],Finalcial!$A$2:$P$493,8,FALSE)</f>
        <v>#N/A</v>
      </c>
      <c r="AD35" s="107" t="e">
        <f>VLOOKUP(Table3[Symbol],Finalcial!$A$2:$P$493,9,FALSE)</f>
        <v>#N/A</v>
      </c>
      <c r="AE35" s="107" t="e">
        <f>VLOOKUP(Table3[Symbol],Finalcial!$A$2:$P$493,10,FALSE)</f>
        <v>#N/A</v>
      </c>
      <c r="AF35" s="107" t="e">
        <f>VLOOKUP(Table3[Symbol],Finalcial!$A$2:$P$493,11,FALSE)</f>
        <v>#N/A</v>
      </c>
      <c r="AG35" s="107" t="e">
        <f>VLOOKUP(Table3[Symbol],Finalcial!$A$2:$P$493,12,FALSE)</f>
        <v>#N/A</v>
      </c>
      <c r="AH35" s="107" t="e">
        <f>VLOOKUP(Table3[Symbol],Finalcial!$A$2:$P$493,13,FALSE)</f>
        <v>#N/A</v>
      </c>
      <c r="AI35" s="107" t="e">
        <f>VLOOKUP(Table3[Symbol],Finalcial!$A$2:$P$493,14,FALSE)</f>
        <v>#N/A</v>
      </c>
      <c r="AJ35" s="108" t="e">
        <f t="shared" si="0"/>
        <v>#N/A</v>
      </c>
    </row>
    <row r="36" spans="1:36" ht="18.55" customHeight="1" x14ac:dyDescent="0.3">
      <c r="A36" s="64" t="s">
        <v>485</v>
      </c>
      <c r="B36" s="14" t="str">
        <f>VLOOKUP(Table3[Symbol],stockComparisonTrading_excel!$A$2:$X$562,2,FALSE)</f>
        <v>Industrials: Steel</v>
      </c>
      <c r="C36" s="104">
        <f>VLOOKUP(Table3[Symbol],stockComparisonTrading_excel!$A$2:$X$562,3,FALSE)</f>
        <v>0.33</v>
      </c>
      <c r="D36" s="105" t="str">
        <f>VLOOKUP(Table3[Symbol],stockComparisonTrading_excel!$A$2:$X$562,18,FALSE)</f>
        <v>N/A</v>
      </c>
      <c r="E36" s="105" t="str">
        <f>VLOOKUP(Table3[Symbol],stockComparisonTrading_excel!$A$2:$X$562,18,FALSE)</f>
        <v>N/A</v>
      </c>
      <c r="F36" s="105" t="str">
        <f>VLOOKUP(Table3[Symbol],stockComparisonTrading_excel!$A$2:$X$562,18,FALSE)</f>
        <v>N/A</v>
      </c>
      <c r="G36" s="105" t="str">
        <f>VLOOKUP(Table3[Symbol],stockComparisonTrading_excel!$A$2:$X$562,18,FALSE)</f>
        <v>N/A</v>
      </c>
      <c r="H36" s="105" t="str">
        <f>VLOOKUP(Table3[Symbol],stockComparisonTrading_excel!$A$2:$X$562,18,FALSE)</f>
        <v>N/A</v>
      </c>
      <c r="I36" s="105" t="str">
        <f>VLOOKUP(Table3[Symbol],stockComparisonTrading_excel!$A$2:$X$562,18,FALSE)</f>
        <v>N/A</v>
      </c>
      <c r="J36" s="105" t="str">
        <f>VLOOKUP(Table3[Symbol],stockComparisonTrading_excel!$A$2:$X$562,18,FALSE)</f>
        <v>N/A</v>
      </c>
      <c r="K36" s="105" t="str">
        <f>VLOOKUP(Table3[Symbol],stockComparisonTrading_excel!$A$2:$X$562,18,FALSE)</f>
        <v>N/A</v>
      </c>
      <c r="L36" s="105" t="str">
        <f>VLOOKUP(Table3[Symbol],stockComparisonTrading_excel!$A$2:$X$562,18,FALSE)</f>
        <v>N/A</v>
      </c>
      <c r="M36" s="105" t="str">
        <f>VLOOKUP(Table3[Symbol],stockComparisonTrading_excel!$A$2:$X$562,18,FALSE)</f>
        <v>N/A</v>
      </c>
      <c r="N36" s="105" t="str">
        <f>VLOOKUP(Table3[Symbol],stockComparisonTrading_excel!$A$2:$X$562,18,FALSE)</f>
        <v>N/A</v>
      </c>
      <c r="O36" s="105">
        <f>VLOOKUP(Table3[Symbol],stockComparisonTrading_excel!$A$2:$X$562,17,FALSE)</f>
        <v>162109340.63999999</v>
      </c>
      <c r="P36" s="105" t="str">
        <f>VLOOKUP(Table3[Symbol],stockComparisonTrading_excel!$A$2:$X$562,18,FALSE)</f>
        <v>N/A</v>
      </c>
      <c r="Q36" s="105" t="str">
        <f>VLOOKUP(Table3[Symbol],stockComparisonTrading_excel!$A$2:$X$562,19,FALSE)</f>
        <v>N/A</v>
      </c>
      <c r="R36" s="105">
        <f>VLOOKUP(Table3[Symbol],stockComparisonTrading_excel!$A$2:$X$562,20,FALSE)</f>
        <v>-0.83</v>
      </c>
      <c r="S36" s="105" t="str">
        <f>VLOOKUP(Table3[Symbol],stockComparisonTrading_excel!$A$2:$X$562,21,FALSE)</f>
        <v>-</v>
      </c>
      <c r="T36" s="105">
        <f>VLOOKUP(Table3[Symbol],stockComparisonTrading_excel!$A$2:$X$562,22,FALSE)</f>
        <v>178.63</v>
      </c>
      <c r="U36" s="105">
        <f>VLOOKUP(Table3[Symbol],stockComparisonTrading_excel!$A$2:$X$562,23,FALSE)</f>
        <v>311748732</v>
      </c>
      <c r="V36" s="105">
        <f>VLOOKUP(Table3[Symbol],stockComparisonTrading_excel!$A$2:$X$562,24,FALSE)</f>
        <v>1</v>
      </c>
      <c r="W36" s="106" t="str">
        <f>VLOOKUP(Table3[Symbol],Finalcial!$A$2:$P$493,2)</f>
        <v>Q1/2013</v>
      </c>
      <c r="X36" s="107">
        <f>VLOOKUP(Table3[Symbol],Finalcial!$A$2:$P$493,3)</f>
        <v>41364</v>
      </c>
      <c r="Y36" s="107" t="e">
        <f>VLOOKUP(Table3[Symbol],Finalcial!$A$2:$P$493,4,FALSE)</f>
        <v>#N/A</v>
      </c>
      <c r="Z36" s="107" t="e">
        <f>VLOOKUP(Table3[Symbol],Finalcial!$A$2:$P$493,5,FALSE)</f>
        <v>#N/A</v>
      </c>
      <c r="AA36" s="107" t="e">
        <f>VLOOKUP(Table3[Symbol],Finalcial!$A$2:$P$493,6,FALSE)</f>
        <v>#N/A</v>
      </c>
      <c r="AB36" s="107" t="e">
        <f>VLOOKUP(Table3[Symbol],Finalcial!$A$2:$P$493,7,FALSE)</f>
        <v>#N/A</v>
      </c>
      <c r="AC36" s="107" t="e">
        <f>VLOOKUP(Table3[Symbol],Finalcial!$A$2:$P$493,8,FALSE)</f>
        <v>#N/A</v>
      </c>
      <c r="AD36" s="107" t="e">
        <f>VLOOKUP(Table3[Symbol],Finalcial!$A$2:$P$493,9,FALSE)</f>
        <v>#N/A</v>
      </c>
      <c r="AE36" s="107" t="e">
        <f>VLOOKUP(Table3[Symbol],Finalcial!$A$2:$P$493,10,FALSE)</f>
        <v>#N/A</v>
      </c>
      <c r="AF36" s="107" t="e">
        <f>VLOOKUP(Table3[Symbol],Finalcial!$A$2:$P$493,11,FALSE)</f>
        <v>#N/A</v>
      </c>
      <c r="AG36" s="107" t="e">
        <f>VLOOKUP(Table3[Symbol],Finalcial!$A$2:$P$493,12,FALSE)</f>
        <v>#N/A</v>
      </c>
      <c r="AH36" s="107" t="e">
        <f>VLOOKUP(Table3[Symbol],Finalcial!$A$2:$P$493,13,FALSE)</f>
        <v>#N/A</v>
      </c>
      <c r="AI36" s="107" t="e">
        <f>VLOOKUP(Table3[Symbol],Finalcial!$A$2:$P$493,14,FALSE)</f>
        <v>#N/A</v>
      </c>
      <c r="AJ36" s="108" t="e">
        <f t="shared" si="0"/>
        <v>#N/A</v>
      </c>
    </row>
    <row r="37" spans="1:36" ht="18.55" customHeight="1" x14ac:dyDescent="0.3">
      <c r="A37" s="64" t="s">
        <v>95</v>
      </c>
      <c r="B37" s="14" t="str">
        <f>VLOOKUP(Table3[Symbol],stockComparisonTrading_excel!$A$2:$X$562,2,FALSE)</f>
        <v>Industrials: Steel</v>
      </c>
      <c r="C37" s="104">
        <f>VLOOKUP(Table3[Symbol],stockComparisonTrading_excel!$A$2:$X$562,3,FALSE)</f>
        <v>3.2</v>
      </c>
      <c r="D37" s="105">
        <f>VLOOKUP(Table3[Symbol],stockComparisonTrading_excel!$A$2:$X$562,18,FALSE)</f>
        <v>8.27</v>
      </c>
      <c r="E37" s="105">
        <f>VLOOKUP(Table3[Symbol],stockComparisonTrading_excel!$A$2:$X$562,18,FALSE)</f>
        <v>8.27</v>
      </c>
      <c r="F37" s="105">
        <f>VLOOKUP(Table3[Symbol],stockComparisonTrading_excel!$A$2:$X$562,18,FALSE)</f>
        <v>8.27</v>
      </c>
      <c r="G37" s="105">
        <f>VLOOKUP(Table3[Symbol],stockComparisonTrading_excel!$A$2:$X$562,18,FALSE)</f>
        <v>8.27</v>
      </c>
      <c r="H37" s="105">
        <f>VLOOKUP(Table3[Symbol],stockComparisonTrading_excel!$A$2:$X$562,18,FALSE)</f>
        <v>8.27</v>
      </c>
      <c r="I37" s="105">
        <f>VLOOKUP(Table3[Symbol],stockComparisonTrading_excel!$A$2:$X$562,18,FALSE)</f>
        <v>8.27</v>
      </c>
      <c r="J37" s="105">
        <f>VLOOKUP(Table3[Symbol],stockComparisonTrading_excel!$A$2:$X$562,18,FALSE)</f>
        <v>8.27</v>
      </c>
      <c r="K37" s="105">
        <f>VLOOKUP(Table3[Symbol],stockComparisonTrading_excel!$A$2:$X$562,18,FALSE)</f>
        <v>8.27</v>
      </c>
      <c r="L37" s="105">
        <f>VLOOKUP(Table3[Symbol],stockComparisonTrading_excel!$A$2:$X$562,18,FALSE)</f>
        <v>8.27</v>
      </c>
      <c r="M37" s="105">
        <f>VLOOKUP(Table3[Symbol],stockComparisonTrading_excel!$A$2:$X$562,18,FALSE)</f>
        <v>8.27</v>
      </c>
      <c r="N37" s="105">
        <f>VLOOKUP(Table3[Symbol],stockComparisonTrading_excel!$A$2:$X$562,18,FALSE)</f>
        <v>8.27</v>
      </c>
      <c r="O37" s="105">
        <f>VLOOKUP(Table3[Symbol],stockComparisonTrading_excel!$A$2:$X$562,17,FALSE)</f>
        <v>1194000000</v>
      </c>
      <c r="P37" s="105">
        <f>VLOOKUP(Table3[Symbol],stockComparisonTrading_excel!$A$2:$X$562,18,FALSE)</f>
        <v>8.27</v>
      </c>
      <c r="Q37" s="105">
        <f>VLOOKUP(Table3[Symbol],stockComparisonTrading_excel!$A$2:$X$562,19,FALSE)</f>
        <v>1.1499999999999999</v>
      </c>
      <c r="R37" s="105">
        <f>VLOOKUP(Table3[Symbol],stockComparisonTrading_excel!$A$2:$X$562,20,FALSE)</f>
        <v>3.47</v>
      </c>
      <c r="S37" s="105">
        <f>VLOOKUP(Table3[Symbol],stockComparisonTrading_excel!$A$2:$X$562,21,FALSE)</f>
        <v>4.0199999999999996</v>
      </c>
      <c r="T37" s="105">
        <f>VLOOKUP(Table3[Symbol],stockComparisonTrading_excel!$A$2:$X$562,22,FALSE)</f>
        <v>30.5</v>
      </c>
      <c r="U37" s="105">
        <f>VLOOKUP(Table3[Symbol],stockComparisonTrading_excel!$A$2:$X$562,23,FALSE)</f>
        <v>300000000</v>
      </c>
      <c r="V37" s="105">
        <f>VLOOKUP(Table3[Symbol],stockComparisonTrading_excel!$A$2:$X$562,24,FALSE)</f>
        <v>1</v>
      </c>
      <c r="W37" s="106" t="str">
        <f>VLOOKUP(Table3[Symbol],Finalcial!$A$2:$P$493,2)</f>
        <v>Q1/2013</v>
      </c>
      <c r="X37" s="107">
        <f>VLOOKUP(Table3[Symbol],Finalcial!$A$2:$P$493,3)</f>
        <v>41364</v>
      </c>
      <c r="Y37" s="107" t="e">
        <f>VLOOKUP(Table3[Symbol],Finalcial!$A$2:$P$493,4,FALSE)</f>
        <v>#N/A</v>
      </c>
      <c r="Z37" s="107" t="e">
        <f>VLOOKUP(Table3[Symbol],Finalcial!$A$2:$P$493,5,FALSE)</f>
        <v>#N/A</v>
      </c>
      <c r="AA37" s="107" t="e">
        <f>VLOOKUP(Table3[Symbol],Finalcial!$A$2:$P$493,6,FALSE)</f>
        <v>#N/A</v>
      </c>
      <c r="AB37" s="107" t="e">
        <f>VLOOKUP(Table3[Symbol],Finalcial!$A$2:$P$493,7,FALSE)</f>
        <v>#N/A</v>
      </c>
      <c r="AC37" s="107" t="e">
        <f>VLOOKUP(Table3[Symbol],Finalcial!$A$2:$P$493,8,FALSE)</f>
        <v>#N/A</v>
      </c>
      <c r="AD37" s="107" t="e">
        <f>VLOOKUP(Table3[Symbol],Finalcial!$A$2:$P$493,9,FALSE)</f>
        <v>#N/A</v>
      </c>
      <c r="AE37" s="107" t="e">
        <f>VLOOKUP(Table3[Symbol],Finalcial!$A$2:$P$493,10,FALSE)</f>
        <v>#N/A</v>
      </c>
      <c r="AF37" s="107" t="e">
        <f>VLOOKUP(Table3[Symbol],Finalcial!$A$2:$P$493,11,FALSE)</f>
        <v>#N/A</v>
      </c>
      <c r="AG37" s="107" t="e">
        <f>VLOOKUP(Table3[Symbol],Finalcial!$A$2:$P$493,12,FALSE)</f>
        <v>#N/A</v>
      </c>
      <c r="AH37" s="107" t="e">
        <f>VLOOKUP(Table3[Symbol],Finalcial!$A$2:$P$493,13,FALSE)</f>
        <v>#N/A</v>
      </c>
      <c r="AI37" s="107" t="e">
        <f>VLOOKUP(Table3[Symbol],Finalcial!$A$2:$P$493,14,FALSE)</f>
        <v>#N/A</v>
      </c>
      <c r="AJ37" s="108" t="e">
        <f t="shared" si="0"/>
        <v>#N/A</v>
      </c>
    </row>
    <row r="38" spans="1:36" ht="18.55" customHeight="1" x14ac:dyDescent="0.3">
      <c r="A38" s="64" t="s">
        <v>238</v>
      </c>
      <c r="B38" s="14" t="str">
        <f>VLOOKUP(Table3[Symbol],stockComparisonTrading_excel!$A$2:$X$562,2,FALSE)</f>
        <v>Industrials: Steel</v>
      </c>
      <c r="C38" s="104">
        <f>VLOOKUP(Table3[Symbol],stockComparisonTrading_excel!$A$2:$X$562,3,FALSE)</f>
        <v>6.35</v>
      </c>
      <c r="D38" s="105">
        <f>VLOOKUP(Table3[Symbol],stockComparisonTrading_excel!$A$2:$X$562,18,FALSE)</f>
        <v>13.88</v>
      </c>
      <c r="E38" s="105">
        <f>VLOOKUP(Table3[Symbol],stockComparisonTrading_excel!$A$2:$X$562,18,FALSE)</f>
        <v>13.88</v>
      </c>
      <c r="F38" s="105">
        <f>VLOOKUP(Table3[Symbol],stockComparisonTrading_excel!$A$2:$X$562,18,FALSE)</f>
        <v>13.88</v>
      </c>
      <c r="G38" s="105">
        <f>VLOOKUP(Table3[Symbol],stockComparisonTrading_excel!$A$2:$X$562,18,FALSE)</f>
        <v>13.88</v>
      </c>
      <c r="H38" s="105">
        <f>VLOOKUP(Table3[Symbol],stockComparisonTrading_excel!$A$2:$X$562,18,FALSE)</f>
        <v>13.88</v>
      </c>
      <c r="I38" s="105">
        <f>VLOOKUP(Table3[Symbol],stockComparisonTrading_excel!$A$2:$X$562,18,FALSE)</f>
        <v>13.88</v>
      </c>
      <c r="J38" s="105">
        <f>VLOOKUP(Table3[Symbol],stockComparisonTrading_excel!$A$2:$X$562,18,FALSE)</f>
        <v>13.88</v>
      </c>
      <c r="K38" s="105">
        <f>VLOOKUP(Table3[Symbol],stockComparisonTrading_excel!$A$2:$X$562,18,FALSE)</f>
        <v>13.88</v>
      </c>
      <c r="L38" s="105">
        <f>VLOOKUP(Table3[Symbol],stockComparisonTrading_excel!$A$2:$X$562,18,FALSE)</f>
        <v>13.88</v>
      </c>
      <c r="M38" s="105">
        <f>VLOOKUP(Table3[Symbol],stockComparisonTrading_excel!$A$2:$X$562,18,FALSE)</f>
        <v>13.88</v>
      </c>
      <c r="N38" s="105">
        <f>VLOOKUP(Table3[Symbol],stockComparisonTrading_excel!$A$2:$X$562,18,FALSE)</f>
        <v>13.88</v>
      </c>
      <c r="O38" s="105">
        <f>VLOOKUP(Table3[Symbol],stockComparisonTrading_excel!$A$2:$X$562,17,FALSE)</f>
        <v>2290000000</v>
      </c>
      <c r="P38" s="105">
        <f>VLOOKUP(Table3[Symbol],stockComparisonTrading_excel!$A$2:$X$562,18,FALSE)</f>
        <v>13.88</v>
      </c>
      <c r="Q38" s="105">
        <f>VLOOKUP(Table3[Symbol],stockComparisonTrading_excel!$A$2:$X$562,19,FALSE)</f>
        <v>0.96</v>
      </c>
      <c r="R38" s="105">
        <f>VLOOKUP(Table3[Symbol],stockComparisonTrading_excel!$A$2:$X$562,20,FALSE)</f>
        <v>4.76</v>
      </c>
      <c r="S38" s="105">
        <f>VLOOKUP(Table3[Symbol],stockComparisonTrading_excel!$A$2:$X$562,21,FALSE)</f>
        <v>3.93</v>
      </c>
      <c r="T38" s="105">
        <f>VLOOKUP(Table3[Symbol],stockComparisonTrading_excel!$A$2:$X$562,22,FALSE)</f>
        <v>57.61</v>
      </c>
      <c r="U38" s="105">
        <f>VLOOKUP(Table3[Symbol],stockComparisonTrading_excel!$A$2:$X$562,23,FALSE)</f>
        <v>500000000</v>
      </c>
      <c r="V38" s="105">
        <f>VLOOKUP(Table3[Symbol],stockComparisonTrading_excel!$A$2:$X$562,24,FALSE)</f>
        <v>1</v>
      </c>
      <c r="W38" s="106" t="str">
        <f>VLOOKUP(Table3[Symbol],Finalcial!$A$2:$P$493,2)</f>
        <v>Q1/2013</v>
      </c>
      <c r="X38" s="107">
        <f>VLOOKUP(Table3[Symbol],Finalcial!$A$2:$P$493,3)</f>
        <v>41364</v>
      </c>
      <c r="Y38" s="107" t="e">
        <f>VLOOKUP(Table3[Symbol],Finalcial!$A$2:$P$493,4,FALSE)</f>
        <v>#N/A</v>
      </c>
      <c r="Z38" s="107" t="e">
        <f>VLOOKUP(Table3[Symbol],Finalcial!$A$2:$P$493,5,FALSE)</f>
        <v>#N/A</v>
      </c>
      <c r="AA38" s="107" t="e">
        <f>VLOOKUP(Table3[Symbol],Finalcial!$A$2:$P$493,6,FALSE)</f>
        <v>#N/A</v>
      </c>
      <c r="AB38" s="107" t="e">
        <f>VLOOKUP(Table3[Symbol],Finalcial!$A$2:$P$493,7,FALSE)</f>
        <v>#N/A</v>
      </c>
      <c r="AC38" s="107" t="e">
        <f>VLOOKUP(Table3[Symbol],Finalcial!$A$2:$P$493,8,FALSE)</f>
        <v>#N/A</v>
      </c>
      <c r="AD38" s="107" t="e">
        <f>VLOOKUP(Table3[Symbol],Finalcial!$A$2:$P$493,9,FALSE)</f>
        <v>#N/A</v>
      </c>
      <c r="AE38" s="107" t="e">
        <f>VLOOKUP(Table3[Symbol],Finalcial!$A$2:$P$493,10,FALSE)</f>
        <v>#N/A</v>
      </c>
      <c r="AF38" s="107" t="e">
        <f>VLOOKUP(Table3[Symbol],Finalcial!$A$2:$P$493,11,FALSE)</f>
        <v>#N/A</v>
      </c>
      <c r="AG38" s="107" t="e">
        <f>VLOOKUP(Table3[Symbol],Finalcial!$A$2:$P$493,12,FALSE)</f>
        <v>#N/A</v>
      </c>
      <c r="AH38" s="107" t="e">
        <f>VLOOKUP(Table3[Symbol],Finalcial!$A$2:$P$493,13,FALSE)</f>
        <v>#N/A</v>
      </c>
      <c r="AI38" s="107" t="e">
        <f>VLOOKUP(Table3[Symbol],Finalcial!$A$2:$P$493,14,FALSE)</f>
        <v>#N/A</v>
      </c>
      <c r="AJ38" s="108" t="e">
        <f t="shared" si="0"/>
        <v>#N/A</v>
      </c>
    </row>
    <row r="39" spans="1:36" ht="18.55" customHeight="1" x14ac:dyDescent="0.3">
      <c r="A39" s="64" t="s">
        <v>443</v>
      </c>
      <c r="B39" s="14" t="str">
        <f>VLOOKUP(Table3[Symbol],stockComparisonTrading_excel!$A$2:$X$562,2,FALSE)</f>
        <v>Industrials: Steel</v>
      </c>
      <c r="C39" s="104">
        <f>VLOOKUP(Table3[Symbol],stockComparisonTrading_excel!$A$2:$X$562,3,FALSE)</f>
        <v>138</v>
      </c>
      <c r="D39" s="105">
        <f>VLOOKUP(Table3[Symbol],stockComparisonTrading_excel!$A$2:$X$562,18,FALSE)</f>
        <v>7.04</v>
      </c>
      <c r="E39" s="105">
        <f>VLOOKUP(Table3[Symbol],stockComparisonTrading_excel!$A$2:$X$562,18,FALSE)</f>
        <v>7.04</v>
      </c>
      <c r="F39" s="105">
        <f>VLOOKUP(Table3[Symbol],stockComparisonTrading_excel!$A$2:$X$562,18,FALSE)</f>
        <v>7.04</v>
      </c>
      <c r="G39" s="105">
        <f>VLOOKUP(Table3[Symbol],stockComparisonTrading_excel!$A$2:$X$562,18,FALSE)</f>
        <v>7.04</v>
      </c>
      <c r="H39" s="105">
        <f>VLOOKUP(Table3[Symbol],stockComparisonTrading_excel!$A$2:$X$562,18,FALSE)</f>
        <v>7.04</v>
      </c>
      <c r="I39" s="105">
        <f>VLOOKUP(Table3[Symbol],stockComparisonTrading_excel!$A$2:$X$562,18,FALSE)</f>
        <v>7.04</v>
      </c>
      <c r="J39" s="105">
        <f>VLOOKUP(Table3[Symbol],stockComparisonTrading_excel!$A$2:$X$562,18,FALSE)</f>
        <v>7.04</v>
      </c>
      <c r="K39" s="105">
        <f>VLOOKUP(Table3[Symbol],stockComparisonTrading_excel!$A$2:$X$562,18,FALSE)</f>
        <v>7.04</v>
      </c>
      <c r="L39" s="105">
        <f>VLOOKUP(Table3[Symbol],stockComparisonTrading_excel!$A$2:$X$562,18,FALSE)</f>
        <v>7.04</v>
      </c>
      <c r="M39" s="105">
        <f>VLOOKUP(Table3[Symbol],stockComparisonTrading_excel!$A$2:$X$562,18,FALSE)</f>
        <v>7.04</v>
      </c>
      <c r="N39" s="105">
        <f>VLOOKUP(Table3[Symbol],stockComparisonTrading_excel!$A$2:$X$562,18,FALSE)</f>
        <v>7.04</v>
      </c>
      <c r="O39" s="105">
        <f>VLOOKUP(Table3[Symbol],stockComparisonTrading_excel!$A$2:$X$562,17,FALSE)</f>
        <v>870000000</v>
      </c>
      <c r="P39" s="105">
        <f>VLOOKUP(Table3[Symbol],stockComparisonTrading_excel!$A$2:$X$562,18,FALSE)</f>
        <v>7.04</v>
      </c>
      <c r="Q39" s="105">
        <f>VLOOKUP(Table3[Symbol],stockComparisonTrading_excel!$A$2:$X$562,19,FALSE)</f>
        <v>0.82</v>
      </c>
      <c r="R39" s="105">
        <f>VLOOKUP(Table3[Symbol],stockComparisonTrading_excel!$A$2:$X$562,20,FALSE)</f>
        <v>176.99</v>
      </c>
      <c r="S39" s="105">
        <f>VLOOKUP(Table3[Symbol],stockComparisonTrading_excel!$A$2:$X$562,21,FALSE)</f>
        <v>3.19</v>
      </c>
      <c r="T39" s="105">
        <f>VLOOKUP(Table3[Symbol],stockComparisonTrading_excel!$A$2:$X$562,22,FALSE)</f>
        <v>7.03</v>
      </c>
      <c r="U39" s="105">
        <f>VLOOKUP(Table3[Symbol],stockComparisonTrading_excel!$A$2:$X$562,23,FALSE)</f>
        <v>6000000</v>
      </c>
      <c r="V39" s="105">
        <f>VLOOKUP(Table3[Symbol],stockComparisonTrading_excel!$A$2:$X$562,24,FALSE)</f>
        <v>10</v>
      </c>
      <c r="W39" s="106" t="str">
        <f>VLOOKUP(Table3[Symbol],Finalcial!$A$2:$P$493,2)</f>
        <v>Q1/2013</v>
      </c>
      <c r="X39" s="107">
        <f>VLOOKUP(Table3[Symbol],Finalcial!$A$2:$P$493,3)</f>
        <v>41364</v>
      </c>
      <c r="Y39" s="107" t="e">
        <f>VLOOKUP(Table3[Symbol],Finalcial!$A$2:$P$493,4,FALSE)</f>
        <v>#N/A</v>
      </c>
      <c r="Z39" s="107" t="e">
        <f>VLOOKUP(Table3[Symbol],Finalcial!$A$2:$P$493,5,FALSE)</f>
        <v>#N/A</v>
      </c>
      <c r="AA39" s="107" t="e">
        <f>VLOOKUP(Table3[Symbol],Finalcial!$A$2:$P$493,6,FALSE)</f>
        <v>#N/A</v>
      </c>
      <c r="AB39" s="107" t="e">
        <f>VLOOKUP(Table3[Symbol],Finalcial!$A$2:$P$493,7,FALSE)</f>
        <v>#N/A</v>
      </c>
      <c r="AC39" s="107" t="e">
        <f>VLOOKUP(Table3[Symbol],Finalcial!$A$2:$P$493,8,FALSE)</f>
        <v>#N/A</v>
      </c>
      <c r="AD39" s="107" t="e">
        <f>VLOOKUP(Table3[Symbol],Finalcial!$A$2:$P$493,9,FALSE)</f>
        <v>#N/A</v>
      </c>
      <c r="AE39" s="107" t="e">
        <f>VLOOKUP(Table3[Symbol],Finalcial!$A$2:$P$493,10,FALSE)</f>
        <v>#N/A</v>
      </c>
      <c r="AF39" s="107" t="e">
        <f>VLOOKUP(Table3[Symbol],Finalcial!$A$2:$P$493,11,FALSE)</f>
        <v>#N/A</v>
      </c>
      <c r="AG39" s="107" t="e">
        <f>VLOOKUP(Table3[Symbol],Finalcial!$A$2:$P$493,12,FALSE)</f>
        <v>#N/A</v>
      </c>
      <c r="AH39" s="107" t="e">
        <f>VLOOKUP(Table3[Symbol],Finalcial!$A$2:$P$493,13,FALSE)</f>
        <v>#N/A</v>
      </c>
      <c r="AI39" s="107" t="e">
        <f>VLOOKUP(Table3[Symbol],Finalcial!$A$2:$P$493,14,FALSE)</f>
        <v>#N/A</v>
      </c>
      <c r="AJ39" s="108" t="e">
        <f t="shared" si="0"/>
        <v>#N/A</v>
      </c>
    </row>
    <row r="40" spans="1:36" ht="18.55" customHeight="1" x14ac:dyDescent="0.3">
      <c r="A40" s="64" t="s">
        <v>215</v>
      </c>
      <c r="B40" s="14" t="str">
        <f>VLOOKUP(Table3[Symbol],stockComparisonTrading_excel!$A$2:$X$562,2,FALSE)</f>
        <v>Industrials: Steel</v>
      </c>
      <c r="C40" s="104">
        <f>VLOOKUP(Table3[Symbol],stockComparisonTrading_excel!$A$2:$X$562,3,FALSE)</f>
        <v>3.42</v>
      </c>
      <c r="D40" s="105">
        <f>VLOOKUP(Table3[Symbol],stockComparisonTrading_excel!$A$2:$X$562,18,FALSE)</f>
        <v>13.33</v>
      </c>
      <c r="E40" s="105">
        <f>VLOOKUP(Table3[Symbol],stockComparisonTrading_excel!$A$2:$X$562,18,FALSE)</f>
        <v>13.33</v>
      </c>
      <c r="F40" s="105">
        <f>VLOOKUP(Table3[Symbol],stockComparisonTrading_excel!$A$2:$X$562,18,FALSE)</f>
        <v>13.33</v>
      </c>
      <c r="G40" s="105">
        <f>VLOOKUP(Table3[Symbol],stockComparisonTrading_excel!$A$2:$X$562,18,FALSE)</f>
        <v>13.33</v>
      </c>
      <c r="H40" s="105">
        <f>VLOOKUP(Table3[Symbol],stockComparisonTrading_excel!$A$2:$X$562,18,FALSE)</f>
        <v>13.33</v>
      </c>
      <c r="I40" s="105">
        <f>VLOOKUP(Table3[Symbol],stockComparisonTrading_excel!$A$2:$X$562,18,FALSE)</f>
        <v>13.33</v>
      </c>
      <c r="J40" s="105">
        <f>VLOOKUP(Table3[Symbol],stockComparisonTrading_excel!$A$2:$X$562,18,FALSE)</f>
        <v>13.33</v>
      </c>
      <c r="K40" s="105">
        <f>VLOOKUP(Table3[Symbol],stockComparisonTrading_excel!$A$2:$X$562,18,FALSE)</f>
        <v>13.33</v>
      </c>
      <c r="L40" s="105">
        <f>VLOOKUP(Table3[Symbol],stockComparisonTrading_excel!$A$2:$X$562,18,FALSE)</f>
        <v>13.33</v>
      </c>
      <c r="M40" s="105">
        <f>VLOOKUP(Table3[Symbol],stockComparisonTrading_excel!$A$2:$X$562,18,FALSE)</f>
        <v>13.33</v>
      </c>
      <c r="N40" s="105">
        <f>VLOOKUP(Table3[Symbol],stockComparisonTrading_excel!$A$2:$X$562,18,FALSE)</f>
        <v>13.33</v>
      </c>
      <c r="O40" s="105">
        <f>VLOOKUP(Table3[Symbol],stockComparisonTrading_excel!$A$2:$X$562,17,FALSE)</f>
        <v>1700520000</v>
      </c>
      <c r="P40" s="105">
        <f>VLOOKUP(Table3[Symbol],stockComparisonTrading_excel!$A$2:$X$562,18,FALSE)</f>
        <v>13.33</v>
      </c>
      <c r="Q40" s="105">
        <f>VLOOKUP(Table3[Symbol],stockComparisonTrading_excel!$A$2:$X$562,19,FALSE)</f>
        <v>1.93</v>
      </c>
      <c r="R40" s="105">
        <f>VLOOKUP(Table3[Symbol],stockComparisonTrading_excel!$A$2:$X$562,20,FALSE)</f>
        <v>2.76</v>
      </c>
      <c r="S40" s="105">
        <f>VLOOKUP(Table3[Symbol],stockComparisonTrading_excel!$A$2:$X$562,21,FALSE)</f>
        <v>2.63</v>
      </c>
      <c r="T40" s="105">
        <f>VLOOKUP(Table3[Symbol],stockComparisonTrading_excel!$A$2:$X$562,22,FALSE)</f>
        <v>58.9</v>
      </c>
      <c r="U40" s="105">
        <f>VLOOKUP(Table3[Symbol],stockComparisonTrading_excel!$A$2:$X$562,23,FALSE)</f>
        <v>383000000</v>
      </c>
      <c r="V40" s="105">
        <f>VLOOKUP(Table3[Symbol],stockComparisonTrading_excel!$A$2:$X$562,24,FALSE)</f>
        <v>1</v>
      </c>
      <c r="W40" s="106" t="str">
        <f>VLOOKUP(Table3[Symbol],Finalcial!$A$2:$P$493,2)</f>
        <v>Q1/2013</v>
      </c>
      <c r="X40" s="107">
        <f>VLOOKUP(Table3[Symbol],Finalcial!$A$2:$P$493,3)</f>
        <v>41364</v>
      </c>
      <c r="Y40" s="107" t="e">
        <f>VLOOKUP(Table3[Symbol],Finalcial!$A$2:$P$493,4,FALSE)</f>
        <v>#N/A</v>
      </c>
      <c r="Z40" s="107" t="e">
        <f>VLOOKUP(Table3[Symbol],Finalcial!$A$2:$P$493,5,FALSE)</f>
        <v>#N/A</v>
      </c>
      <c r="AA40" s="107" t="e">
        <f>VLOOKUP(Table3[Symbol],Finalcial!$A$2:$P$493,6,FALSE)</f>
        <v>#N/A</v>
      </c>
      <c r="AB40" s="107" t="e">
        <f>VLOOKUP(Table3[Symbol],Finalcial!$A$2:$P$493,7,FALSE)</f>
        <v>#N/A</v>
      </c>
      <c r="AC40" s="107" t="e">
        <f>VLOOKUP(Table3[Symbol],Finalcial!$A$2:$P$493,8,FALSE)</f>
        <v>#N/A</v>
      </c>
      <c r="AD40" s="107" t="e">
        <f>VLOOKUP(Table3[Symbol],Finalcial!$A$2:$P$493,9,FALSE)</f>
        <v>#N/A</v>
      </c>
      <c r="AE40" s="107" t="e">
        <f>VLOOKUP(Table3[Symbol],Finalcial!$A$2:$P$493,10,FALSE)</f>
        <v>#N/A</v>
      </c>
      <c r="AF40" s="107" t="e">
        <f>VLOOKUP(Table3[Symbol],Finalcial!$A$2:$P$493,11,FALSE)</f>
        <v>#N/A</v>
      </c>
      <c r="AG40" s="107" t="e">
        <f>VLOOKUP(Table3[Symbol],Finalcial!$A$2:$P$493,12,FALSE)</f>
        <v>#N/A</v>
      </c>
      <c r="AH40" s="107" t="e">
        <f>VLOOKUP(Table3[Symbol],Finalcial!$A$2:$P$493,13,FALSE)</f>
        <v>#N/A</v>
      </c>
      <c r="AI40" s="107" t="e">
        <f>VLOOKUP(Table3[Symbol],Finalcial!$A$2:$P$493,14,FALSE)</f>
        <v>#N/A</v>
      </c>
      <c r="AJ40" s="108" t="e">
        <f t="shared" si="0"/>
        <v>#N/A</v>
      </c>
    </row>
    <row r="41" spans="1:36" ht="18.55" customHeight="1" x14ac:dyDescent="0.3">
      <c r="A41" s="64" t="s">
        <v>567</v>
      </c>
      <c r="B41" s="14" t="str">
        <f>VLOOKUP(Table3[Symbol],stockComparisonTrading_excel!$A$2:$X$562,2,FALSE)</f>
        <v>Property &amp; Construction: Construction Materials</v>
      </c>
      <c r="C41" s="104">
        <f>VLOOKUP(Table3[Symbol],stockComparisonTrading_excel!$A$2:$X$562,3,FALSE)</f>
        <v>5</v>
      </c>
      <c r="D41" s="105">
        <f>VLOOKUP(Table3[Symbol],stockComparisonTrading_excel!$A$2:$X$562,18,FALSE)</f>
        <v>27.14</v>
      </c>
      <c r="E41" s="105">
        <f>VLOOKUP(Table3[Symbol],stockComparisonTrading_excel!$A$2:$X$562,18,FALSE)</f>
        <v>27.14</v>
      </c>
      <c r="F41" s="105">
        <f>VLOOKUP(Table3[Symbol],stockComparisonTrading_excel!$A$2:$X$562,18,FALSE)</f>
        <v>27.14</v>
      </c>
      <c r="G41" s="105">
        <f>VLOOKUP(Table3[Symbol],stockComparisonTrading_excel!$A$2:$X$562,18,FALSE)</f>
        <v>27.14</v>
      </c>
      <c r="H41" s="105">
        <f>VLOOKUP(Table3[Symbol],stockComparisonTrading_excel!$A$2:$X$562,18,FALSE)</f>
        <v>27.14</v>
      </c>
      <c r="I41" s="105">
        <f>VLOOKUP(Table3[Symbol],stockComparisonTrading_excel!$A$2:$X$562,18,FALSE)</f>
        <v>27.14</v>
      </c>
      <c r="J41" s="105">
        <f>VLOOKUP(Table3[Symbol],stockComparisonTrading_excel!$A$2:$X$562,18,FALSE)</f>
        <v>27.14</v>
      </c>
      <c r="K41" s="105">
        <f>VLOOKUP(Table3[Symbol],stockComparisonTrading_excel!$A$2:$X$562,18,FALSE)</f>
        <v>27.14</v>
      </c>
      <c r="L41" s="105">
        <f>VLOOKUP(Table3[Symbol],stockComparisonTrading_excel!$A$2:$X$562,18,FALSE)</f>
        <v>27.14</v>
      </c>
      <c r="M41" s="105">
        <f>VLOOKUP(Table3[Symbol],stockComparisonTrading_excel!$A$2:$X$562,18,FALSE)</f>
        <v>27.14</v>
      </c>
      <c r="N41" s="105">
        <f>VLOOKUP(Table3[Symbol],stockComparisonTrading_excel!$A$2:$X$562,18,FALSE)</f>
        <v>27.14</v>
      </c>
      <c r="O41" s="105">
        <f>VLOOKUP(Table3[Symbol],stockComparisonTrading_excel!$A$2:$X$562,17,FALSE)</f>
        <v>2100000000</v>
      </c>
      <c r="P41" s="105">
        <f>VLOOKUP(Table3[Symbol],stockComparisonTrading_excel!$A$2:$X$562,18,FALSE)</f>
        <v>27.14</v>
      </c>
      <c r="Q41" s="105" t="str">
        <f>VLOOKUP(Table3[Symbol],stockComparisonTrading_excel!$A$2:$X$562,19,FALSE)</f>
        <v>N/A</v>
      </c>
      <c r="R41" s="105" t="str">
        <f>VLOOKUP(Table3[Symbol],stockComparisonTrading_excel!$A$2:$X$562,20,FALSE)</f>
        <v>-</v>
      </c>
      <c r="S41" s="105" t="str">
        <f>VLOOKUP(Table3[Symbol],stockComparisonTrading_excel!$A$2:$X$562,21,FALSE)</f>
        <v>-</v>
      </c>
      <c r="T41" s="105">
        <f>VLOOKUP(Table3[Symbol],stockComparisonTrading_excel!$A$2:$X$562,22,FALSE)</f>
        <v>185.81</v>
      </c>
      <c r="U41" s="105">
        <f>VLOOKUP(Table3[Symbol],stockComparisonTrading_excel!$A$2:$X$562,23,FALSE)</f>
        <v>300000000</v>
      </c>
      <c r="V41" s="105">
        <f>VLOOKUP(Table3[Symbol],stockComparisonTrading_excel!$A$2:$X$562,24,FALSE)</f>
        <v>1</v>
      </c>
      <c r="W41" s="106" t="str">
        <f>VLOOKUP(Table3[Symbol],Finalcial!$A$2:$P$493,2)</f>
        <v>Q1/2013</v>
      </c>
      <c r="X41" s="107">
        <f>VLOOKUP(Table3[Symbol],Finalcial!$A$2:$P$493,3)</f>
        <v>41364</v>
      </c>
      <c r="Y41" s="107" t="e">
        <f>VLOOKUP(Table3[Symbol],Finalcial!$A$2:$P$493,4,FALSE)</f>
        <v>#N/A</v>
      </c>
      <c r="Z41" s="107" t="e">
        <f>VLOOKUP(Table3[Symbol],Finalcial!$A$2:$P$493,5,FALSE)</f>
        <v>#N/A</v>
      </c>
      <c r="AA41" s="107" t="e">
        <f>VLOOKUP(Table3[Symbol],Finalcial!$A$2:$P$493,6,FALSE)</f>
        <v>#N/A</v>
      </c>
      <c r="AB41" s="107" t="e">
        <f>VLOOKUP(Table3[Symbol],Finalcial!$A$2:$P$493,7,FALSE)</f>
        <v>#N/A</v>
      </c>
      <c r="AC41" s="107" t="e">
        <f>VLOOKUP(Table3[Symbol],Finalcial!$A$2:$P$493,8,FALSE)</f>
        <v>#N/A</v>
      </c>
      <c r="AD41" s="107" t="e">
        <f>VLOOKUP(Table3[Symbol],Finalcial!$A$2:$P$493,9,FALSE)</f>
        <v>#N/A</v>
      </c>
      <c r="AE41" s="107" t="e">
        <f>VLOOKUP(Table3[Symbol],Finalcial!$A$2:$P$493,10,FALSE)</f>
        <v>#N/A</v>
      </c>
      <c r="AF41" s="107" t="e">
        <f>VLOOKUP(Table3[Symbol],Finalcial!$A$2:$P$493,11,FALSE)</f>
        <v>#N/A</v>
      </c>
      <c r="AG41" s="107" t="e">
        <f>VLOOKUP(Table3[Symbol],Finalcial!$A$2:$P$493,12,FALSE)</f>
        <v>#N/A</v>
      </c>
      <c r="AH41" s="107" t="e">
        <f>VLOOKUP(Table3[Symbol],Finalcial!$A$2:$P$493,13,FALSE)</f>
        <v>#N/A</v>
      </c>
      <c r="AI41" s="107" t="e">
        <f>VLOOKUP(Table3[Symbol],Finalcial!$A$2:$P$493,14,FALSE)</f>
        <v>#N/A</v>
      </c>
      <c r="AJ41" s="108" t="e">
        <f t="shared" si="0"/>
        <v>#N/A</v>
      </c>
    </row>
    <row r="42" spans="1:36" ht="18.55" customHeight="1" x14ac:dyDescent="0.3">
      <c r="A42" s="64" t="s">
        <v>366</v>
      </c>
      <c r="B42" s="14" t="str">
        <f>VLOOKUP(Table3[Symbol],stockComparisonTrading_excel!$A$2:$X$562,2,FALSE)</f>
        <v>Property &amp; Construction: Construction Materials</v>
      </c>
      <c r="C42" s="104">
        <f>VLOOKUP(Table3[Symbol],stockComparisonTrading_excel!$A$2:$X$562,3,FALSE)</f>
        <v>0.3</v>
      </c>
      <c r="D42" s="105" t="str">
        <f>VLOOKUP(Table3[Symbol],stockComparisonTrading_excel!$A$2:$X$562,18,FALSE)</f>
        <v>N/A</v>
      </c>
      <c r="E42" s="105" t="str">
        <f>VLOOKUP(Table3[Symbol],stockComparisonTrading_excel!$A$2:$X$562,18,FALSE)</f>
        <v>N/A</v>
      </c>
      <c r="F42" s="105" t="str">
        <f>VLOOKUP(Table3[Symbol],stockComparisonTrading_excel!$A$2:$X$562,18,FALSE)</f>
        <v>N/A</v>
      </c>
      <c r="G42" s="105" t="str">
        <f>VLOOKUP(Table3[Symbol],stockComparisonTrading_excel!$A$2:$X$562,18,FALSE)</f>
        <v>N/A</v>
      </c>
      <c r="H42" s="105" t="str">
        <f>VLOOKUP(Table3[Symbol],stockComparisonTrading_excel!$A$2:$X$562,18,FALSE)</f>
        <v>N/A</v>
      </c>
      <c r="I42" s="105" t="str">
        <f>VLOOKUP(Table3[Symbol],stockComparisonTrading_excel!$A$2:$X$562,18,FALSE)</f>
        <v>N/A</v>
      </c>
      <c r="J42" s="105" t="str">
        <f>VLOOKUP(Table3[Symbol],stockComparisonTrading_excel!$A$2:$X$562,18,FALSE)</f>
        <v>N/A</v>
      </c>
      <c r="K42" s="105" t="str">
        <f>VLOOKUP(Table3[Symbol],stockComparisonTrading_excel!$A$2:$X$562,18,FALSE)</f>
        <v>N/A</v>
      </c>
      <c r="L42" s="105" t="str">
        <f>VLOOKUP(Table3[Symbol],stockComparisonTrading_excel!$A$2:$X$562,18,FALSE)</f>
        <v>N/A</v>
      </c>
      <c r="M42" s="105" t="str">
        <f>VLOOKUP(Table3[Symbol],stockComparisonTrading_excel!$A$2:$X$562,18,FALSE)</f>
        <v>N/A</v>
      </c>
      <c r="N42" s="105" t="str">
        <f>VLOOKUP(Table3[Symbol],stockComparisonTrading_excel!$A$2:$X$562,18,FALSE)</f>
        <v>N/A</v>
      </c>
      <c r="O42" s="105">
        <f>VLOOKUP(Table3[Symbol],stockComparisonTrading_excel!$A$2:$X$562,17,FALSE)</f>
        <v>134400000</v>
      </c>
      <c r="P42" s="105" t="str">
        <f>VLOOKUP(Table3[Symbol],stockComparisonTrading_excel!$A$2:$X$562,18,FALSE)</f>
        <v>N/A</v>
      </c>
      <c r="Q42" s="105" t="str">
        <f>VLOOKUP(Table3[Symbol],stockComparisonTrading_excel!$A$2:$X$562,19,FALSE)</f>
        <v>N/A</v>
      </c>
      <c r="R42" s="105">
        <f>VLOOKUP(Table3[Symbol],stockComparisonTrading_excel!$A$2:$X$562,20,FALSE)</f>
        <v>-0.66</v>
      </c>
      <c r="S42" s="105" t="str">
        <f>VLOOKUP(Table3[Symbol],stockComparisonTrading_excel!$A$2:$X$562,21,FALSE)</f>
        <v>-</v>
      </c>
      <c r="T42" s="105" t="str">
        <f>VLOOKUP(Table3[Symbol],stockComparisonTrading_excel!$A$2:$X$562,22,FALSE)</f>
        <v>-</v>
      </c>
      <c r="U42" s="105">
        <f>VLOOKUP(Table3[Symbol],stockComparisonTrading_excel!$A$2:$X$562,23,FALSE)</f>
        <v>448000000</v>
      </c>
      <c r="V42" s="105">
        <f>VLOOKUP(Table3[Symbol],stockComparisonTrading_excel!$A$2:$X$562,24,FALSE)</f>
        <v>1</v>
      </c>
      <c r="W42" s="106" t="str">
        <f>VLOOKUP(Table3[Symbol],Finalcial!$A$2:$P$493,2)</f>
        <v>Q4/2012</v>
      </c>
      <c r="X42" s="107">
        <f>VLOOKUP(Table3[Symbol],Finalcial!$A$2:$P$493,3)</f>
        <v>41274</v>
      </c>
      <c r="Y42" s="107" t="e">
        <f>VLOOKUP(Table3[Symbol],Finalcial!$A$2:$P$493,4,FALSE)</f>
        <v>#N/A</v>
      </c>
      <c r="Z42" s="107" t="e">
        <f>VLOOKUP(Table3[Symbol],Finalcial!$A$2:$P$493,5,FALSE)</f>
        <v>#N/A</v>
      </c>
      <c r="AA42" s="107" t="e">
        <f>VLOOKUP(Table3[Symbol],Finalcial!$A$2:$P$493,6,FALSE)</f>
        <v>#N/A</v>
      </c>
      <c r="AB42" s="107" t="e">
        <f>VLOOKUP(Table3[Symbol],Finalcial!$A$2:$P$493,7,FALSE)</f>
        <v>#N/A</v>
      </c>
      <c r="AC42" s="107" t="e">
        <f>VLOOKUP(Table3[Symbol],Finalcial!$A$2:$P$493,8,FALSE)</f>
        <v>#N/A</v>
      </c>
      <c r="AD42" s="107" t="e">
        <f>VLOOKUP(Table3[Symbol],Finalcial!$A$2:$P$493,9,FALSE)</f>
        <v>#N/A</v>
      </c>
      <c r="AE42" s="107" t="e">
        <f>VLOOKUP(Table3[Symbol],Finalcial!$A$2:$P$493,10,FALSE)</f>
        <v>#N/A</v>
      </c>
      <c r="AF42" s="107" t="e">
        <f>VLOOKUP(Table3[Symbol],Finalcial!$A$2:$P$493,11,FALSE)</f>
        <v>#N/A</v>
      </c>
      <c r="AG42" s="107" t="e">
        <f>VLOOKUP(Table3[Symbol],Finalcial!$A$2:$P$493,12,FALSE)</f>
        <v>#N/A</v>
      </c>
      <c r="AH42" s="107" t="e">
        <f>VLOOKUP(Table3[Symbol],Finalcial!$A$2:$P$493,13,FALSE)</f>
        <v>#N/A</v>
      </c>
      <c r="AI42" s="107" t="e">
        <f>VLOOKUP(Table3[Symbol],Finalcial!$A$2:$P$493,14,FALSE)</f>
        <v>#N/A</v>
      </c>
      <c r="AJ42" s="108" t="e">
        <f t="shared" si="0"/>
        <v>#N/A</v>
      </c>
    </row>
    <row r="43" spans="1:36" ht="18.55" customHeight="1" x14ac:dyDescent="0.3">
      <c r="A43" s="64" t="s">
        <v>463</v>
      </c>
      <c r="B43" s="14" t="str">
        <f>VLOOKUP(Table3[Symbol],stockComparisonTrading_excel!$A$2:$X$562,2,FALSE)</f>
        <v>Property &amp; Construction: Construction Materials</v>
      </c>
      <c r="C43" s="104">
        <f>VLOOKUP(Table3[Symbol],stockComparisonTrading_excel!$A$2:$X$562,3,FALSE)</f>
        <v>14.1</v>
      </c>
      <c r="D43" s="105">
        <f>VLOOKUP(Table3[Symbol],stockComparisonTrading_excel!$A$2:$X$562,18,FALSE)</f>
        <v>117.93</v>
      </c>
      <c r="E43" s="105">
        <f>VLOOKUP(Table3[Symbol],stockComparisonTrading_excel!$A$2:$X$562,18,FALSE)</f>
        <v>117.93</v>
      </c>
      <c r="F43" s="105">
        <f>VLOOKUP(Table3[Symbol],stockComparisonTrading_excel!$A$2:$X$562,18,FALSE)</f>
        <v>117.93</v>
      </c>
      <c r="G43" s="105">
        <f>VLOOKUP(Table3[Symbol],stockComparisonTrading_excel!$A$2:$X$562,18,FALSE)</f>
        <v>117.93</v>
      </c>
      <c r="H43" s="105">
        <f>VLOOKUP(Table3[Symbol],stockComparisonTrading_excel!$A$2:$X$562,18,FALSE)</f>
        <v>117.93</v>
      </c>
      <c r="I43" s="105">
        <f>VLOOKUP(Table3[Symbol],stockComparisonTrading_excel!$A$2:$X$562,18,FALSE)</f>
        <v>117.93</v>
      </c>
      <c r="J43" s="105">
        <f>VLOOKUP(Table3[Symbol],stockComparisonTrading_excel!$A$2:$X$562,18,FALSE)</f>
        <v>117.93</v>
      </c>
      <c r="K43" s="105">
        <f>VLOOKUP(Table3[Symbol],stockComparisonTrading_excel!$A$2:$X$562,18,FALSE)</f>
        <v>117.93</v>
      </c>
      <c r="L43" s="105">
        <f>VLOOKUP(Table3[Symbol],stockComparisonTrading_excel!$A$2:$X$562,18,FALSE)</f>
        <v>117.93</v>
      </c>
      <c r="M43" s="105">
        <f>VLOOKUP(Table3[Symbol],stockComparisonTrading_excel!$A$2:$X$562,18,FALSE)</f>
        <v>117.93</v>
      </c>
      <c r="N43" s="105">
        <f>VLOOKUP(Table3[Symbol],stockComparisonTrading_excel!$A$2:$X$562,18,FALSE)</f>
        <v>117.93</v>
      </c>
      <c r="O43" s="105">
        <f>VLOOKUP(Table3[Symbol],stockComparisonTrading_excel!$A$2:$X$562,17,FALSE)</f>
        <v>29275500000</v>
      </c>
      <c r="P43" s="105">
        <f>VLOOKUP(Table3[Symbol],stockComparisonTrading_excel!$A$2:$X$562,18,FALSE)</f>
        <v>117.93</v>
      </c>
      <c r="Q43" s="105">
        <f>VLOOKUP(Table3[Symbol],stockComparisonTrading_excel!$A$2:$X$562,19,FALSE)</f>
        <v>0.45</v>
      </c>
      <c r="R43" s="105">
        <f>VLOOKUP(Table3[Symbol],stockComparisonTrading_excel!$A$2:$X$562,20,FALSE)</f>
        <v>32.520000000000003</v>
      </c>
      <c r="S43" s="105">
        <f>VLOOKUP(Table3[Symbol],stockComparisonTrading_excel!$A$2:$X$562,21,FALSE)</f>
        <v>0.69</v>
      </c>
      <c r="T43" s="105">
        <f>VLOOKUP(Table3[Symbol],stockComparisonTrading_excel!$A$2:$X$562,22,FALSE)</f>
        <v>52.61</v>
      </c>
      <c r="U43" s="105">
        <f>VLOOKUP(Table3[Symbol],stockComparisonTrading_excel!$A$2:$X$562,23,FALSE)</f>
        <v>2019000000</v>
      </c>
      <c r="V43" s="105">
        <f>VLOOKUP(Table3[Symbol],stockComparisonTrading_excel!$A$2:$X$562,24,FALSE)</f>
        <v>10</v>
      </c>
      <c r="W43" s="106" t="str">
        <f>VLOOKUP(Table3[Symbol],Finalcial!$A$2:$P$493,2)</f>
        <v>Q1/2013</v>
      </c>
      <c r="X43" s="107">
        <f>VLOOKUP(Table3[Symbol],Finalcial!$A$2:$P$493,3)</f>
        <v>41364</v>
      </c>
      <c r="Y43" s="107" t="e">
        <f>VLOOKUP(Table3[Symbol],Finalcial!$A$2:$P$493,4,FALSE)</f>
        <v>#N/A</v>
      </c>
      <c r="Z43" s="107" t="e">
        <f>VLOOKUP(Table3[Symbol],Finalcial!$A$2:$P$493,5,FALSE)</f>
        <v>#N/A</v>
      </c>
      <c r="AA43" s="107" t="e">
        <f>VLOOKUP(Table3[Symbol],Finalcial!$A$2:$P$493,6,FALSE)</f>
        <v>#N/A</v>
      </c>
      <c r="AB43" s="107" t="e">
        <f>VLOOKUP(Table3[Symbol],Finalcial!$A$2:$P$493,7,FALSE)</f>
        <v>#N/A</v>
      </c>
      <c r="AC43" s="107" t="e">
        <f>VLOOKUP(Table3[Symbol],Finalcial!$A$2:$P$493,8,FALSE)</f>
        <v>#N/A</v>
      </c>
      <c r="AD43" s="107" t="e">
        <f>VLOOKUP(Table3[Symbol],Finalcial!$A$2:$P$493,9,FALSE)</f>
        <v>#N/A</v>
      </c>
      <c r="AE43" s="107" t="e">
        <f>VLOOKUP(Table3[Symbol],Finalcial!$A$2:$P$493,10,FALSE)</f>
        <v>#N/A</v>
      </c>
      <c r="AF43" s="107" t="e">
        <f>VLOOKUP(Table3[Symbol],Finalcial!$A$2:$P$493,11,FALSE)</f>
        <v>#N/A</v>
      </c>
      <c r="AG43" s="107" t="e">
        <f>VLOOKUP(Table3[Symbol],Finalcial!$A$2:$P$493,12,FALSE)</f>
        <v>#N/A</v>
      </c>
      <c r="AH43" s="107" t="e">
        <f>VLOOKUP(Table3[Symbol],Finalcial!$A$2:$P$493,13,FALSE)</f>
        <v>#N/A</v>
      </c>
      <c r="AI43" s="107" t="e">
        <f>VLOOKUP(Table3[Symbol],Finalcial!$A$2:$P$493,14,FALSE)</f>
        <v>#N/A</v>
      </c>
      <c r="AJ43" s="108" t="e">
        <f t="shared" si="0"/>
        <v>#N/A</v>
      </c>
    </row>
    <row r="44" spans="1:36" ht="18.55" customHeight="1" x14ac:dyDescent="0.3">
      <c r="A44" s="64" t="s">
        <v>45</v>
      </c>
      <c r="B44" s="14" t="str">
        <f>VLOOKUP(Table3[Symbol],stockComparisonTrading_excel!$A$2:$X$562,2,FALSE)</f>
        <v>Property &amp; Construction: Property Development</v>
      </c>
      <c r="C44" s="104">
        <f>VLOOKUP(Table3[Symbol],stockComparisonTrading_excel!$A$2:$X$562,3,FALSE)</f>
        <v>3.34</v>
      </c>
      <c r="D44" s="105" t="str">
        <f>VLOOKUP(Table3[Symbol],stockComparisonTrading_excel!$A$2:$X$562,18,FALSE)</f>
        <v>N/A</v>
      </c>
      <c r="E44" s="105" t="str">
        <f>VLOOKUP(Table3[Symbol],stockComparisonTrading_excel!$A$2:$X$562,18,FALSE)</f>
        <v>N/A</v>
      </c>
      <c r="F44" s="105" t="str">
        <f>VLOOKUP(Table3[Symbol],stockComparisonTrading_excel!$A$2:$X$562,18,FALSE)</f>
        <v>N/A</v>
      </c>
      <c r="G44" s="105" t="str">
        <f>VLOOKUP(Table3[Symbol],stockComparisonTrading_excel!$A$2:$X$562,18,FALSE)</f>
        <v>N/A</v>
      </c>
      <c r="H44" s="105" t="str">
        <f>VLOOKUP(Table3[Symbol],stockComparisonTrading_excel!$A$2:$X$562,18,FALSE)</f>
        <v>N/A</v>
      </c>
      <c r="I44" s="105" t="str">
        <f>VLOOKUP(Table3[Symbol],stockComparisonTrading_excel!$A$2:$X$562,18,FALSE)</f>
        <v>N/A</v>
      </c>
      <c r="J44" s="105" t="str">
        <f>VLOOKUP(Table3[Symbol],stockComparisonTrading_excel!$A$2:$X$562,18,FALSE)</f>
        <v>N/A</v>
      </c>
      <c r="K44" s="105" t="str">
        <f>VLOOKUP(Table3[Symbol],stockComparisonTrading_excel!$A$2:$X$562,18,FALSE)</f>
        <v>N/A</v>
      </c>
      <c r="L44" s="105" t="str">
        <f>VLOOKUP(Table3[Symbol],stockComparisonTrading_excel!$A$2:$X$562,18,FALSE)</f>
        <v>N/A</v>
      </c>
      <c r="M44" s="105" t="str">
        <f>VLOOKUP(Table3[Symbol],stockComparisonTrading_excel!$A$2:$X$562,18,FALSE)</f>
        <v>N/A</v>
      </c>
      <c r="N44" s="105" t="str">
        <f>VLOOKUP(Table3[Symbol],stockComparisonTrading_excel!$A$2:$X$562,18,FALSE)</f>
        <v>N/A</v>
      </c>
      <c r="O44" s="105">
        <f>VLOOKUP(Table3[Symbol],stockComparisonTrading_excel!$A$2:$X$562,17,FALSE)</f>
        <v>1102245925</v>
      </c>
      <c r="P44" s="105" t="str">
        <f>VLOOKUP(Table3[Symbol],stockComparisonTrading_excel!$A$2:$X$562,18,FALSE)</f>
        <v>N/A</v>
      </c>
      <c r="Q44" s="105" t="str">
        <f>VLOOKUP(Table3[Symbol],stockComparisonTrading_excel!$A$2:$X$562,19,FALSE)</f>
        <v>N/A</v>
      </c>
      <c r="R44" s="105">
        <f>VLOOKUP(Table3[Symbol],stockComparisonTrading_excel!$A$2:$X$562,20,FALSE)</f>
        <v>-2.73</v>
      </c>
      <c r="S44" s="105" t="str">
        <f>VLOOKUP(Table3[Symbol],stockComparisonTrading_excel!$A$2:$X$562,21,FALSE)</f>
        <v>-</v>
      </c>
      <c r="T44" s="105" t="str">
        <f>VLOOKUP(Table3[Symbol],stockComparisonTrading_excel!$A$2:$X$562,22,FALSE)</f>
        <v>-</v>
      </c>
      <c r="U44" s="105">
        <f>VLOOKUP(Table3[Symbol],stockComparisonTrading_excel!$A$2:$X$562,23,FALSE)</f>
        <v>460726157</v>
      </c>
      <c r="V44" s="105">
        <f>VLOOKUP(Table3[Symbol],stockComparisonTrading_excel!$A$2:$X$562,24,FALSE)</f>
        <v>1</v>
      </c>
      <c r="W44" s="106">
        <f>VLOOKUP(Table3[Symbol],Finalcial!$A$2:$P$493,2)</f>
        <v>0</v>
      </c>
      <c r="X44" s="107">
        <f>VLOOKUP(Table3[Symbol],Finalcial!$A$2:$P$493,3)</f>
        <v>0</v>
      </c>
      <c r="Y44" s="107" t="e">
        <f>VLOOKUP(Table3[Symbol],Finalcial!$A$2:$P$493,4,FALSE)</f>
        <v>#N/A</v>
      </c>
      <c r="Z44" s="107" t="e">
        <f>VLOOKUP(Table3[Symbol],Finalcial!$A$2:$P$493,5,FALSE)</f>
        <v>#N/A</v>
      </c>
      <c r="AA44" s="107" t="e">
        <f>VLOOKUP(Table3[Symbol],Finalcial!$A$2:$P$493,6,FALSE)</f>
        <v>#N/A</v>
      </c>
      <c r="AB44" s="107" t="e">
        <f>VLOOKUP(Table3[Symbol],Finalcial!$A$2:$P$493,7,FALSE)</f>
        <v>#N/A</v>
      </c>
      <c r="AC44" s="107" t="e">
        <f>VLOOKUP(Table3[Symbol],Finalcial!$A$2:$P$493,8,FALSE)</f>
        <v>#N/A</v>
      </c>
      <c r="AD44" s="107" t="e">
        <f>VLOOKUP(Table3[Symbol],Finalcial!$A$2:$P$493,9,FALSE)</f>
        <v>#N/A</v>
      </c>
      <c r="AE44" s="107" t="e">
        <f>VLOOKUP(Table3[Symbol],Finalcial!$A$2:$P$493,10,FALSE)</f>
        <v>#N/A</v>
      </c>
      <c r="AF44" s="107" t="e">
        <f>VLOOKUP(Table3[Symbol],Finalcial!$A$2:$P$493,11,FALSE)</f>
        <v>#N/A</v>
      </c>
      <c r="AG44" s="107" t="e">
        <f>VLOOKUP(Table3[Symbol],Finalcial!$A$2:$P$493,12,FALSE)</f>
        <v>#N/A</v>
      </c>
      <c r="AH44" s="107" t="e">
        <f>VLOOKUP(Table3[Symbol],Finalcial!$A$2:$P$493,13,FALSE)</f>
        <v>#N/A</v>
      </c>
      <c r="AI44" s="107" t="e">
        <f>VLOOKUP(Table3[Symbol],Finalcial!$A$2:$P$493,14,FALSE)</f>
        <v>#N/A</v>
      </c>
      <c r="AJ44" s="108" t="e">
        <f t="shared" si="0"/>
        <v>#N/A</v>
      </c>
    </row>
    <row r="45" spans="1:36" ht="18.55" customHeight="1" x14ac:dyDescent="0.3">
      <c r="A45" s="64" t="s">
        <v>134</v>
      </c>
      <c r="B45" s="14" t="str">
        <f>VLOOKUP(Table3[Symbol],stockComparisonTrading_excel!$A$2:$X$562,2,FALSE)</f>
        <v>Property &amp; Construction: Property Development</v>
      </c>
      <c r="C45" s="104">
        <f>VLOOKUP(Table3[Symbol],stockComparisonTrading_excel!$A$2:$X$562,3,FALSE)</f>
        <v>1.6</v>
      </c>
      <c r="D45" s="105">
        <f>VLOOKUP(Table3[Symbol],stockComparisonTrading_excel!$A$2:$X$562,18,FALSE)</f>
        <v>52.21</v>
      </c>
      <c r="E45" s="105">
        <f>VLOOKUP(Table3[Symbol],stockComparisonTrading_excel!$A$2:$X$562,18,FALSE)</f>
        <v>52.21</v>
      </c>
      <c r="F45" s="105">
        <f>VLOOKUP(Table3[Symbol],stockComparisonTrading_excel!$A$2:$X$562,18,FALSE)</f>
        <v>52.21</v>
      </c>
      <c r="G45" s="105">
        <f>VLOOKUP(Table3[Symbol],stockComparisonTrading_excel!$A$2:$X$562,18,FALSE)</f>
        <v>52.21</v>
      </c>
      <c r="H45" s="105">
        <f>VLOOKUP(Table3[Symbol],stockComparisonTrading_excel!$A$2:$X$562,18,FALSE)</f>
        <v>52.21</v>
      </c>
      <c r="I45" s="105">
        <f>VLOOKUP(Table3[Symbol],stockComparisonTrading_excel!$A$2:$X$562,18,FALSE)</f>
        <v>52.21</v>
      </c>
      <c r="J45" s="105">
        <f>VLOOKUP(Table3[Symbol],stockComparisonTrading_excel!$A$2:$X$562,18,FALSE)</f>
        <v>52.21</v>
      </c>
      <c r="K45" s="105">
        <f>VLOOKUP(Table3[Symbol],stockComparisonTrading_excel!$A$2:$X$562,18,FALSE)</f>
        <v>52.21</v>
      </c>
      <c r="L45" s="105">
        <f>VLOOKUP(Table3[Symbol],stockComparisonTrading_excel!$A$2:$X$562,18,FALSE)</f>
        <v>52.21</v>
      </c>
      <c r="M45" s="105">
        <f>VLOOKUP(Table3[Symbol],stockComparisonTrading_excel!$A$2:$X$562,18,FALSE)</f>
        <v>52.21</v>
      </c>
      <c r="N45" s="105">
        <f>VLOOKUP(Table3[Symbol],stockComparisonTrading_excel!$A$2:$X$562,18,FALSE)</f>
        <v>52.21</v>
      </c>
      <c r="O45" s="105">
        <f>VLOOKUP(Table3[Symbol],stockComparisonTrading_excel!$A$2:$X$562,17,FALSE)</f>
        <v>1771345360.98</v>
      </c>
      <c r="P45" s="105">
        <f>VLOOKUP(Table3[Symbol],stockComparisonTrading_excel!$A$2:$X$562,18,FALSE)</f>
        <v>52.21</v>
      </c>
      <c r="Q45" s="105">
        <f>VLOOKUP(Table3[Symbol],stockComparisonTrading_excel!$A$2:$X$562,19,FALSE)</f>
        <v>1.89</v>
      </c>
      <c r="R45" s="105">
        <f>VLOOKUP(Table3[Symbol],stockComparisonTrading_excel!$A$2:$X$562,20,FALSE)</f>
        <v>1.6</v>
      </c>
      <c r="S45" s="105" t="str">
        <f>VLOOKUP(Table3[Symbol],stockComparisonTrading_excel!$A$2:$X$562,21,FALSE)</f>
        <v>-</v>
      </c>
      <c r="T45" s="105">
        <f>VLOOKUP(Table3[Symbol],stockComparisonTrading_excel!$A$2:$X$562,22,FALSE)</f>
        <v>219.65</v>
      </c>
      <c r="U45" s="105">
        <f>VLOOKUP(Table3[Symbol],stockComparisonTrading_excel!$A$2:$X$562,23,FALSE)</f>
        <v>1173076398</v>
      </c>
      <c r="V45" s="105">
        <f>VLOOKUP(Table3[Symbol],stockComparisonTrading_excel!$A$2:$X$562,24,FALSE)</f>
        <v>1</v>
      </c>
      <c r="W45" s="106" t="str">
        <f>VLOOKUP(Table3[Symbol],Finalcial!$A$2:$P$493,2)</f>
        <v>Q1/2013</v>
      </c>
      <c r="X45" s="107">
        <f>VLOOKUP(Table3[Symbol],Finalcial!$A$2:$P$493,3)</f>
        <v>41364</v>
      </c>
      <c r="Y45" s="107" t="e">
        <f>VLOOKUP(Table3[Symbol],Finalcial!$A$2:$P$493,4,FALSE)</f>
        <v>#N/A</v>
      </c>
      <c r="Z45" s="107" t="e">
        <f>VLOOKUP(Table3[Symbol],Finalcial!$A$2:$P$493,5,FALSE)</f>
        <v>#N/A</v>
      </c>
      <c r="AA45" s="107" t="e">
        <f>VLOOKUP(Table3[Symbol],Finalcial!$A$2:$P$493,6,FALSE)</f>
        <v>#N/A</v>
      </c>
      <c r="AB45" s="107" t="e">
        <f>VLOOKUP(Table3[Symbol],Finalcial!$A$2:$P$493,7,FALSE)</f>
        <v>#N/A</v>
      </c>
      <c r="AC45" s="107" t="e">
        <f>VLOOKUP(Table3[Symbol],Finalcial!$A$2:$P$493,8,FALSE)</f>
        <v>#N/A</v>
      </c>
      <c r="AD45" s="107" t="e">
        <f>VLOOKUP(Table3[Symbol],Finalcial!$A$2:$P$493,9,FALSE)</f>
        <v>#N/A</v>
      </c>
      <c r="AE45" s="107" t="e">
        <f>VLOOKUP(Table3[Symbol],Finalcial!$A$2:$P$493,10,FALSE)</f>
        <v>#N/A</v>
      </c>
      <c r="AF45" s="107" t="e">
        <f>VLOOKUP(Table3[Symbol],Finalcial!$A$2:$P$493,11,FALSE)</f>
        <v>#N/A</v>
      </c>
      <c r="AG45" s="107" t="e">
        <f>VLOOKUP(Table3[Symbol],Finalcial!$A$2:$P$493,12,FALSE)</f>
        <v>#N/A</v>
      </c>
      <c r="AH45" s="107" t="e">
        <f>VLOOKUP(Table3[Symbol],Finalcial!$A$2:$P$493,13,FALSE)</f>
        <v>#N/A</v>
      </c>
      <c r="AI45" s="107" t="e">
        <f>VLOOKUP(Table3[Symbol],Finalcial!$A$2:$P$493,14,FALSE)</f>
        <v>#N/A</v>
      </c>
      <c r="AJ45" s="108" t="e">
        <f t="shared" si="0"/>
        <v>#N/A</v>
      </c>
    </row>
    <row r="46" spans="1:36" ht="18.55" customHeight="1" x14ac:dyDescent="0.3">
      <c r="A46" s="64" t="s">
        <v>138</v>
      </c>
      <c r="B46" s="14" t="str">
        <f>VLOOKUP(Table3[Symbol],stockComparisonTrading_excel!$A$2:$X$562,2,FALSE)</f>
        <v>Property &amp; Construction: Property Development</v>
      </c>
      <c r="C46" s="104">
        <f>VLOOKUP(Table3[Symbol],stockComparisonTrading_excel!$A$2:$X$562,3,FALSE)</f>
        <v>0.89</v>
      </c>
      <c r="D46" s="105" t="str">
        <f>VLOOKUP(Table3[Symbol],stockComparisonTrading_excel!$A$2:$X$562,18,FALSE)</f>
        <v>N/A</v>
      </c>
      <c r="E46" s="105" t="str">
        <f>VLOOKUP(Table3[Symbol],stockComparisonTrading_excel!$A$2:$X$562,18,FALSE)</f>
        <v>N/A</v>
      </c>
      <c r="F46" s="105" t="str">
        <f>VLOOKUP(Table3[Symbol],stockComparisonTrading_excel!$A$2:$X$562,18,FALSE)</f>
        <v>N/A</v>
      </c>
      <c r="G46" s="105" t="str">
        <f>VLOOKUP(Table3[Symbol],stockComparisonTrading_excel!$A$2:$X$562,18,FALSE)</f>
        <v>N/A</v>
      </c>
      <c r="H46" s="105" t="str">
        <f>VLOOKUP(Table3[Symbol],stockComparisonTrading_excel!$A$2:$X$562,18,FALSE)</f>
        <v>N/A</v>
      </c>
      <c r="I46" s="105" t="str">
        <f>VLOOKUP(Table3[Symbol],stockComparisonTrading_excel!$A$2:$X$562,18,FALSE)</f>
        <v>N/A</v>
      </c>
      <c r="J46" s="105" t="str">
        <f>VLOOKUP(Table3[Symbol],stockComparisonTrading_excel!$A$2:$X$562,18,FALSE)</f>
        <v>N/A</v>
      </c>
      <c r="K46" s="105" t="str">
        <f>VLOOKUP(Table3[Symbol],stockComparisonTrading_excel!$A$2:$X$562,18,FALSE)</f>
        <v>N/A</v>
      </c>
      <c r="L46" s="105" t="str">
        <f>VLOOKUP(Table3[Symbol],stockComparisonTrading_excel!$A$2:$X$562,18,FALSE)</f>
        <v>N/A</v>
      </c>
      <c r="M46" s="105" t="str">
        <f>VLOOKUP(Table3[Symbol],stockComparisonTrading_excel!$A$2:$X$562,18,FALSE)</f>
        <v>N/A</v>
      </c>
      <c r="N46" s="105" t="str">
        <f>VLOOKUP(Table3[Symbol],stockComparisonTrading_excel!$A$2:$X$562,18,FALSE)</f>
        <v>N/A</v>
      </c>
      <c r="O46" s="105">
        <f>VLOOKUP(Table3[Symbol],stockComparisonTrading_excel!$A$2:$X$562,17,FALSE)</f>
        <v>5524470803.5</v>
      </c>
      <c r="P46" s="105" t="str">
        <f>VLOOKUP(Table3[Symbol],stockComparisonTrading_excel!$A$2:$X$562,18,FALSE)</f>
        <v>N/A</v>
      </c>
      <c r="Q46" s="105">
        <f>VLOOKUP(Table3[Symbol],stockComparisonTrading_excel!$A$2:$X$562,19,FALSE)</f>
        <v>1.38</v>
      </c>
      <c r="R46" s="105">
        <f>VLOOKUP(Table3[Symbol],stockComparisonTrading_excel!$A$2:$X$562,20,FALSE)</f>
        <v>0.8</v>
      </c>
      <c r="S46" s="105" t="str">
        <f>VLOOKUP(Table3[Symbol],stockComparisonTrading_excel!$A$2:$X$562,21,FALSE)</f>
        <v>-</v>
      </c>
      <c r="T46" s="105">
        <f>VLOOKUP(Table3[Symbol],stockComparisonTrading_excel!$A$2:$X$562,22,FALSE)</f>
        <v>121</v>
      </c>
      <c r="U46" s="105">
        <f>VLOOKUP(Table3[Symbol],stockComparisonTrading_excel!$A$2:$X$562,23,FALSE)</f>
        <v>5022246185</v>
      </c>
      <c r="V46" s="105">
        <f>VLOOKUP(Table3[Symbol],stockComparisonTrading_excel!$A$2:$X$562,24,FALSE)</f>
        <v>1</v>
      </c>
      <c r="W46" s="106" t="str">
        <f>VLOOKUP(Table3[Symbol],Finalcial!$A$2:$P$493,2)</f>
        <v>Q1/2013</v>
      </c>
      <c r="X46" s="107">
        <f>VLOOKUP(Table3[Symbol],Finalcial!$A$2:$P$493,3)</f>
        <v>41364</v>
      </c>
      <c r="Y46" s="107" t="e">
        <f>VLOOKUP(Table3[Symbol],Finalcial!$A$2:$P$493,4,FALSE)</f>
        <v>#N/A</v>
      </c>
      <c r="Z46" s="107" t="e">
        <f>VLOOKUP(Table3[Symbol],Finalcial!$A$2:$P$493,5,FALSE)</f>
        <v>#N/A</v>
      </c>
      <c r="AA46" s="107" t="e">
        <f>VLOOKUP(Table3[Symbol],Finalcial!$A$2:$P$493,6,FALSE)</f>
        <v>#N/A</v>
      </c>
      <c r="AB46" s="107" t="e">
        <f>VLOOKUP(Table3[Symbol],Finalcial!$A$2:$P$493,7,FALSE)</f>
        <v>#N/A</v>
      </c>
      <c r="AC46" s="107" t="e">
        <f>VLOOKUP(Table3[Symbol],Finalcial!$A$2:$P$493,8,FALSE)</f>
        <v>#N/A</v>
      </c>
      <c r="AD46" s="107" t="e">
        <f>VLOOKUP(Table3[Symbol],Finalcial!$A$2:$P$493,9,FALSE)</f>
        <v>#N/A</v>
      </c>
      <c r="AE46" s="107" t="e">
        <f>VLOOKUP(Table3[Symbol],Finalcial!$A$2:$P$493,10,FALSE)</f>
        <v>#N/A</v>
      </c>
      <c r="AF46" s="107" t="e">
        <f>VLOOKUP(Table3[Symbol],Finalcial!$A$2:$P$493,11,FALSE)</f>
        <v>#N/A</v>
      </c>
      <c r="AG46" s="107" t="e">
        <f>VLOOKUP(Table3[Symbol],Finalcial!$A$2:$P$493,12,FALSE)</f>
        <v>#N/A</v>
      </c>
      <c r="AH46" s="107" t="e">
        <f>VLOOKUP(Table3[Symbol],Finalcial!$A$2:$P$493,13,FALSE)</f>
        <v>#N/A</v>
      </c>
      <c r="AI46" s="107" t="e">
        <f>VLOOKUP(Table3[Symbol],Finalcial!$A$2:$P$493,14,FALSE)</f>
        <v>#N/A</v>
      </c>
      <c r="AJ46" s="108" t="e">
        <f t="shared" si="0"/>
        <v>#N/A</v>
      </c>
    </row>
    <row r="47" spans="1:36" ht="18.55" customHeight="1" x14ac:dyDescent="0.3">
      <c r="A47" s="64" t="s">
        <v>202</v>
      </c>
      <c r="B47" s="14" t="str">
        <f>VLOOKUP(Table3[Symbol],stockComparisonTrading_excel!$A$2:$X$562,2,FALSE)</f>
        <v>Property &amp; Construction: Property Development</v>
      </c>
      <c r="C47" s="104">
        <f>VLOOKUP(Table3[Symbol],stockComparisonTrading_excel!$A$2:$X$562,3,FALSE)</f>
        <v>0.41</v>
      </c>
      <c r="D47" s="105" t="str">
        <f>VLOOKUP(Table3[Symbol],stockComparisonTrading_excel!$A$2:$X$562,18,FALSE)</f>
        <v>N/A</v>
      </c>
      <c r="E47" s="105" t="str">
        <f>VLOOKUP(Table3[Symbol],stockComparisonTrading_excel!$A$2:$X$562,18,FALSE)</f>
        <v>N/A</v>
      </c>
      <c r="F47" s="105" t="str">
        <f>VLOOKUP(Table3[Symbol],stockComparisonTrading_excel!$A$2:$X$562,18,FALSE)</f>
        <v>N/A</v>
      </c>
      <c r="G47" s="105" t="str">
        <f>VLOOKUP(Table3[Symbol],stockComparisonTrading_excel!$A$2:$X$562,18,FALSE)</f>
        <v>N/A</v>
      </c>
      <c r="H47" s="105" t="str">
        <f>VLOOKUP(Table3[Symbol],stockComparisonTrading_excel!$A$2:$X$562,18,FALSE)</f>
        <v>N/A</v>
      </c>
      <c r="I47" s="105" t="str">
        <f>VLOOKUP(Table3[Symbol],stockComparisonTrading_excel!$A$2:$X$562,18,FALSE)</f>
        <v>N/A</v>
      </c>
      <c r="J47" s="105" t="str">
        <f>VLOOKUP(Table3[Symbol],stockComparisonTrading_excel!$A$2:$X$562,18,FALSE)</f>
        <v>N/A</v>
      </c>
      <c r="K47" s="105" t="str">
        <f>VLOOKUP(Table3[Symbol],stockComparisonTrading_excel!$A$2:$X$562,18,FALSE)</f>
        <v>N/A</v>
      </c>
      <c r="L47" s="105" t="str">
        <f>VLOOKUP(Table3[Symbol],stockComparisonTrading_excel!$A$2:$X$562,18,FALSE)</f>
        <v>N/A</v>
      </c>
      <c r="M47" s="105" t="str">
        <f>VLOOKUP(Table3[Symbol],stockComparisonTrading_excel!$A$2:$X$562,18,FALSE)</f>
        <v>N/A</v>
      </c>
      <c r="N47" s="105" t="str">
        <f>VLOOKUP(Table3[Symbol],stockComparisonTrading_excel!$A$2:$X$562,18,FALSE)</f>
        <v>N/A</v>
      </c>
      <c r="O47" s="105">
        <f>VLOOKUP(Table3[Symbol],stockComparisonTrading_excel!$A$2:$X$562,17,FALSE)</f>
        <v>3927888987.7800002</v>
      </c>
      <c r="P47" s="105" t="str">
        <f>VLOOKUP(Table3[Symbol],stockComparisonTrading_excel!$A$2:$X$562,18,FALSE)</f>
        <v>N/A</v>
      </c>
      <c r="Q47" s="105">
        <f>VLOOKUP(Table3[Symbol],stockComparisonTrading_excel!$A$2:$X$562,19,FALSE)</f>
        <v>1.77</v>
      </c>
      <c r="R47" s="105">
        <f>VLOOKUP(Table3[Symbol],stockComparisonTrading_excel!$A$2:$X$562,20,FALSE)</f>
        <v>1.05</v>
      </c>
      <c r="S47" s="105" t="str">
        <f>VLOOKUP(Table3[Symbol],stockComparisonTrading_excel!$A$2:$X$562,21,FALSE)</f>
        <v>-</v>
      </c>
      <c r="T47" s="105">
        <f>VLOOKUP(Table3[Symbol],stockComparisonTrading_excel!$A$2:$X$562,22,FALSE)</f>
        <v>645.92999999999995</v>
      </c>
      <c r="U47" s="105">
        <f>VLOOKUP(Table3[Symbol],stockComparisonTrading_excel!$A$2:$X$562,23,FALSE)</f>
        <v>6335304819</v>
      </c>
      <c r="V47" s="105">
        <f>VLOOKUP(Table3[Symbol],stockComparisonTrading_excel!$A$2:$X$562,24,FALSE)</f>
        <v>20</v>
      </c>
      <c r="W47" s="106" t="str">
        <f>VLOOKUP(Table3[Symbol],Finalcial!$A$2:$P$493,2)</f>
        <v>Q1/2013</v>
      </c>
      <c r="X47" s="107">
        <f>VLOOKUP(Table3[Symbol],Finalcial!$A$2:$P$493,3)</f>
        <v>41364</v>
      </c>
      <c r="Y47" s="107" t="e">
        <f>VLOOKUP(Table3[Symbol],Finalcial!$A$2:$P$493,4,FALSE)</f>
        <v>#N/A</v>
      </c>
      <c r="Z47" s="107" t="e">
        <f>VLOOKUP(Table3[Symbol],Finalcial!$A$2:$P$493,5,FALSE)</f>
        <v>#N/A</v>
      </c>
      <c r="AA47" s="107" t="e">
        <f>VLOOKUP(Table3[Symbol],Finalcial!$A$2:$P$493,6,FALSE)</f>
        <v>#N/A</v>
      </c>
      <c r="AB47" s="107" t="e">
        <f>VLOOKUP(Table3[Symbol],Finalcial!$A$2:$P$493,7,FALSE)</f>
        <v>#N/A</v>
      </c>
      <c r="AC47" s="107" t="e">
        <f>VLOOKUP(Table3[Symbol],Finalcial!$A$2:$P$493,8,FALSE)</f>
        <v>#N/A</v>
      </c>
      <c r="AD47" s="107" t="e">
        <f>VLOOKUP(Table3[Symbol],Finalcial!$A$2:$P$493,9,FALSE)</f>
        <v>#N/A</v>
      </c>
      <c r="AE47" s="107" t="e">
        <f>VLOOKUP(Table3[Symbol],Finalcial!$A$2:$P$493,10,FALSE)</f>
        <v>#N/A</v>
      </c>
      <c r="AF47" s="107" t="e">
        <f>VLOOKUP(Table3[Symbol],Finalcial!$A$2:$P$493,11,FALSE)</f>
        <v>#N/A</v>
      </c>
      <c r="AG47" s="107" t="e">
        <f>VLOOKUP(Table3[Symbol],Finalcial!$A$2:$P$493,12,FALSE)</f>
        <v>#N/A</v>
      </c>
      <c r="AH47" s="107" t="e">
        <f>VLOOKUP(Table3[Symbol],Finalcial!$A$2:$P$493,13,FALSE)</f>
        <v>#N/A</v>
      </c>
      <c r="AI47" s="107" t="e">
        <f>VLOOKUP(Table3[Symbol],Finalcial!$A$2:$P$493,14,FALSE)</f>
        <v>#N/A</v>
      </c>
      <c r="AJ47" s="108" t="e">
        <f t="shared" si="0"/>
        <v>#N/A</v>
      </c>
    </row>
    <row r="48" spans="1:36" ht="18.55" customHeight="1" x14ac:dyDescent="0.3">
      <c r="A48" s="64" t="s">
        <v>263</v>
      </c>
      <c r="B48" s="14" t="str">
        <f>VLOOKUP(Table3[Symbol],stockComparisonTrading_excel!$A$2:$X$562,2,FALSE)</f>
        <v>Property &amp; Construction: Property Development</v>
      </c>
      <c r="C48" s="104">
        <f>VLOOKUP(Table3[Symbol],stockComparisonTrading_excel!$A$2:$X$562,3,FALSE)</f>
        <v>0.06</v>
      </c>
      <c r="D48" s="105">
        <f>VLOOKUP(Table3[Symbol],stockComparisonTrading_excel!$A$2:$X$562,18,FALSE)</f>
        <v>67.17</v>
      </c>
      <c r="E48" s="105">
        <f>VLOOKUP(Table3[Symbol],stockComparisonTrading_excel!$A$2:$X$562,18,FALSE)</f>
        <v>67.17</v>
      </c>
      <c r="F48" s="105">
        <f>VLOOKUP(Table3[Symbol],stockComparisonTrading_excel!$A$2:$X$562,18,FALSE)</f>
        <v>67.17</v>
      </c>
      <c r="G48" s="105">
        <f>VLOOKUP(Table3[Symbol],stockComparisonTrading_excel!$A$2:$X$562,18,FALSE)</f>
        <v>67.17</v>
      </c>
      <c r="H48" s="105">
        <f>VLOOKUP(Table3[Symbol],stockComparisonTrading_excel!$A$2:$X$562,18,FALSE)</f>
        <v>67.17</v>
      </c>
      <c r="I48" s="105">
        <f>VLOOKUP(Table3[Symbol],stockComparisonTrading_excel!$A$2:$X$562,18,FALSE)</f>
        <v>67.17</v>
      </c>
      <c r="J48" s="105">
        <f>VLOOKUP(Table3[Symbol],stockComparisonTrading_excel!$A$2:$X$562,18,FALSE)</f>
        <v>67.17</v>
      </c>
      <c r="K48" s="105">
        <f>VLOOKUP(Table3[Symbol],stockComparisonTrading_excel!$A$2:$X$562,18,FALSE)</f>
        <v>67.17</v>
      </c>
      <c r="L48" s="105">
        <f>VLOOKUP(Table3[Symbol],stockComparisonTrading_excel!$A$2:$X$562,18,FALSE)</f>
        <v>67.17</v>
      </c>
      <c r="M48" s="105">
        <f>VLOOKUP(Table3[Symbol],stockComparisonTrading_excel!$A$2:$X$562,18,FALSE)</f>
        <v>67.17</v>
      </c>
      <c r="N48" s="105">
        <f>VLOOKUP(Table3[Symbol],stockComparisonTrading_excel!$A$2:$X$562,18,FALSE)</f>
        <v>67.17</v>
      </c>
      <c r="O48" s="105">
        <f>VLOOKUP(Table3[Symbol],stockComparisonTrading_excel!$A$2:$X$562,17,FALSE)</f>
        <v>16859519682.32</v>
      </c>
      <c r="P48" s="105">
        <f>VLOOKUP(Table3[Symbol],stockComparisonTrading_excel!$A$2:$X$562,18,FALSE)</f>
        <v>67.17</v>
      </c>
      <c r="Q48" s="105">
        <f>VLOOKUP(Table3[Symbol],stockComparisonTrading_excel!$A$2:$X$562,19,FALSE)</f>
        <v>27.45</v>
      </c>
      <c r="R48" s="105">
        <f>VLOOKUP(Table3[Symbol],stockComparisonTrading_excel!$A$2:$X$562,20,FALSE)</f>
        <v>0.01</v>
      </c>
      <c r="S48" s="105" t="str">
        <f>VLOOKUP(Table3[Symbol],stockComparisonTrading_excel!$A$2:$X$562,21,FALSE)</f>
        <v>-</v>
      </c>
      <c r="T48" s="105">
        <f>VLOOKUP(Table3[Symbol],stockComparisonTrading_excel!$A$2:$X$562,22,FALSE)</f>
        <v>343.82</v>
      </c>
      <c r="U48" s="105">
        <f>VLOOKUP(Table3[Symbol],stockComparisonTrading_excel!$A$2:$X$562,23,FALSE)</f>
        <v>120425140588</v>
      </c>
      <c r="V48" s="105">
        <f>VLOOKUP(Table3[Symbol],stockComparisonTrading_excel!$A$2:$X$562,24,FALSE)</f>
        <v>1</v>
      </c>
      <c r="W48" s="106" t="str">
        <f>VLOOKUP(Table3[Symbol],Finalcial!$A$2:$P$493,2)</f>
        <v>Q1/2013</v>
      </c>
      <c r="X48" s="107">
        <f>VLOOKUP(Table3[Symbol],Finalcial!$A$2:$P$493,3)</f>
        <v>41364</v>
      </c>
      <c r="Y48" s="107" t="e">
        <f>VLOOKUP(Table3[Symbol],Finalcial!$A$2:$P$493,4,FALSE)</f>
        <v>#N/A</v>
      </c>
      <c r="Z48" s="107" t="e">
        <f>VLOOKUP(Table3[Symbol],Finalcial!$A$2:$P$493,5,FALSE)</f>
        <v>#N/A</v>
      </c>
      <c r="AA48" s="107" t="e">
        <f>VLOOKUP(Table3[Symbol],Finalcial!$A$2:$P$493,6,FALSE)</f>
        <v>#N/A</v>
      </c>
      <c r="AB48" s="107" t="e">
        <f>VLOOKUP(Table3[Symbol],Finalcial!$A$2:$P$493,7,FALSE)</f>
        <v>#N/A</v>
      </c>
      <c r="AC48" s="107" t="e">
        <f>VLOOKUP(Table3[Symbol],Finalcial!$A$2:$P$493,8,FALSE)</f>
        <v>#N/A</v>
      </c>
      <c r="AD48" s="107" t="e">
        <f>VLOOKUP(Table3[Symbol],Finalcial!$A$2:$P$493,9,FALSE)</f>
        <v>#N/A</v>
      </c>
      <c r="AE48" s="107" t="e">
        <f>VLOOKUP(Table3[Symbol],Finalcial!$A$2:$P$493,10,FALSE)</f>
        <v>#N/A</v>
      </c>
      <c r="AF48" s="107" t="e">
        <f>VLOOKUP(Table3[Symbol],Finalcial!$A$2:$P$493,11,FALSE)</f>
        <v>#N/A</v>
      </c>
      <c r="AG48" s="107" t="e">
        <f>VLOOKUP(Table3[Symbol],Finalcial!$A$2:$P$493,12,FALSE)</f>
        <v>#N/A</v>
      </c>
      <c r="AH48" s="107" t="e">
        <f>VLOOKUP(Table3[Symbol],Finalcial!$A$2:$P$493,13,FALSE)</f>
        <v>#N/A</v>
      </c>
      <c r="AI48" s="107" t="e">
        <f>VLOOKUP(Table3[Symbol],Finalcial!$A$2:$P$493,14,FALSE)</f>
        <v>#N/A</v>
      </c>
      <c r="AJ48" s="108" t="e">
        <f t="shared" si="0"/>
        <v>#N/A</v>
      </c>
    </row>
    <row r="49" spans="1:36" ht="18.55" customHeight="1" x14ac:dyDescent="0.3">
      <c r="A49" s="64" t="s">
        <v>275</v>
      </c>
      <c r="B49" s="14" t="str">
        <f>VLOOKUP(Table3[Symbol],stockComparisonTrading_excel!$A$2:$X$562,2,FALSE)</f>
        <v>Property &amp; Construction: Property Development</v>
      </c>
      <c r="C49" s="104">
        <f>VLOOKUP(Table3[Symbol],stockComparisonTrading_excel!$A$2:$X$562,3,FALSE)</f>
        <v>1.06</v>
      </c>
      <c r="D49" s="105">
        <f>VLOOKUP(Table3[Symbol],stockComparisonTrading_excel!$A$2:$X$562,18,FALSE)</f>
        <v>37.25</v>
      </c>
      <c r="E49" s="105">
        <f>VLOOKUP(Table3[Symbol],stockComparisonTrading_excel!$A$2:$X$562,18,FALSE)</f>
        <v>37.25</v>
      </c>
      <c r="F49" s="105">
        <f>VLOOKUP(Table3[Symbol],stockComparisonTrading_excel!$A$2:$X$562,18,FALSE)</f>
        <v>37.25</v>
      </c>
      <c r="G49" s="105">
        <f>VLOOKUP(Table3[Symbol],stockComparisonTrading_excel!$A$2:$X$562,18,FALSE)</f>
        <v>37.25</v>
      </c>
      <c r="H49" s="105">
        <f>VLOOKUP(Table3[Symbol],stockComparisonTrading_excel!$A$2:$X$562,18,FALSE)</f>
        <v>37.25</v>
      </c>
      <c r="I49" s="105">
        <f>VLOOKUP(Table3[Symbol],stockComparisonTrading_excel!$A$2:$X$562,18,FALSE)</f>
        <v>37.25</v>
      </c>
      <c r="J49" s="105">
        <f>VLOOKUP(Table3[Symbol],stockComparisonTrading_excel!$A$2:$X$562,18,FALSE)</f>
        <v>37.25</v>
      </c>
      <c r="K49" s="105">
        <f>VLOOKUP(Table3[Symbol],stockComparisonTrading_excel!$A$2:$X$562,18,FALSE)</f>
        <v>37.25</v>
      </c>
      <c r="L49" s="105">
        <f>VLOOKUP(Table3[Symbol],stockComparisonTrading_excel!$A$2:$X$562,18,FALSE)</f>
        <v>37.25</v>
      </c>
      <c r="M49" s="105">
        <f>VLOOKUP(Table3[Symbol],stockComparisonTrading_excel!$A$2:$X$562,18,FALSE)</f>
        <v>37.25</v>
      </c>
      <c r="N49" s="105">
        <f>VLOOKUP(Table3[Symbol],stockComparisonTrading_excel!$A$2:$X$562,18,FALSE)</f>
        <v>37.25</v>
      </c>
      <c r="O49" s="105">
        <f>VLOOKUP(Table3[Symbol],stockComparisonTrading_excel!$A$2:$X$562,17,FALSE)</f>
        <v>2869338157.3200002</v>
      </c>
      <c r="P49" s="105">
        <f>VLOOKUP(Table3[Symbol],stockComparisonTrading_excel!$A$2:$X$562,18,FALSE)</f>
        <v>37.25</v>
      </c>
      <c r="Q49" s="105">
        <f>VLOOKUP(Table3[Symbol],stockComparisonTrading_excel!$A$2:$X$562,19,FALSE)</f>
        <v>1.23</v>
      </c>
      <c r="R49" s="105">
        <f>VLOOKUP(Table3[Symbol],stockComparisonTrading_excel!$A$2:$X$562,20,FALSE)</f>
        <v>1.02</v>
      </c>
      <c r="S49" s="105" t="str">
        <f>VLOOKUP(Table3[Symbol],stockComparisonTrading_excel!$A$2:$X$562,21,FALSE)</f>
        <v>-</v>
      </c>
      <c r="T49" s="105">
        <f>VLOOKUP(Table3[Symbol],stockComparisonTrading_excel!$A$2:$X$562,22,FALSE)</f>
        <v>242.16</v>
      </c>
      <c r="U49" s="105">
        <f>VLOOKUP(Table3[Symbol],stockComparisonTrading_excel!$A$2:$X$562,23,FALSE)</f>
        <v>2473567377</v>
      </c>
      <c r="V49" s="105">
        <f>VLOOKUP(Table3[Symbol],stockComparisonTrading_excel!$A$2:$X$562,24,FALSE)</f>
        <v>1</v>
      </c>
      <c r="W49" s="106" t="str">
        <f>VLOOKUP(Table3[Symbol],Finalcial!$A$2:$P$493,2)</f>
        <v>Q1/2013</v>
      </c>
      <c r="X49" s="107">
        <f>VLOOKUP(Table3[Symbol],Finalcial!$A$2:$P$493,3)</f>
        <v>41364</v>
      </c>
      <c r="Y49" s="107" t="e">
        <f>VLOOKUP(Table3[Symbol],Finalcial!$A$2:$P$493,4,FALSE)</f>
        <v>#N/A</v>
      </c>
      <c r="Z49" s="107" t="e">
        <f>VLOOKUP(Table3[Symbol],Finalcial!$A$2:$P$493,5,FALSE)</f>
        <v>#N/A</v>
      </c>
      <c r="AA49" s="107" t="e">
        <f>VLOOKUP(Table3[Symbol],Finalcial!$A$2:$P$493,6,FALSE)</f>
        <v>#N/A</v>
      </c>
      <c r="AB49" s="107" t="e">
        <f>VLOOKUP(Table3[Symbol],Finalcial!$A$2:$P$493,7,FALSE)</f>
        <v>#N/A</v>
      </c>
      <c r="AC49" s="107" t="e">
        <f>VLOOKUP(Table3[Symbol],Finalcial!$A$2:$P$493,8,FALSE)</f>
        <v>#N/A</v>
      </c>
      <c r="AD49" s="107" t="e">
        <f>VLOOKUP(Table3[Symbol],Finalcial!$A$2:$P$493,9,FALSE)</f>
        <v>#N/A</v>
      </c>
      <c r="AE49" s="107" t="e">
        <f>VLOOKUP(Table3[Symbol],Finalcial!$A$2:$P$493,10,FALSE)</f>
        <v>#N/A</v>
      </c>
      <c r="AF49" s="107" t="e">
        <f>VLOOKUP(Table3[Symbol],Finalcial!$A$2:$P$493,11,FALSE)</f>
        <v>#N/A</v>
      </c>
      <c r="AG49" s="107" t="e">
        <f>VLOOKUP(Table3[Symbol],Finalcial!$A$2:$P$493,12,FALSE)</f>
        <v>#N/A</v>
      </c>
      <c r="AH49" s="107" t="e">
        <f>VLOOKUP(Table3[Symbol],Finalcial!$A$2:$P$493,13,FALSE)</f>
        <v>#N/A</v>
      </c>
      <c r="AI49" s="107" t="e">
        <f>VLOOKUP(Table3[Symbol],Finalcial!$A$2:$P$493,14,FALSE)</f>
        <v>#N/A</v>
      </c>
      <c r="AJ49" s="108" t="e">
        <f t="shared" si="0"/>
        <v>#N/A</v>
      </c>
    </row>
    <row r="50" spans="1:36" ht="18.55" customHeight="1" x14ac:dyDescent="0.3">
      <c r="A50" s="64" t="s">
        <v>284</v>
      </c>
      <c r="B50" s="14" t="str">
        <f>VLOOKUP(Table3[Symbol],stockComparisonTrading_excel!$A$2:$X$562,2,FALSE)</f>
        <v>Property &amp; Construction: Property Development</v>
      </c>
      <c r="C50" s="104">
        <f>VLOOKUP(Table3[Symbol],stockComparisonTrading_excel!$A$2:$X$562,3,FALSE)</f>
        <v>2.16</v>
      </c>
      <c r="D50" s="105" t="str">
        <f>VLOOKUP(Table3[Symbol],stockComparisonTrading_excel!$A$2:$X$562,18,FALSE)</f>
        <v>N/A</v>
      </c>
      <c r="E50" s="105" t="str">
        <f>VLOOKUP(Table3[Symbol],stockComparisonTrading_excel!$A$2:$X$562,18,FALSE)</f>
        <v>N/A</v>
      </c>
      <c r="F50" s="105" t="str">
        <f>VLOOKUP(Table3[Symbol],stockComparisonTrading_excel!$A$2:$X$562,18,FALSE)</f>
        <v>N/A</v>
      </c>
      <c r="G50" s="105" t="str">
        <f>VLOOKUP(Table3[Symbol],stockComparisonTrading_excel!$A$2:$X$562,18,FALSE)</f>
        <v>N/A</v>
      </c>
      <c r="H50" s="105" t="str">
        <f>VLOOKUP(Table3[Symbol],stockComparisonTrading_excel!$A$2:$X$562,18,FALSE)</f>
        <v>N/A</v>
      </c>
      <c r="I50" s="105" t="str">
        <f>VLOOKUP(Table3[Symbol],stockComparisonTrading_excel!$A$2:$X$562,18,FALSE)</f>
        <v>N/A</v>
      </c>
      <c r="J50" s="105" t="str">
        <f>VLOOKUP(Table3[Symbol],stockComparisonTrading_excel!$A$2:$X$562,18,FALSE)</f>
        <v>N/A</v>
      </c>
      <c r="K50" s="105" t="str">
        <f>VLOOKUP(Table3[Symbol],stockComparisonTrading_excel!$A$2:$X$562,18,FALSE)</f>
        <v>N/A</v>
      </c>
      <c r="L50" s="105" t="str">
        <f>VLOOKUP(Table3[Symbol],stockComparisonTrading_excel!$A$2:$X$562,18,FALSE)</f>
        <v>N/A</v>
      </c>
      <c r="M50" s="105" t="str">
        <f>VLOOKUP(Table3[Symbol],stockComparisonTrading_excel!$A$2:$X$562,18,FALSE)</f>
        <v>N/A</v>
      </c>
      <c r="N50" s="105" t="str">
        <f>VLOOKUP(Table3[Symbol],stockComparisonTrading_excel!$A$2:$X$562,18,FALSE)</f>
        <v>N/A</v>
      </c>
      <c r="O50" s="105">
        <f>VLOOKUP(Table3[Symbol],stockComparisonTrading_excel!$A$2:$X$562,17,FALSE)</f>
        <v>3386303103.3000002</v>
      </c>
      <c r="P50" s="105" t="str">
        <f>VLOOKUP(Table3[Symbol],stockComparisonTrading_excel!$A$2:$X$562,18,FALSE)</f>
        <v>N/A</v>
      </c>
      <c r="Q50" s="105">
        <f>VLOOKUP(Table3[Symbol],stockComparisonTrading_excel!$A$2:$X$562,19,FALSE)</f>
        <v>28.79</v>
      </c>
      <c r="R50" s="105">
        <f>VLOOKUP(Table3[Symbol],stockComparisonTrading_excel!$A$2:$X$562,20,FALSE)</f>
        <v>0.09</v>
      </c>
      <c r="S50" s="105" t="str">
        <f>VLOOKUP(Table3[Symbol],stockComparisonTrading_excel!$A$2:$X$562,21,FALSE)</f>
        <v>-</v>
      </c>
      <c r="T50" s="105">
        <f>VLOOKUP(Table3[Symbol],stockComparisonTrading_excel!$A$2:$X$562,22,FALSE)</f>
        <v>299.47000000000003</v>
      </c>
      <c r="U50" s="105">
        <f>VLOOKUP(Table3[Symbol],stockComparisonTrading_excel!$A$2:$X$562,23,FALSE)</f>
        <v>1498364205</v>
      </c>
      <c r="V50" s="105">
        <f>VLOOKUP(Table3[Symbol],stockComparisonTrading_excel!$A$2:$X$562,24,FALSE)</f>
        <v>1</v>
      </c>
      <c r="W50" s="106" t="str">
        <f>VLOOKUP(Table3[Symbol],Finalcial!$A$2:$P$493,2)</f>
        <v>Q1/2013</v>
      </c>
      <c r="X50" s="107">
        <f>VLOOKUP(Table3[Symbol],Finalcial!$A$2:$P$493,3)</f>
        <v>41364</v>
      </c>
      <c r="Y50" s="107" t="e">
        <f>VLOOKUP(Table3[Symbol],Finalcial!$A$2:$P$493,4,FALSE)</f>
        <v>#N/A</v>
      </c>
      <c r="Z50" s="107" t="e">
        <f>VLOOKUP(Table3[Symbol],Finalcial!$A$2:$P$493,5,FALSE)</f>
        <v>#N/A</v>
      </c>
      <c r="AA50" s="107" t="e">
        <f>VLOOKUP(Table3[Symbol],Finalcial!$A$2:$P$493,6,FALSE)</f>
        <v>#N/A</v>
      </c>
      <c r="AB50" s="107" t="e">
        <f>VLOOKUP(Table3[Symbol],Finalcial!$A$2:$P$493,7,FALSE)</f>
        <v>#N/A</v>
      </c>
      <c r="AC50" s="107" t="e">
        <f>VLOOKUP(Table3[Symbol],Finalcial!$A$2:$P$493,8,FALSE)</f>
        <v>#N/A</v>
      </c>
      <c r="AD50" s="107" t="e">
        <f>VLOOKUP(Table3[Symbol],Finalcial!$A$2:$P$493,9,FALSE)</f>
        <v>#N/A</v>
      </c>
      <c r="AE50" s="107" t="e">
        <f>VLOOKUP(Table3[Symbol],Finalcial!$A$2:$P$493,10,FALSE)</f>
        <v>#N/A</v>
      </c>
      <c r="AF50" s="107" t="e">
        <f>VLOOKUP(Table3[Symbol],Finalcial!$A$2:$P$493,11,FALSE)</f>
        <v>#N/A</v>
      </c>
      <c r="AG50" s="107" t="e">
        <f>VLOOKUP(Table3[Symbol],Finalcial!$A$2:$P$493,12,FALSE)</f>
        <v>#N/A</v>
      </c>
      <c r="AH50" s="107" t="e">
        <f>VLOOKUP(Table3[Symbol],Finalcial!$A$2:$P$493,13,FALSE)</f>
        <v>#N/A</v>
      </c>
      <c r="AI50" s="107" t="e">
        <f>VLOOKUP(Table3[Symbol],Finalcial!$A$2:$P$493,14,FALSE)</f>
        <v>#N/A</v>
      </c>
      <c r="AJ50" s="108" t="e">
        <f t="shared" si="0"/>
        <v>#N/A</v>
      </c>
    </row>
    <row r="51" spans="1:36" ht="18.55" customHeight="1" x14ac:dyDescent="0.3">
      <c r="A51" s="64" t="s">
        <v>346</v>
      </c>
      <c r="B51" s="14" t="str">
        <f>VLOOKUP(Table3[Symbol],stockComparisonTrading_excel!$A$2:$X$562,2,FALSE)</f>
        <v>Property &amp; Construction: Property Development</v>
      </c>
      <c r="C51" s="104">
        <f>VLOOKUP(Table3[Symbol],stockComparisonTrading_excel!$A$2:$X$562,3,FALSE)</f>
        <v>5</v>
      </c>
      <c r="D51" s="105" t="str">
        <f>VLOOKUP(Table3[Symbol],stockComparisonTrading_excel!$A$2:$X$562,18,FALSE)</f>
        <v>N/A</v>
      </c>
      <c r="E51" s="105" t="str">
        <f>VLOOKUP(Table3[Symbol],stockComparisonTrading_excel!$A$2:$X$562,18,FALSE)</f>
        <v>N/A</v>
      </c>
      <c r="F51" s="105" t="str">
        <f>VLOOKUP(Table3[Symbol],stockComparisonTrading_excel!$A$2:$X$562,18,FALSE)</f>
        <v>N/A</v>
      </c>
      <c r="G51" s="105" t="str">
        <f>VLOOKUP(Table3[Symbol],stockComparisonTrading_excel!$A$2:$X$562,18,FALSE)</f>
        <v>N/A</v>
      </c>
      <c r="H51" s="105" t="str">
        <f>VLOOKUP(Table3[Symbol],stockComparisonTrading_excel!$A$2:$X$562,18,FALSE)</f>
        <v>N/A</v>
      </c>
      <c r="I51" s="105" t="str">
        <f>VLOOKUP(Table3[Symbol],stockComparisonTrading_excel!$A$2:$X$562,18,FALSE)</f>
        <v>N/A</v>
      </c>
      <c r="J51" s="105" t="str">
        <f>VLOOKUP(Table3[Symbol],stockComparisonTrading_excel!$A$2:$X$562,18,FALSE)</f>
        <v>N/A</v>
      </c>
      <c r="K51" s="105" t="str">
        <f>VLOOKUP(Table3[Symbol],stockComparisonTrading_excel!$A$2:$X$562,18,FALSE)</f>
        <v>N/A</v>
      </c>
      <c r="L51" s="105" t="str">
        <f>VLOOKUP(Table3[Symbol],stockComparisonTrading_excel!$A$2:$X$562,18,FALSE)</f>
        <v>N/A</v>
      </c>
      <c r="M51" s="105" t="str">
        <f>VLOOKUP(Table3[Symbol],stockComparisonTrading_excel!$A$2:$X$562,18,FALSE)</f>
        <v>N/A</v>
      </c>
      <c r="N51" s="105" t="str">
        <f>VLOOKUP(Table3[Symbol],stockComparisonTrading_excel!$A$2:$X$562,18,FALSE)</f>
        <v>N/A</v>
      </c>
      <c r="O51" s="105">
        <f>VLOOKUP(Table3[Symbol],stockComparisonTrading_excel!$A$2:$X$562,17,FALSE)</f>
        <v>300000000</v>
      </c>
      <c r="P51" s="105" t="str">
        <f>VLOOKUP(Table3[Symbol],stockComparisonTrading_excel!$A$2:$X$562,18,FALSE)</f>
        <v>N/A</v>
      </c>
      <c r="Q51" s="105" t="str">
        <f>VLOOKUP(Table3[Symbol],stockComparisonTrading_excel!$A$2:$X$562,19,FALSE)</f>
        <v>N/A</v>
      </c>
      <c r="R51" s="105">
        <f>VLOOKUP(Table3[Symbol],stockComparisonTrading_excel!$A$2:$X$562,20,FALSE)</f>
        <v>-4.7699999999999996</v>
      </c>
      <c r="S51" s="105" t="str">
        <f>VLOOKUP(Table3[Symbol],stockComparisonTrading_excel!$A$2:$X$562,21,FALSE)</f>
        <v>-</v>
      </c>
      <c r="T51" s="105" t="str">
        <f>VLOOKUP(Table3[Symbol],stockComparisonTrading_excel!$A$2:$X$562,22,FALSE)</f>
        <v>-</v>
      </c>
      <c r="U51" s="105">
        <f>VLOOKUP(Table3[Symbol],stockComparisonTrading_excel!$A$2:$X$562,23,FALSE)</f>
        <v>60000000</v>
      </c>
      <c r="V51" s="105">
        <f>VLOOKUP(Table3[Symbol],stockComparisonTrading_excel!$A$2:$X$562,24,FALSE)</f>
        <v>10</v>
      </c>
      <c r="W51" s="106" t="str">
        <f>VLOOKUP(Table3[Symbol],Finalcial!$A$2:$P$493,2)</f>
        <v>Q4/2012</v>
      </c>
      <c r="X51" s="107">
        <f>VLOOKUP(Table3[Symbol],Finalcial!$A$2:$P$493,3)</f>
        <v>41274</v>
      </c>
      <c r="Y51" s="107" t="e">
        <f>VLOOKUP(Table3[Symbol],Finalcial!$A$2:$P$493,4,FALSE)</f>
        <v>#N/A</v>
      </c>
      <c r="Z51" s="107" t="e">
        <f>VLOOKUP(Table3[Symbol],Finalcial!$A$2:$P$493,5,FALSE)</f>
        <v>#N/A</v>
      </c>
      <c r="AA51" s="107" t="e">
        <f>VLOOKUP(Table3[Symbol],Finalcial!$A$2:$P$493,6,FALSE)</f>
        <v>#N/A</v>
      </c>
      <c r="AB51" s="107" t="e">
        <f>VLOOKUP(Table3[Symbol],Finalcial!$A$2:$P$493,7,FALSE)</f>
        <v>#N/A</v>
      </c>
      <c r="AC51" s="107" t="e">
        <f>VLOOKUP(Table3[Symbol],Finalcial!$A$2:$P$493,8,FALSE)</f>
        <v>#N/A</v>
      </c>
      <c r="AD51" s="107" t="e">
        <f>VLOOKUP(Table3[Symbol],Finalcial!$A$2:$P$493,9,FALSE)</f>
        <v>#N/A</v>
      </c>
      <c r="AE51" s="107" t="e">
        <f>VLOOKUP(Table3[Symbol],Finalcial!$A$2:$P$493,10,FALSE)</f>
        <v>#N/A</v>
      </c>
      <c r="AF51" s="107" t="e">
        <f>VLOOKUP(Table3[Symbol],Finalcial!$A$2:$P$493,11,FALSE)</f>
        <v>#N/A</v>
      </c>
      <c r="AG51" s="107" t="e">
        <f>VLOOKUP(Table3[Symbol],Finalcial!$A$2:$P$493,12,FALSE)</f>
        <v>#N/A</v>
      </c>
      <c r="AH51" s="107" t="e">
        <f>VLOOKUP(Table3[Symbol],Finalcial!$A$2:$P$493,13,FALSE)</f>
        <v>#N/A</v>
      </c>
      <c r="AI51" s="107" t="e">
        <f>VLOOKUP(Table3[Symbol],Finalcial!$A$2:$P$493,14,FALSE)</f>
        <v>#N/A</v>
      </c>
      <c r="AJ51" s="108" t="e">
        <f t="shared" si="0"/>
        <v>#N/A</v>
      </c>
    </row>
    <row r="52" spans="1:36" ht="18.55" customHeight="1" x14ac:dyDescent="0.3">
      <c r="A52" s="64" t="s">
        <v>410</v>
      </c>
      <c r="B52" s="14" t="str">
        <f>VLOOKUP(Table3[Symbol],stockComparisonTrading_excel!$A$2:$X$562,2,FALSE)</f>
        <v>Property &amp; Construction: Property Development</v>
      </c>
      <c r="C52" s="104">
        <f>VLOOKUP(Table3[Symbol],stockComparisonTrading_excel!$A$2:$X$562,3,FALSE)</f>
        <v>1.04</v>
      </c>
      <c r="D52" s="105" t="str">
        <f>VLOOKUP(Table3[Symbol],stockComparisonTrading_excel!$A$2:$X$562,18,FALSE)</f>
        <v>N/A</v>
      </c>
      <c r="E52" s="105" t="str">
        <f>VLOOKUP(Table3[Symbol],stockComparisonTrading_excel!$A$2:$X$562,18,FALSE)</f>
        <v>N/A</v>
      </c>
      <c r="F52" s="105" t="str">
        <f>VLOOKUP(Table3[Symbol],stockComparisonTrading_excel!$A$2:$X$562,18,FALSE)</f>
        <v>N/A</v>
      </c>
      <c r="G52" s="105" t="str">
        <f>VLOOKUP(Table3[Symbol],stockComparisonTrading_excel!$A$2:$X$562,18,FALSE)</f>
        <v>N/A</v>
      </c>
      <c r="H52" s="105" t="str">
        <f>VLOOKUP(Table3[Symbol],stockComparisonTrading_excel!$A$2:$X$562,18,FALSE)</f>
        <v>N/A</v>
      </c>
      <c r="I52" s="105" t="str">
        <f>VLOOKUP(Table3[Symbol],stockComparisonTrading_excel!$A$2:$X$562,18,FALSE)</f>
        <v>N/A</v>
      </c>
      <c r="J52" s="105" t="str">
        <f>VLOOKUP(Table3[Symbol],stockComparisonTrading_excel!$A$2:$X$562,18,FALSE)</f>
        <v>N/A</v>
      </c>
      <c r="K52" s="105" t="str">
        <f>VLOOKUP(Table3[Symbol],stockComparisonTrading_excel!$A$2:$X$562,18,FALSE)</f>
        <v>N/A</v>
      </c>
      <c r="L52" s="105" t="str">
        <f>VLOOKUP(Table3[Symbol],stockComparisonTrading_excel!$A$2:$X$562,18,FALSE)</f>
        <v>N/A</v>
      </c>
      <c r="M52" s="105" t="str">
        <f>VLOOKUP(Table3[Symbol],stockComparisonTrading_excel!$A$2:$X$562,18,FALSE)</f>
        <v>N/A</v>
      </c>
      <c r="N52" s="105" t="str">
        <f>VLOOKUP(Table3[Symbol],stockComparisonTrading_excel!$A$2:$X$562,18,FALSE)</f>
        <v>N/A</v>
      </c>
      <c r="O52" s="105">
        <f>VLOOKUP(Table3[Symbol],stockComparisonTrading_excel!$A$2:$X$562,17,FALSE)</f>
        <v>2736000000</v>
      </c>
      <c r="P52" s="105" t="str">
        <f>VLOOKUP(Table3[Symbol],stockComparisonTrading_excel!$A$2:$X$562,18,FALSE)</f>
        <v>N/A</v>
      </c>
      <c r="Q52" s="105">
        <f>VLOOKUP(Table3[Symbol],stockComparisonTrading_excel!$A$2:$X$562,19,FALSE)</f>
        <v>1.27</v>
      </c>
      <c r="R52" s="105">
        <f>VLOOKUP(Table3[Symbol],stockComparisonTrading_excel!$A$2:$X$562,20,FALSE)</f>
        <v>1.35</v>
      </c>
      <c r="S52" s="105" t="str">
        <f>VLOOKUP(Table3[Symbol],stockComparisonTrading_excel!$A$2:$X$562,21,FALSE)</f>
        <v>-</v>
      </c>
      <c r="T52" s="105">
        <f>VLOOKUP(Table3[Symbol],stockComparisonTrading_excel!$A$2:$X$562,22,FALSE)</f>
        <v>320.49</v>
      </c>
      <c r="U52" s="105">
        <f>VLOOKUP(Table3[Symbol],stockComparisonTrading_excel!$A$2:$X$562,23,FALSE)</f>
        <v>1600000000</v>
      </c>
      <c r="V52" s="105">
        <f>VLOOKUP(Table3[Symbol],stockComparisonTrading_excel!$A$2:$X$562,24,FALSE)</f>
        <v>1</v>
      </c>
      <c r="W52" s="106" t="str">
        <f>VLOOKUP(Table3[Symbol],Finalcial!$A$2:$P$493,2)</f>
        <v>Q1/2013</v>
      </c>
      <c r="X52" s="107">
        <f>VLOOKUP(Table3[Symbol],Finalcial!$A$2:$P$493,3)</f>
        <v>41364</v>
      </c>
      <c r="Y52" s="107" t="e">
        <f>VLOOKUP(Table3[Symbol],Finalcial!$A$2:$P$493,4,FALSE)</f>
        <v>#N/A</v>
      </c>
      <c r="Z52" s="107" t="e">
        <f>VLOOKUP(Table3[Symbol],Finalcial!$A$2:$P$493,5,FALSE)</f>
        <v>#N/A</v>
      </c>
      <c r="AA52" s="107" t="e">
        <f>VLOOKUP(Table3[Symbol],Finalcial!$A$2:$P$493,6,FALSE)</f>
        <v>#N/A</v>
      </c>
      <c r="AB52" s="107" t="e">
        <f>VLOOKUP(Table3[Symbol],Finalcial!$A$2:$P$493,7,FALSE)</f>
        <v>#N/A</v>
      </c>
      <c r="AC52" s="107" t="e">
        <f>VLOOKUP(Table3[Symbol],Finalcial!$A$2:$P$493,8,FALSE)</f>
        <v>#N/A</v>
      </c>
      <c r="AD52" s="107" t="e">
        <f>VLOOKUP(Table3[Symbol],Finalcial!$A$2:$P$493,9,FALSE)</f>
        <v>#N/A</v>
      </c>
      <c r="AE52" s="107" t="e">
        <f>VLOOKUP(Table3[Symbol],Finalcial!$A$2:$P$493,10,FALSE)</f>
        <v>#N/A</v>
      </c>
      <c r="AF52" s="107" t="e">
        <f>VLOOKUP(Table3[Symbol],Finalcial!$A$2:$P$493,11,FALSE)</f>
        <v>#N/A</v>
      </c>
      <c r="AG52" s="107" t="e">
        <f>VLOOKUP(Table3[Symbol],Finalcial!$A$2:$P$493,12,FALSE)</f>
        <v>#N/A</v>
      </c>
      <c r="AH52" s="107" t="e">
        <f>VLOOKUP(Table3[Symbol],Finalcial!$A$2:$P$493,13,FALSE)</f>
        <v>#N/A</v>
      </c>
      <c r="AI52" s="107" t="e">
        <f>VLOOKUP(Table3[Symbol],Finalcial!$A$2:$P$493,14,FALSE)</f>
        <v>#N/A</v>
      </c>
      <c r="AJ52" s="108" t="e">
        <f t="shared" si="0"/>
        <v>#N/A</v>
      </c>
    </row>
    <row r="53" spans="1:36" ht="18.55" customHeight="1" x14ac:dyDescent="0.3">
      <c r="A53" s="64" t="s">
        <v>628</v>
      </c>
      <c r="B53" s="14" t="str">
        <f>VLOOKUP(Table3[Symbol],stockComparisonTrading_excel!$A$2:$X$562,2,FALSE)</f>
        <v>Property &amp; Construction: Property Development</v>
      </c>
      <c r="C53" s="104">
        <f>VLOOKUP(Table3[Symbol],stockComparisonTrading_excel!$A$2:$X$562,3,FALSE)</f>
        <v>0.31</v>
      </c>
      <c r="D53" s="105" t="str">
        <f>VLOOKUP(Table3[Symbol],stockComparisonTrading_excel!$A$2:$X$562,18,FALSE)</f>
        <v>N/A</v>
      </c>
      <c r="E53" s="105" t="str">
        <f>VLOOKUP(Table3[Symbol],stockComparisonTrading_excel!$A$2:$X$562,18,FALSE)</f>
        <v>N/A</v>
      </c>
      <c r="F53" s="105" t="str">
        <f>VLOOKUP(Table3[Symbol],stockComparisonTrading_excel!$A$2:$X$562,18,FALSE)</f>
        <v>N/A</v>
      </c>
      <c r="G53" s="105" t="str">
        <f>VLOOKUP(Table3[Symbol],stockComparisonTrading_excel!$A$2:$X$562,18,FALSE)</f>
        <v>N/A</v>
      </c>
      <c r="H53" s="105" t="str">
        <f>VLOOKUP(Table3[Symbol],stockComparisonTrading_excel!$A$2:$X$562,18,FALSE)</f>
        <v>N/A</v>
      </c>
      <c r="I53" s="105" t="str">
        <f>VLOOKUP(Table3[Symbol],stockComparisonTrading_excel!$A$2:$X$562,18,FALSE)</f>
        <v>N/A</v>
      </c>
      <c r="J53" s="105" t="str">
        <f>VLOOKUP(Table3[Symbol],stockComparisonTrading_excel!$A$2:$X$562,18,FALSE)</f>
        <v>N/A</v>
      </c>
      <c r="K53" s="105" t="str">
        <f>VLOOKUP(Table3[Symbol],stockComparisonTrading_excel!$A$2:$X$562,18,FALSE)</f>
        <v>N/A</v>
      </c>
      <c r="L53" s="105" t="str">
        <f>VLOOKUP(Table3[Symbol],stockComparisonTrading_excel!$A$2:$X$562,18,FALSE)</f>
        <v>N/A</v>
      </c>
      <c r="M53" s="105" t="str">
        <f>VLOOKUP(Table3[Symbol],stockComparisonTrading_excel!$A$2:$X$562,18,FALSE)</f>
        <v>N/A</v>
      </c>
      <c r="N53" s="105" t="str">
        <f>VLOOKUP(Table3[Symbol],stockComparisonTrading_excel!$A$2:$X$562,18,FALSE)</f>
        <v>N/A</v>
      </c>
      <c r="O53" s="105">
        <f>VLOOKUP(Table3[Symbol],stockComparisonTrading_excel!$A$2:$X$562,17,FALSE)</f>
        <v>486400000</v>
      </c>
      <c r="P53" s="105" t="str">
        <f>VLOOKUP(Table3[Symbol],stockComparisonTrading_excel!$A$2:$X$562,18,FALSE)</f>
        <v>N/A</v>
      </c>
      <c r="Q53" s="105">
        <f>VLOOKUP(Table3[Symbol],stockComparisonTrading_excel!$A$2:$X$562,19,FALSE)</f>
        <v>6.51</v>
      </c>
      <c r="R53" s="105">
        <f>VLOOKUP(Table3[Symbol],stockComparisonTrading_excel!$A$2:$X$562,20,FALSE)</f>
        <v>0.18</v>
      </c>
      <c r="S53" s="105" t="str">
        <f>VLOOKUP(Table3[Symbol],stockComparisonTrading_excel!$A$2:$X$562,21,FALSE)</f>
        <v>-</v>
      </c>
      <c r="T53" s="105">
        <f>VLOOKUP(Table3[Symbol],stockComparisonTrading_excel!$A$2:$X$562,22,FALSE)</f>
        <v>526.36</v>
      </c>
      <c r="U53" s="105">
        <f>VLOOKUP(Table3[Symbol],stockComparisonTrading_excel!$A$2:$X$562,23,FALSE)</f>
        <v>2560000000</v>
      </c>
      <c r="V53" s="105">
        <f>VLOOKUP(Table3[Symbol],stockComparisonTrading_excel!$A$2:$X$562,24,FALSE)</f>
        <v>1</v>
      </c>
      <c r="W53" s="106" t="str">
        <f>VLOOKUP(Table3[Symbol],Finalcial!$A$2:$P$493,2)</f>
        <v>Q1/2013</v>
      </c>
      <c r="X53" s="107">
        <f>VLOOKUP(Table3[Symbol],Finalcial!$A$2:$P$493,3)</f>
        <v>41364</v>
      </c>
      <c r="Y53" s="107" t="e">
        <f>VLOOKUP(Table3[Symbol],Finalcial!$A$2:$P$493,4,FALSE)</f>
        <v>#N/A</v>
      </c>
      <c r="Z53" s="107" t="e">
        <f>VLOOKUP(Table3[Symbol],Finalcial!$A$2:$P$493,5,FALSE)</f>
        <v>#N/A</v>
      </c>
      <c r="AA53" s="107" t="e">
        <f>VLOOKUP(Table3[Symbol],Finalcial!$A$2:$P$493,6,FALSE)</f>
        <v>#N/A</v>
      </c>
      <c r="AB53" s="107" t="e">
        <f>VLOOKUP(Table3[Symbol],Finalcial!$A$2:$P$493,7,FALSE)</f>
        <v>#N/A</v>
      </c>
      <c r="AC53" s="107" t="e">
        <f>VLOOKUP(Table3[Symbol],Finalcial!$A$2:$P$493,8,FALSE)</f>
        <v>#N/A</v>
      </c>
      <c r="AD53" s="107" t="e">
        <f>VLOOKUP(Table3[Symbol],Finalcial!$A$2:$P$493,9,FALSE)</f>
        <v>#N/A</v>
      </c>
      <c r="AE53" s="107" t="e">
        <f>VLOOKUP(Table3[Symbol],Finalcial!$A$2:$P$493,10,FALSE)</f>
        <v>#N/A</v>
      </c>
      <c r="AF53" s="107" t="e">
        <f>VLOOKUP(Table3[Symbol],Finalcial!$A$2:$P$493,11,FALSE)</f>
        <v>#N/A</v>
      </c>
      <c r="AG53" s="107" t="e">
        <f>VLOOKUP(Table3[Symbol],Finalcial!$A$2:$P$493,12,FALSE)</f>
        <v>#N/A</v>
      </c>
      <c r="AH53" s="107" t="e">
        <f>VLOOKUP(Table3[Symbol],Finalcial!$A$2:$P$493,13,FALSE)</f>
        <v>#N/A</v>
      </c>
      <c r="AI53" s="107" t="e">
        <f>VLOOKUP(Table3[Symbol],Finalcial!$A$2:$P$493,14,FALSE)</f>
        <v>#N/A</v>
      </c>
      <c r="AJ53" s="108" t="e">
        <f t="shared" si="0"/>
        <v>#N/A</v>
      </c>
    </row>
    <row r="54" spans="1:36" ht="18.55" customHeight="1" x14ac:dyDescent="0.3">
      <c r="A54" s="64" t="s">
        <v>332</v>
      </c>
      <c r="B54" s="14" t="str">
        <f>VLOOKUP(Table3[Symbol],stockComparisonTrading_excel!$A$2:$X$562,2,FALSE)</f>
        <v>Property &amp; Construction: Property Development</v>
      </c>
      <c r="C54" s="104">
        <f>VLOOKUP(Table3[Symbol],stockComparisonTrading_excel!$A$2:$X$562,3,FALSE)</f>
        <v>10.5</v>
      </c>
      <c r="D54" s="105">
        <f>VLOOKUP(Table3[Symbol],stockComparisonTrading_excel!$A$2:$X$562,18,FALSE)</f>
        <v>14.54</v>
      </c>
      <c r="E54" s="105">
        <f>VLOOKUP(Table3[Symbol],stockComparisonTrading_excel!$A$2:$X$562,18,FALSE)</f>
        <v>14.54</v>
      </c>
      <c r="F54" s="105">
        <f>VLOOKUP(Table3[Symbol],stockComparisonTrading_excel!$A$2:$X$562,18,FALSE)</f>
        <v>14.54</v>
      </c>
      <c r="G54" s="105">
        <f>VLOOKUP(Table3[Symbol],stockComparisonTrading_excel!$A$2:$X$562,18,FALSE)</f>
        <v>14.54</v>
      </c>
      <c r="H54" s="105">
        <f>VLOOKUP(Table3[Symbol],stockComparisonTrading_excel!$A$2:$X$562,18,FALSE)</f>
        <v>14.54</v>
      </c>
      <c r="I54" s="105">
        <f>VLOOKUP(Table3[Symbol],stockComparisonTrading_excel!$A$2:$X$562,18,FALSE)</f>
        <v>14.54</v>
      </c>
      <c r="J54" s="105">
        <f>VLOOKUP(Table3[Symbol],stockComparisonTrading_excel!$A$2:$X$562,18,FALSE)</f>
        <v>14.54</v>
      </c>
      <c r="K54" s="105">
        <f>VLOOKUP(Table3[Symbol],stockComparisonTrading_excel!$A$2:$X$562,18,FALSE)</f>
        <v>14.54</v>
      </c>
      <c r="L54" s="105">
        <f>VLOOKUP(Table3[Symbol],stockComparisonTrading_excel!$A$2:$X$562,18,FALSE)</f>
        <v>14.54</v>
      </c>
      <c r="M54" s="105">
        <f>VLOOKUP(Table3[Symbol],stockComparisonTrading_excel!$A$2:$X$562,18,FALSE)</f>
        <v>14.54</v>
      </c>
      <c r="N54" s="105">
        <f>VLOOKUP(Table3[Symbol],stockComparisonTrading_excel!$A$2:$X$562,18,FALSE)</f>
        <v>14.54</v>
      </c>
      <c r="O54" s="105">
        <f>VLOOKUP(Table3[Symbol],stockComparisonTrading_excel!$A$2:$X$562,17,FALSE)</f>
        <v>17359111270.599998</v>
      </c>
      <c r="P54" s="105">
        <f>VLOOKUP(Table3[Symbol],stockComparisonTrading_excel!$A$2:$X$562,18,FALSE)</f>
        <v>14.54</v>
      </c>
      <c r="Q54" s="105">
        <f>VLOOKUP(Table3[Symbol],stockComparisonTrading_excel!$A$2:$X$562,19,FALSE)</f>
        <v>2.61</v>
      </c>
      <c r="R54" s="105">
        <f>VLOOKUP(Table3[Symbol],stockComparisonTrading_excel!$A$2:$X$562,20,FALSE)</f>
        <v>4.8499999999999996</v>
      </c>
      <c r="S54" s="105">
        <f>VLOOKUP(Table3[Symbol],stockComparisonTrading_excel!$A$2:$X$562,21,FALSE)</f>
        <v>2.46</v>
      </c>
      <c r="T54" s="105">
        <f>VLOOKUP(Table3[Symbol],stockComparisonTrading_excel!$A$2:$X$562,22,FALSE)</f>
        <v>41.47</v>
      </c>
      <c r="U54" s="105">
        <f>VLOOKUP(Table3[Symbol],stockComparisonTrading_excel!$A$2:$X$562,23,FALSE)</f>
        <v>1422877973</v>
      </c>
      <c r="V54" s="105">
        <f>VLOOKUP(Table3[Symbol],stockComparisonTrading_excel!$A$2:$X$562,24,FALSE)</f>
        <v>1</v>
      </c>
      <c r="W54" s="106" t="str">
        <f>VLOOKUP(Table3[Symbol],Finalcial!$A$2:$P$493,2)</f>
        <v>Q4/2012</v>
      </c>
      <c r="X54" s="107">
        <f>VLOOKUP(Table3[Symbol],Finalcial!$A$2:$P$493,3)</f>
        <v>41274</v>
      </c>
      <c r="Y54" s="107" t="e">
        <f>VLOOKUP(Table3[Symbol],Finalcial!$A$2:$P$493,4,FALSE)</f>
        <v>#N/A</v>
      </c>
      <c r="Z54" s="107" t="e">
        <f>VLOOKUP(Table3[Symbol],Finalcial!$A$2:$P$493,5,FALSE)</f>
        <v>#N/A</v>
      </c>
      <c r="AA54" s="107" t="e">
        <f>VLOOKUP(Table3[Symbol],Finalcial!$A$2:$P$493,6,FALSE)</f>
        <v>#N/A</v>
      </c>
      <c r="AB54" s="107" t="e">
        <f>VLOOKUP(Table3[Symbol],Finalcial!$A$2:$P$493,7,FALSE)</f>
        <v>#N/A</v>
      </c>
      <c r="AC54" s="107" t="e">
        <f>VLOOKUP(Table3[Symbol],Finalcial!$A$2:$P$493,8,FALSE)</f>
        <v>#N/A</v>
      </c>
      <c r="AD54" s="107" t="e">
        <f>VLOOKUP(Table3[Symbol],Finalcial!$A$2:$P$493,9,FALSE)</f>
        <v>#N/A</v>
      </c>
      <c r="AE54" s="107" t="e">
        <f>VLOOKUP(Table3[Symbol],Finalcial!$A$2:$P$493,10,FALSE)</f>
        <v>#N/A</v>
      </c>
      <c r="AF54" s="107" t="e">
        <f>VLOOKUP(Table3[Symbol],Finalcial!$A$2:$P$493,11,FALSE)</f>
        <v>#N/A</v>
      </c>
      <c r="AG54" s="107" t="e">
        <f>VLOOKUP(Table3[Symbol],Finalcial!$A$2:$P$493,12,FALSE)</f>
        <v>#N/A</v>
      </c>
      <c r="AH54" s="107" t="e">
        <f>VLOOKUP(Table3[Symbol],Finalcial!$A$2:$P$493,13,FALSE)</f>
        <v>#N/A</v>
      </c>
      <c r="AI54" s="107" t="e">
        <f>VLOOKUP(Table3[Symbol],Finalcial!$A$2:$P$493,14,FALSE)</f>
        <v>#N/A</v>
      </c>
      <c r="AJ54" s="108" t="e">
        <f t="shared" si="0"/>
        <v>#N/A</v>
      </c>
    </row>
    <row r="55" spans="1:36" ht="18.55" customHeight="1" x14ac:dyDescent="0.3">
      <c r="A55" s="64" t="s">
        <v>70</v>
      </c>
      <c r="B55" s="14" t="str">
        <f>VLOOKUP(Table3[Symbol],stockComparisonTrading_excel!$A$2:$X$562,2,FALSE)</f>
        <v>Property &amp; Construction: Property Development</v>
      </c>
      <c r="C55" s="104">
        <f>VLOOKUP(Table3[Symbol],stockComparisonTrading_excel!$A$2:$X$562,3,FALSE)</f>
        <v>1.23</v>
      </c>
      <c r="D55" s="105">
        <f>VLOOKUP(Table3[Symbol],stockComparisonTrading_excel!$A$2:$X$562,18,FALSE)</f>
        <v>23.07</v>
      </c>
      <c r="E55" s="105">
        <f>VLOOKUP(Table3[Symbol],stockComparisonTrading_excel!$A$2:$X$562,18,FALSE)</f>
        <v>23.07</v>
      </c>
      <c r="F55" s="105">
        <f>VLOOKUP(Table3[Symbol],stockComparisonTrading_excel!$A$2:$X$562,18,FALSE)</f>
        <v>23.07</v>
      </c>
      <c r="G55" s="105">
        <f>VLOOKUP(Table3[Symbol],stockComparisonTrading_excel!$A$2:$X$562,18,FALSE)</f>
        <v>23.07</v>
      </c>
      <c r="H55" s="105">
        <f>VLOOKUP(Table3[Symbol],stockComparisonTrading_excel!$A$2:$X$562,18,FALSE)</f>
        <v>23.07</v>
      </c>
      <c r="I55" s="105">
        <f>VLOOKUP(Table3[Symbol],stockComparisonTrading_excel!$A$2:$X$562,18,FALSE)</f>
        <v>23.07</v>
      </c>
      <c r="J55" s="105">
        <f>VLOOKUP(Table3[Symbol],stockComparisonTrading_excel!$A$2:$X$562,18,FALSE)</f>
        <v>23.07</v>
      </c>
      <c r="K55" s="105">
        <f>VLOOKUP(Table3[Symbol],stockComparisonTrading_excel!$A$2:$X$562,18,FALSE)</f>
        <v>23.07</v>
      </c>
      <c r="L55" s="105">
        <f>VLOOKUP(Table3[Symbol],stockComparisonTrading_excel!$A$2:$X$562,18,FALSE)</f>
        <v>23.07</v>
      </c>
      <c r="M55" s="105">
        <f>VLOOKUP(Table3[Symbol],stockComparisonTrading_excel!$A$2:$X$562,18,FALSE)</f>
        <v>23.07</v>
      </c>
      <c r="N55" s="105">
        <f>VLOOKUP(Table3[Symbol],stockComparisonTrading_excel!$A$2:$X$562,18,FALSE)</f>
        <v>23.07</v>
      </c>
      <c r="O55" s="105">
        <f>VLOOKUP(Table3[Symbol],stockComparisonTrading_excel!$A$2:$X$562,17,FALSE)</f>
        <v>40046153637.839996</v>
      </c>
      <c r="P55" s="105">
        <f>VLOOKUP(Table3[Symbol],stockComparisonTrading_excel!$A$2:$X$562,18,FALSE)</f>
        <v>23.07</v>
      </c>
      <c r="Q55" s="105">
        <f>VLOOKUP(Table3[Symbol],stockComparisonTrading_excel!$A$2:$X$562,19,FALSE)</f>
        <v>1.25</v>
      </c>
      <c r="R55" s="105">
        <f>VLOOKUP(Table3[Symbol],stockComparisonTrading_excel!$A$2:$X$562,20,FALSE)</f>
        <v>1.57</v>
      </c>
      <c r="S55" s="105">
        <f>VLOOKUP(Table3[Symbol],stockComparisonTrading_excel!$A$2:$X$562,21,FALSE)</f>
        <v>1.02</v>
      </c>
      <c r="T55" s="105">
        <f>VLOOKUP(Table3[Symbol],stockComparisonTrading_excel!$A$2:$X$562,22,FALSE)</f>
        <v>327.79</v>
      </c>
      <c r="U55" s="105">
        <f>VLOOKUP(Table3[Symbol],stockComparisonTrading_excel!$A$2:$X$562,23,FALSE)</f>
        <v>20642347236</v>
      </c>
      <c r="V55" s="105">
        <f>VLOOKUP(Table3[Symbol],stockComparisonTrading_excel!$A$2:$X$562,24,FALSE)</f>
        <v>1</v>
      </c>
      <c r="W55" s="106" t="str">
        <f>VLOOKUP(Table3[Symbol],Finalcial!$A$2:$P$493,2)</f>
        <v>Q1/2013</v>
      </c>
      <c r="X55" s="107">
        <f>VLOOKUP(Table3[Symbol],Finalcial!$A$2:$P$493,3)</f>
        <v>41364</v>
      </c>
      <c r="Y55" s="107" t="e">
        <f>VLOOKUP(Table3[Symbol],Finalcial!$A$2:$P$493,4,FALSE)</f>
        <v>#N/A</v>
      </c>
      <c r="Z55" s="107" t="e">
        <f>VLOOKUP(Table3[Symbol],Finalcial!$A$2:$P$493,5,FALSE)</f>
        <v>#N/A</v>
      </c>
      <c r="AA55" s="107" t="e">
        <f>VLOOKUP(Table3[Symbol],Finalcial!$A$2:$P$493,6,FALSE)</f>
        <v>#N/A</v>
      </c>
      <c r="AB55" s="107" t="e">
        <f>VLOOKUP(Table3[Symbol],Finalcial!$A$2:$P$493,7,FALSE)</f>
        <v>#N/A</v>
      </c>
      <c r="AC55" s="107" t="e">
        <f>VLOOKUP(Table3[Symbol],Finalcial!$A$2:$P$493,8,FALSE)</f>
        <v>#N/A</v>
      </c>
      <c r="AD55" s="107" t="e">
        <f>VLOOKUP(Table3[Symbol],Finalcial!$A$2:$P$493,9,FALSE)</f>
        <v>#N/A</v>
      </c>
      <c r="AE55" s="107" t="e">
        <f>VLOOKUP(Table3[Symbol],Finalcial!$A$2:$P$493,10,FALSE)</f>
        <v>#N/A</v>
      </c>
      <c r="AF55" s="107" t="e">
        <f>VLOOKUP(Table3[Symbol],Finalcial!$A$2:$P$493,11,FALSE)</f>
        <v>#N/A</v>
      </c>
      <c r="AG55" s="107" t="e">
        <f>VLOOKUP(Table3[Symbol],Finalcial!$A$2:$P$493,12,FALSE)</f>
        <v>#N/A</v>
      </c>
      <c r="AH55" s="107" t="e">
        <f>VLOOKUP(Table3[Symbol],Finalcial!$A$2:$P$493,13,FALSE)</f>
        <v>#N/A</v>
      </c>
      <c r="AI55" s="107" t="e">
        <f>VLOOKUP(Table3[Symbol],Finalcial!$A$2:$P$493,14,FALSE)</f>
        <v>#N/A</v>
      </c>
      <c r="AJ55" s="108" t="e">
        <f t="shared" si="0"/>
        <v>#N/A</v>
      </c>
    </row>
    <row r="56" spans="1:36" ht="18.55" customHeight="1" x14ac:dyDescent="0.3">
      <c r="A56" s="64" t="s">
        <v>627</v>
      </c>
      <c r="B56" s="14" t="str">
        <f>VLOOKUP(Table3[Symbol],stockComparisonTrading_excel!$A$2:$X$562,2,FALSE)</f>
        <v>Property &amp; Construction: Property Development</v>
      </c>
      <c r="C56" s="104">
        <f>VLOOKUP(Table3[Symbol],stockComparisonTrading_excel!$A$2:$X$562,3,FALSE)</f>
        <v>14.7</v>
      </c>
      <c r="D56" s="105">
        <f>VLOOKUP(Table3[Symbol],stockComparisonTrading_excel!$A$2:$X$562,18,FALSE)</f>
        <v>25.63</v>
      </c>
      <c r="E56" s="105">
        <f>VLOOKUP(Table3[Symbol],stockComparisonTrading_excel!$A$2:$X$562,18,FALSE)</f>
        <v>25.63</v>
      </c>
      <c r="F56" s="105">
        <f>VLOOKUP(Table3[Symbol],stockComparisonTrading_excel!$A$2:$X$562,18,FALSE)</f>
        <v>25.63</v>
      </c>
      <c r="G56" s="105">
        <f>VLOOKUP(Table3[Symbol],stockComparisonTrading_excel!$A$2:$X$562,18,FALSE)</f>
        <v>25.63</v>
      </c>
      <c r="H56" s="105">
        <f>VLOOKUP(Table3[Symbol],stockComparisonTrading_excel!$A$2:$X$562,18,FALSE)</f>
        <v>25.63</v>
      </c>
      <c r="I56" s="105">
        <f>VLOOKUP(Table3[Symbol],stockComparisonTrading_excel!$A$2:$X$562,18,FALSE)</f>
        <v>25.63</v>
      </c>
      <c r="J56" s="105">
        <f>VLOOKUP(Table3[Symbol],stockComparisonTrading_excel!$A$2:$X$562,18,FALSE)</f>
        <v>25.63</v>
      </c>
      <c r="K56" s="105">
        <f>VLOOKUP(Table3[Symbol],stockComparisonTrading_excel!$A$2:$X$562,18,FALSE)</f>
        <v>25.63</v>
      </c>
      <c r="L56" s="105">
        <f>VLOOKUP(Table3[Symbol],stockComparisonTrading_excel!$A$2:$X$562,18,FALSE)</f>
        <v>25.63</v>
      </c>
      <c r="M56" s="105">
        <f>VLOOKUP(Table3[Symbol],stockComparisonTrading_excel!$A$2:$X$562,18,FALSE)</f>
        <v>25.63</v>
      </c>
      <c r="N56" s="105">
        <f>VLOOKUP(Table3[Symbol],stockComparisonTrading_excel!$A$2:$X$562,18,FALSE)</f>
        <v>25.63</v>
      </c>
      <c r="O56" s="105">
        <f>VLOOKUP(Table3[Symbol],stockComparisonTrading_excel!$A$2:$X$562,17,FALSE)</f>
        <v>3668782920.0999999</v>
      </c>
      <c r="P56" s="105">
        <f>VLOOKUP(Table3[Symbol],stockComparisonTrading_excel!$A$2:$X$562,18,FALSE)</f>
        <v>25.63</v>
      </c>
      <c r="Q56" s="105">
        <f>VLOOKUP(Table3[Symbol],stockComparisonTrading_excel!$A$2:$X$562,19,FALSE)</f>
        <v>4.53</v>
      </c>
      <c r="R56" s="105">
        <f>VLOOKUP(Table3[Symbol],stockComparisonTrading_excel!$A$2:$X$562,20,FALSE)</f>
        <v>0.82</v>
      </c>
      <c r="S56" s="105">
        <f>VLOOKUP(Table3[Symbol],stockComparisonTrading_excel!$A$2:$X$562,21,FALSE)</f>
        <v>0.76</v>
      </c>
      <c r="T56" s="105">
        <f>VLOOKUP(Table3[Symbol],stockComparisonTrading_excel!$A$2:$X$562,22,FALSE)</f>
        <v>51.93</v>
      </c>
      <c r="U56" s="105">
        <f>VLOOKUP(Table3[Symbol],stockComparisonTrading_excel!$A$2:$X$562,23,FALSE)</f>
        <v>673171178</v>
      </c>
      <c r="V56" s="105">
        <f>VLOOKUP(Table3[Symbol],stockComparisonTrading_excel!$A$2:$X$562,24,FALSE)</f>
        <v>0.5</v>
      </c>
      <c r="W56" s="106" t="str">
        <f>VLOOKUP(Table3[Symbol],Finalcial!$A$2:$P$493,2)</f>
        <v>Q1/2013</v>
      </c>
      <c r="X56" s="107">
        <f>VLOOKUP(Table3[Symbol],Finalcial!$A$2:$P$493,3)</f>
        <v>41364</v>
      </c>
      <c r="Y56" s="107" t="e">
        <f>VLOOKUP(Table3[Symbol],Finalcial!$A$2:$P$493,4,FALSE)</f>
        <v>#N/A</v>
      </c>
      <c r="Z56" s="107" t="e">
        <f>VLOOKUP(Table3[Symbol],Finalcial!$A$2:$P$493,5,FALSE)</f>
        <v>#N/A</v>
      </c>
      <c r="AA56" s="107" t="e">
        <f>VLOOKUP(Table3[Symbol],Finalcial!$A$2:$P$493,6,FALSE)</f>
        <v>#N/A</v>
      </c>
      <c r="AB56" s="107" t="e">
        <f>VLOOKUP(Table3[Symbol],Finalcial!$A$2:$P$493,7,FALSE)</f>
        <v>#N/A</v>
      </c>
      <c r="AC56" s="107" t="e">
        <f>VLOOKUP(Table3[Symbol],Finalcial!$A$2:$P$493,8,FALSE)</f>
        <v>#N/A</v>
      </c>
      <c r="AD56" s="107" t="e">
        <f>VLOOKUP(Table3[Symbol],Finalcial!$A$2:$P$493,9,FALSE)</f>
        <v>#N/A</v>
      </c>
      <c r="AE56" s="107" t="e">
        <f>VLOOKUP(Table3[Symbol],Finalcial!$A$2:$P$493,10,FALSE)</f>
        <v>#N/A</v>
      </c>
      <c r="AF56" s="107" t="e">
        <f>VLOOKUP(Table3[Symbol],Finalcial!$A$2:$P$493,11,FALSE)</f>
        <v>#N/A</v>
      </c>
      <c r="AG56" s="107" t="e">
        <f>VLOOKUP(Table3[Symbol],Finalcial!$A$2:$P$493,12,FALSE)</f>
        <v>#N/A</v>
      </c>
      <c r="AH56" s="107" t="e">
        <f>VLOOKUP(Table3[Symbol],Finalcial!$A$2:$P$493,13,FALSE)</f>
        <v>#N/A</v>
      </c>
      <c r="AI56" s="107" t="e">
        <f>VLOOKUP(Table3[Symbol],Finalcial!$A$2:$P$493,14,FALSE)</f>
        <v>#N/A</v>
      </c>
      <c r="AJ56" s="108" t="e">
        <f t="shared" si="0"/>
        <v>#N/A</v>
      </c>
    </row>
    <row r="57" spans="1:36" ht="18.55" customHeight="1" x14ac:dyDescent="0.3">
      <c r="A57" s="64" t="s">
        <v>425</v>
      </c>
      <c r="B57" s="14" t="str">
        <f>VLOOKUP(Table3[Symbol],stockComparisonTrading_excel!$A$2:$X$562,2,FALSE)</f>
        <v>Property &amp; Construction: Property Development</v>
      </c>
      <c r="C57" s="104">
        <f>VLOOKUP(Table3[Symbol],stockComparisonTrading_excel!$A$2:$X$562,3,FALSE)</f>
        <v>4.12</v>
      </c>
      <c r="D57" s="105">
        <f>VLOOKUP(Table3[Symbol],stockComparisonTrading_excel!$A$2:$X$562,18,FALSE)</f>
        <v>29.25</v>
      </c>
      <c r="E57" s="105">
        <f>VLOOKUP(Table3[Symbol],stockComparisonTrading_excel!$A$2:$X$562,18,FALSE)</f>
        <v>29.25</v>
      </c>
      <c r="F57" s="105">
        <f>VLOOKUP(Table3[Symbol],stockComparisonTrading_excel!$A$2:$X$562,18,FALSE)</f>
        <v>29.25</v>
      </c>
      <c r="G57" s="105">
        <f>VLOOKUP(Table3[Symbol],stockComparisonTrading_excel!$A$2:$X$562,18,FALSE)</f>
        <v>29.25</v>
      </c>
      <c r="H57" s="105">
        <f>VLOOKUP(Table3[Symbol],stockComparisonTrading_excel!$A$2:$X$562,18,FALSE)</f>
        <v>29.25</v>
      </c>
      <c r="I57" s="105">
        <f>VLOOKUP(Table3[Symbol],stockComparisonTrading_excel!$A$2:$X$562,18,FALSE)</f>
        <v>29.25</v>
      </c>
      <c r="J57" s="105">
        <f>VLOOKUP(Table3[Symbol],stockComparisonTrading_excel!$A$2:$X$562,18,FALSE)</f>
        <v>29.25</v>
      </c>
      <c r="K57" s="105">
        <f>VLOOKUP(Table3[Symbol],stockComparisonTrading_excel!$A$2:$X$562,18,FALSE)</f>
        <v>29.25</v>
      </c>
      <c r="L57" s="105">
        <f>VLOOKUP(Table3[Symbol],stockComparisonTrading_excel!$A$2:$X$562,18,FALSE)</f>
        <v>29.25</v>
      </c>
      <c r="M57" s="105">
        <f>VLOOKUP(Table3[Symbol],stockComparisonTrading_excel!$A$2:$X$562,18,FALSE)</f>
        <v>29.25</v>
      </c>
      <c r="N57" s="105">
        <f>VLOOKUP(Table3[Symbol],stockComparisonTrading_excel!$A$2:$X$562,18,FALSE)</f>
        <v>29.25</v>
      </c>
      <c r="O57" s="105">
        <f>VLOOKUP(Table3[Symbol],stockComparisonTrading_excel!$A$2:$X$562,17,FALSE)</f>
        <v>15275285252.4</v>
      </c>
      <c r="P57" s="105">
        <f>VLOOKUP(Table3[Symbol],stockComparisonTrading_excel!$A$2:$X$562,18,FALSE)</f>
        <v>29.25</v>
      </c>
      <c r="Q57" s="105">
        <f>VLOOKUP(Table3[Symbol],stockComparisonTrading_excel!$A$2:$X$562,19,FALSE)</f>
        <v>9.86</v>
      </c>
      <c r="R57" s="105">
        <f>VLOOKUP(Table3[Symbol],stockComparisonTrading_excel!$A$2:$X$562,20,FALSE)</f>
        <v>1.64</v>
      </c>
      <c r="S57" s="105">
        <f>VLOOKUP(Table3[Symbol],stockComparisonTrading_excel!$A$2:$X$562,21,FALSE)</f>
        <v>0.56000000000000005</v>
      </c>
      <c r="T57" s="105">
        <f>VLOOKUP(Table3[Symbol],stockComparisonTrading_excel!$A$2:$X$562,22,FALSE)</f>
        <v>173.19</v>
      </c>
      <c r="U57" s="105">
        <f>VLOOKUP(Table3[Symbol],stockComparisonTrading_excel!$A$2:$X$562,23,FALSE)</f>
        <v>1083353564</v>
      </c>
      <c r="V57" s="105">
        <f>VLOOKUP(Table3[Symbol],stockComparisonTrading_excel!$A$2:$X$562,24,FALSE)</f>
        <v>1</v>
      </c>
      <c r="W57" s="106" t="str">
        <f>VLOOKUP(Table3[Symbol],Finalcial!$A$2:$P$493,2)</f>
        <v>Q1/2013</v>
      </c>
      <c r="X57" s="107">
        <f>VLOOKUP(Table3[Symbol],Finalcial!$A$2:$P$493,3)</f>
        <v>41364</v>
      </c>
      <c r="Y57" s="107" t="e">
        <f>VLOOKUP(Table3[Symbol],Finalcial!$A$2:$P$493,4,FALSE)</f>
        <v>#N/A</v>
      </c>
      <c r="Z57" s="107" t="e">
        <f>VLOOKUP(Table3[Symbol],Finalcial!$A$2:$P$493,5,FALSE)</f>
        <v>#N/A</v>
      </c>
      <c r="AA57" s="107" t="e">
        <f>VLOOKUP(Table3[Symbol],Finalcial!$A$2:$P$493,6,FALSE)</f>
        <v>#N/A</v>
      </c>
      <c r="AB57" s="107" t="e">
        <f>VLOOKUP(Table3[Symbol],Finalcial!$A$2:$P$493,7,FALSE)</f>
        <v>#N/A</v>
      </c>
      <c r="AC57" s="107" t="e">
        <f>VLOOKUP(Table3[Symbol],Finalcial!$A$2:$P$493,8,FALSE)</f>
        <v>#N/A</v>
      </c>
      <c r="AD57" s="107" t="e">
        <f>VLOOKUP(Table3[Symbol],Finalcial!$A$2:$P$493,9,FALSE)</f>
        <v>#N/A</v>
      </c>
      <c r="AE57" s="107" t="e">
        <f>VLOOKUP(Table3[Symbol],Finalcial!$A$2:$P$493,10,FALSE)</f>
        <v>#N/A</v>
      </c>
      <c r="AF57" s="107" t="e">
        <f>VLOOKUP(Table3[Symbol],Finalcial!$A$2:$P$493,11,FALSE)</f>
        <v>#N/A</v>
      </c>
      <c r="AG57" s="107" t="e">
        <f>VLOOKUP(Table3[Symbol],Finalcial!$A$2:$P$493,12,FALSE)</f>
        <v>#N/A</v>
      </c>
      <c r="AH57" s="107" t="e">
        <f>VLOOKUP(Table3[Symbol],Finalcial!$A$2:$P$493,13,FALSE)</f>
        <v>#N/A</v>
      </c>
      <c r="AI57" s="107" t="e">
        <f>VLOOKUP(Table3[Symbol],Finalcial!$A$2:$P$493,14,FALSE)</f>
        <v>#N/A</v>
      </c>
      <c r="AJ57" s="108" t="e">
        <f t="shared" si="0"/>
        <v>#N/A</v>
      </c>
    </row>
    <row r="58" spans="1:36" ht="18.55" customHeight="1" x14ac:dyDescent="0.3">
      <c r="A58" s="64" t="s">
        <v>517</v>
      </c>
      <c r="B58" s="14" t="str">
        <f>VLOOKUP(Table3[Symbol],stockComparisonTrading_excel!$A$2:$X$562,2,FALSE)</f>
        <v>Property &amp; Construction: Property Development</v>
      </c>
      <c r="C58" s="104">
        <f>VLOOKUP(Table3[Symbol],stockComparisonTrading_excel!$A$2:$X$562,3,FALSE)</f>
        <v>36.5</v>
      </c>
      <c r="D58" s="105">
        <f>VLOOKUP(Table3[Symbol],stockComparisonTrading_excel!$A$2:$X$562,18,FALSE)</f>
        <v>160.68</v>
      </c>
      <c r="E58" s="105">
        <f>VLOOKUP(Table3[Symbol],stockComparisonTrading_excel!$A$2:$X$562,18,FALSE)</f>
        <v>160.68</v>
      </c>
      <c r="F58" s="105">
        <f>VLOOKUP(Table3[Symbol],stockComparisonTrading_excel!$A$2:$X$562,18,FALSE)</f>
        <v>160.68</v>
      </c>
      <c r="G58" s="105">
        <f>VLOOKUP(Table3[Symbol],stockComparisonTrading_excel!$A$2:$X$562,18,FALSE)</f>
        <v>160.68</v>
      </c>
      <c r="H58" s="105">
        <f>VLOOKUP(Table3[Symbol],stockComparisonTrading_excel!$A$2:$X$562,18,FALSE)</f>
        <v>160.68</v>
      </c>
      <c r="I58" s="105">
        <f>VLOOKUP(Table3[Symbol],stockComparisonTrading_excel!$A$2:$X$562,18,FALSE)</f>
        <v>160.68</v>
      </c>
      <c r="J58" s="105">
        <f>VLOOKUP(Table3[Symbol],stockComparisonTrading_excel!$A$2:$X$562,18,FALSE)</f>
        <v>160.68</v>
      </c>
      <c r="K58" s="105">
        <f>VLOOKUP(Table3[Symbol],stockComparisonTrading_excel!$A$2:$X$562,18,FALSE)</f>
        <v>160.68</v>
      </c>
      <c r="L58" s="105">
        <f>VLOOKUP(Table3[Symbol],stockComparisonTrading_excel!$A$2:$X$562,18,FALSE)</f>
        <v>160.68</v>
      </c>
      <c r="M58" s="105">
        <f>VLOOKUP(Table3[Symbol],stockComparisonTrading_excel!$A$2:$X$562,18,FALSE)</f>
        <v>160.68</v>
      </c>
      <c r="N58" s="105">
        <f>VLOOKUP(Table3[Symbol],stockComparisonTrading_excel!$A$2:$X$562,18,FALSE)</f>
        <v>160.68</v>
      </c>
      <c r="O58" s="105">
        <f>VLOOKUP(Table3[Symbol],stockComparisonTrading_excel!$A$2:$X$562,17,FALSE)</f>
        <v>34271943048</v>
      </c>
      <c r="P58" s="105">
        <f>VLOOKUP(Table3[Symbol],stockComparisonTrading_excel!$A$2:$X$562,18,FALSE)</f>
        <v>160.68</v>
      </c>
      <c r="Q58" s="105">
        <f>VLOOKUP(Table3[Symbol],stockComparisonTrading_excel!$A$2:$X$562,19,FALSE)</f>
        <v>11.27</v>
      </c>
      <c r="R58" s="105">
        <f>VLOOKUP(Table3[Symbol],stockComparisonTrading_excel!$A$2:$X$562,20,FALSE)</f>
        <v>4.97</v>
      </c>
      <c r="S58" s="105">
        <f>VLOOKUP(Table3[Symbol],stockComparisonTrading_excel!$A$2:$X$562,21,FALSE)</f>
        <v>0.18</v>
      </c>
      <c r="T58" s="105">
        <f>VLOOKUP(Table3[Symbol],stockComparisonTrading_excel!$A$2:$X$562,22,FALSE)</f>
        <v>76.540000000000006</v>
      </c>
      <c r="U58" s="105">
        <f>VLOOKUP(Table3[Symbol],stockComparisonTrading_excel!$A$2:$X$562,23,FALSE)</f>
        <v>611998983</v>
      </c>
      <c r="V58" s="105">
        <f>VLOOKUP(Table3[Symbol],stockComparisonTrading_excel!$A$2:$X$562,24,FALSE)</f>
        <v>1</v>
      </c>
      <c r="W58" s="106" t="str">
        <f>VLOOKUP(Table3[Symbol],Finalcial!$A$2:$P$493,2)</f>
        <v>Q1/2013</v>
      </c>
      <c r="X58" s="107">
        <f>VLOOKUP(Table3[Symbol],Finalcial!$A$2:$P$493,3)</f>
        <v>41364</v>
      </c>
      <c r="Y58" s="107" t="e">
        <f>VLOOKUP(Table3[Symbol],Finalcial!$A$2:$P$493,4,FALSE)</f>
        <v>#N/A</v>
      </c>
      <c r="Z58" s="107" t="e">
        <f>VLOOKUP(Table3[Symbol],Finalcial!$A$2:$P$493,5,FALSE)</f>
        <v>#N/A</v>
      </c>
      <c r="AA58" s="107" t="e">
        <f>VLOOKUP(Table3[Symbol],Finalcial!$A$2:$P$493,6,FALSE)</f>
        <v>#N/A</v>
      </c>
      <c r="AB58" s="107" t="e">
        <f>VLOOKUP(Table3[Symbol],Finalcial!$A$2:$P$493,7,FALSE)</f>
        <v>#N/A</v>
      </c>
      <c r="AC58" s="107" t="e">
        <f>VLOOKUP(Table3[Symbol],Finalcial!$A$2:$P$493,8,FALSE)</f>
        <v>#N/A</v>
      </c>
      <c r="AD58" s="107" t="e">
        <f>VLOOKUP(Table3[Symbol],Finalcial!$A$2:$P$493,9,FALSE)</f>
        <v>#N/A</v>
      </c>
      <c r="AE58" s="107" t="e">
        <f>VLOOKUP(Table3[Symbol],Finalcial!$A$2:$P$493,10,FALSE)</f>
        <v>#N/A</v>
      </c>
      <c r="AF58" s="107" t="e">
        <f>VLOOKUP(Table3[Symbol],Finalcial!$A$2:$P$493,11,FALSE)</f>
        <v>#N/A</v>
      </c>
      <c r="AG58" s="107" t="e">
        <f>VLOOKUP(Table3[Symbol],Finalcial!$A$2:$P$493,12,FALSE)</f>
        <v>#N/A</v>
      </c>
      <c r="AH58" s="107" t="e">
        <f>VLOOKUP(Table3[Symbol],Finalcial!$A$2:$P$493,13,FALSE)</f>
        <v>#N/A</v>
      </c>
      <c r="AI58" s="107" t="e">
        <f>VLOOKUP(Table3[Symbol],Finalcial!$A$2:$P$493,14,FALSE)</f>
        <v>#N/A</v>
      </c>
      <c r="AJ58" s="108" t="e">
        <f t="shared" si="0"/>
        <v>#N/A</v>
      </c>
    </row>
    <row r="59" spans="1:36" ht="18.55" customHeight="1" x14ac:dyDescent="0.3">
      <c r="A59" s="64" t="s">
        <v>75</v>
      </c>
      <c r="B59" s="14" t="str">
        <f>VLOOKUP(Table3[Symbol],stockComparisonTrading_excel!$A$2:$X$562,2,FALSE)</f>
        <v>Property &amp; Construction: Property Development</v>
      </c>
      <c r="C59" s="104">
        <f>VLOOKUP(Table3[Symbol],stockComparisonTrading_excel!$A$2:$X$562,3,FALSE)</f>
        <v>1.24</v>
      </c>
      <c r="D59" s="105">
        <f>VLOOKUP(Table3[Symbol],stockComparisonTrading_excel!$A$2:$X$562,18,FALSE)</f>
        <v>71.53</v>
      </c>
      <c r="E59" s="105">
        <f>VLOOKUP(Table3[Symbol],stockComparisonTrading_excel!$A$2:$X$562,18,FALSE)</f>
        <v>71.53</v>
      </c>
      <c r="F59" s="105">
        <f>VLOOKUP(Table3[Symbol],stockComparisonTrading_excel!$A$2:$X$562,18,FALSE)</f>
        <v>71.53</v>
      </c>
      <c r="G59" s="105">
        <f>VLOOKUP(Table3[Symbol],stockComparisonTrading_excel!$A$2:$X$562,18,FALSE)</f>
        <v>71.53</v>
      </c>
      <c r="H59" s="105">
        <f>VLOOKUP(Table3[Symbol],stockComparisonTrading_excel!$A$2:$X$562,18,FALSE)</f>
        <v>71.53</v>
      </c>
      <c r="I59" s="105">
        <f>VLOOKUP(Table3[Symbol],stockComparisonTrading_excel!$A$2:$X$562,18,FALSE)</f>
        <v>71.53</v>
      </c>
      <c r="J59" s="105">
        <f>VLOOKUP(Table3[Symbol],stockComparisonTrading_excel!$A$2:$X$562,18,FALSE)</f>
        <v>71.53</v>
      </c>
      <c r="K59" s="105">
        <f>VLOOKUP(Table3[Symbol],stockComparisonTrading_excel!$A$2:$X$562,18,FALSE)</f>
        <v>71.53</v>
      </c>
      <c r="L59" s="105">
        <f>VLOOKUP(Table3[Symbol],stockComparisonTrading_excel!$A$2:$X$562,18,FALSE)</f>
        <v>71.53</v>
      </c>
      <c r="M59" s="105">
        <f>VLOOKUP(Table3[Symbol],stockComparisonTrading_excel!$A$2:$X$562,18,FALSE)</f>
        <v>71.53</v>
      </c>
      <c r="N59" s="105">
        <f>VLOOKUP(Table3[Symbol],stockComparisonTrading_excel!$A$2:$X$562,18,FALSE)</f>
        <v>71.53</v>
      </c>
      <c r="O59" s="105">
        <f>VLOOKUP(Table3[Symbol],stockComparisonTrading_excel!$A$2:$X$562,17,FALSE)</f>
        <v>2193499850.1999998</v>
      </c>
      <c r="P59" s="105">
        <f>VLOOKUP(Table3[Symbol],stockComparisonTrading_excel!$A$2:$X$562,18,FALSE)</f>
        <v>71.53</v>
      </c>
      <c r="Q59" s="105">
        <f>VLOOKUP(Table3[Symbol],stockComparisonTrading_excel!$A$2:$X$562,19,FALSE)</f>
        <v>1.78</v>
      </c>
      <c r="R59" s="105">
        <f>VLOOKUP(Table3[Symbol],stockComparisonTrading_excel!$A$2:$X$562,20,FALSE)</f>
        <v>1.2</v>
      </c>
      <c r="S59" s="105">
        <f>VLOOKUP(Table3[Symbol],stockComparisonTrading_excel!$A$2:$X$562,21,FALSE)</f>
        <v>0.14000000000000001</v>
      </c>
      <c r="T59" s="105">
        <f>VLOOKUP(Table3[Symbol],stockComparisonTrading_excel!$A$2:$X$562,22,FALSE)</f>
        <v>44.18</v>
      </c>
      <c r="U59" s="105">
        <f>VLOOKUP(Table3[Symbol],stockComparisonTrading_excel!$A$2:$X$562,23,FALSE)</f>
        <v>1024999930</v>
      </c>
      <c r="V59" s="105">
        <f>VLOOKUP(Table3[Symbol],stockComparisonTrading_excel!$A$2:$X$562,24,FALSE)</f>
        <v>1</v>
      </c>
      <c r="W59" s="106" t="str">
        <f>VLOOKUP(Table3[Symbol],Finalcial!$A$2:$P$493,2)</f>
        <v>Q1/2013</v>
      </c>
      <c r="X59" s="107">
        <f>VLOOKUP(Table3[Symbol],Finalcial!$A$2:$P$493,3)</f>
        <v>41364</v>
      </c>
      <c r="Y59" s="107" t="e">
        <f>VLOOKUP(Table3[Symbol],Finalcial!$A$2:$P$493,4,FALSE)</f>
        <v>#N/A</v>
      </c>
      <c r="Z59" s="107" t="e">
        <f>VLOOKUP(Table3[Symbol],Finalcial!$A$2:$P$493,5,FALSE)</f>
        <v>#N/A</v>
      </c>
      <c r="AA59" s="107" t="e">
        <f>VLOOKUP(Table3[Symbol],Finalcial!$A$2:$P$493,6,FALSE)</f>
        <v>#N/A</v>
      </c>
      <c r="AB59" s="107" t="e">
        <f>VLOOKUP(Table3[Symbol],Finalcial!$A$2:$P$493,7,FALSE)</f>
        <v>#N/A</v>
      </c>
      <c r="AC59" s="107" t="e">
        <f>VLOOKUP(Table3[Symbol],Finalcial!$A$2:$P$493,8,FALSE)</f>
        <v>#N/A</v>
      </c>
      <c r="AD59" s="107" t="e">
        <f>VLOOKUP(Table3[Symbol],Finalcial!$A$2:$P$493,9,FALSE)</f>
        <v>#N/A</v>
      </c>
      <c r="AE59" s="107" t="e">
        <f>VLOOKUP(Table3[Symbol],Finalcial!$A$2:$P$493,10,FALSE)</f>
        <v>#N/A</v>
      </c>
      <c r="AF59" s="107" t="e">
        <f>VLOOKUP(Table3[Symbol],Finalcial!$A$2:$P$493,11,FALSE)</f>
        <v>#N/A</v>
      </c>
      <c r="AG59" s="107" t="e">
        <f>VLOOKUP(Table3[Symbol],Finalcial!$A$2:$P$493,12,FALSE)</f>
        <v>#N/A</v>
      </c>
      <c r="AH59" s="107" t="e">
        <f>VLOOKUP(Table3[Symbol],Finalcial!$A$2:$P$493,13,FALSE)</f>
        <v>#N/A</v>
      </c>
      <c r="AI59" s="107" t="e">
        <f>VLOOKUP(Table3[Symbol],Finalcial!$A$2:$P$493,14,FALSE)</f>
        <v>#N/A</v>
      </c>
      <c r="AJ59" s="108" t="e">
        <f t="shared" si="0"/>
        <v>#N/A</v>
      </c>
    </row>
    <row r="60" spans="1:36" ht="18.55" customHeight="1" x14ac:dyDescent="0.3">
      <c r="A60" s="64" t="s">
        <v>629</v>
      </c>
      <c r="B60" s="14" t="str">
        <f>VLOOKUP(Table3[Symbol],stockComparisonTrading_excel!$A$2:$X$562,2,FALSE)</f>
        <v>Property &amp; Construction: Property Fund</v>
      </c>
      <c r="C60" s="104">
        <f>VLOOKUP(Table3[Symbol],stockComparisonTrading_excel!$A$2:$X$562,3,FALSE)</f>
        <v>10.4</v>
      </c>
      <c r="D60" s="105" t="str">
        <f>VLOOKUP(Table3[Symbol],stockComparisonTrading_excel!$A$2:$X$562,18,FALSE)</f>
        <v>N/A</v>
      </c>
      <c r="E60" s="105" t="str">
        <f>VLOOKUP(Table3[Symbol],stockComparisonTrading_excel!$A$2:$X$562,18,FALSE)</f>
        <v>N/A</v>
      </c>
      <c r="F60" s="105" t="str">
        <f>VLOOKUP(Table3[Symbol],stockComparisonTrading_excel!$A$2:$X$562,18,FALSE)</f>
        <v>N/A</v>
      </c>
      <c r="G60" s="105" t="str">
        <f>VLOOKUP(Table3[Symbol],stockComparisonTrading_excel!$A$2:$X$562,18,FALSE)</f>
        <v>N/A</v>
      </c>
      <c r="H60" s="105" t="str">
        <f>VLOOKUP(Table3[Symbol],stockComparisonTrading_excel!$A$2:$X$562,18,FALSE)</f>
        <v>N/A</v>
      </c>
      <c r="I60" s="105" t="str">
        <f>VLOOKUP(Table3[Symbol],stockComparisonTrading_excel!$A$2:$X$562,18,FALSE)</f>
        <v>N/A</v>
      </c>
      <c r="J60" s="105" t="str">
        <f>VLOOKUP(Table3[Symbol],stockComparisonTrading_excel!$A$2:$X$562,18,FALSE)</f>
        <v>N/A</v>
      </c>
      <c r="K60" s="105" t="str">
        <f>VLOOKUP(Table3[Symbol],stockComparisonTrading_excel!$A$2:$X$562,18,FALSE)</f>
        <v>N/A</v>
      </c>
      <c r="L60" s="105" t="str">
        <f>VLOOKUP(Table3[Symbol],stockComparisonTrading_excel!$A$2:$X$562,18,FALSE)</f>
        <v>N/A</v>
      </c>
      <c r="M60" s="105" t="str">
        <f>VLOOKUP(Table3[Symbol],stockComparisonTrading_excel!$A$2:$X$562,18,FALSE)</f>
        <v>N/A</v>
      </c>
      <c r="N60" s="105" t="str">
        <f>VLOOKUP(Table3[Symbol],stockComparisonTrading_excel!$A$2:$X$562,18,FALSE)</f>
        <v>N/A</v>
      </c>
      <c r="O60" s="105">
        <f>VLOOKUP(Table3[Symbol],stockComparisonTrading_excel!$A$2:$X$562,17,FALSE)</f>
        <v>1831440000</v>
      </c>
      <c r="P60" s="105" t="str">
        <f>VLOOKUP(Table3[Symbol],stockComparisonTrading_excel!$A$2:$X$562,18,FALSE)</f>
        <v>N/A</v>
      </c>
      <c r="Q60" s="105" t="str">
        <f>VLOOKUP(Table3[Symbol],stockComparisonTrading_excel!$A$2:$X$562,19,FALSE)</f>
        <v>N/A</v>
      </c>
      <c r="R60" s="105" t="str">
        <f>VLOOKUP(Table3[Symbol],stockComparisonTrading_excel!$A$2:$X$562,20,FALSE)</f>
        <v>-</v>
      </c>
      <c r="S60" s="105" t="str">
        <f>VLOOKUP(Table3[Symbol],stockComparisonTrading_excel!$A$2:$X$562,21,FALSE)</f>
        <v>-</v>
      </c>
      <c r="T60" s="105">
        <f>VLOOKUP(Table3[Symbol],stockComparisonTrading_excel!$A$2:$X$562,22,FALSE)</f>
        <v>23.42</v>
      </c>
      <c r="U60" s="105">
        <f>VLOOKUP(Table3[Symbol],stockComparisonTrading_excel!$A$2:$X$562,23,FALSE)</f>
        <v>176100000</v>
      </c>
      <c r="V60" s="105">
        <f>VLOOKUP(Table3[Symbol],stockComparisonTrading_excel!$A$2:$X$562,24,FALSE)</f>
        <v>10.4</v>
      </c>
      <c r="W60" s="106" t="str">
        <f>VLOOKUP(Table3[Symbol],Finalcial!$A$2:$P$493,2)</f>
        <v>Q1/2013</v>
      </c>
      <c r="X60" s="107">
        <f>VLOOKUP(Table3[Symbol],Finalcial!$A$2:$P$493,3)</f>
        <v>41364</v>
      </c>
      <c r="Y60" s="107" t="e">
        <f>VLOOKUP(Table3[Symbol],Finalcial!$A$2:$P$493,4,FALSE)</f>
        <v>#N/A</v>
      </c>
      <c r="Z60" s="107" t="e">
        <f>VLOOKUP(Table3[Symbol],Finalcial!$A$2:$P$493,5,FALSE)</f>
        <v>#N/A</v>
      </c>
      <c r="AA60" s="107" t="e">
        <f>VLOOKUP(Table3[Symbol],Finalcial!$A$2:$P$493,6,FALSE)</f>
        <v>#N/A</v>
      </c>
      <c r="AB60" s="107" t="e">
        <f>VLOOKUP(Table3[Symbol],Finalcial!$A$2:$P$493,7,FALSE)</f>
        <v>#N/A</v>
      </c>
      <c r="AC60" s="107" t="e">
        <f>VLOOKUP(Table3[Symbol],Finalcial!$A$2:$P$493,8,FALSE)</f>
        <v>#N/A</v>
      </c>
      <c r="AD60" s="107" t="e">
        <f>VLOOKUP(Table3[Symbol],Finalcial!$A$2:$P$493,9,FALSE)</f>
        <v>#N/A</v>
      </c>
      <c r="AE60" s="107" t="e">
        <f>VLOOKUP(Table3[Symbol],Finalcial!$A$2:$P$493,10,FALSE)</f>
        <v>#N/A</v>
      </c>
      <c r="AF60" s="107" t="e">
        <f>VLOOKUP(Table3[Symbol],Finalcial!$A$2:$P$493,11,FALSE)</f>
        <v>#N/A</v>
      </c>
      <c r="AG60" s="107" t="e">
        <f>VLOOKUP(Table3[Symbol],Finalcial!$A$2:$P$493,12,FALSE)</f>
        <v>#N/A</v>
      </c>
      <c r="AH60" s="107" t="e">
        <f>VLOOKUP(Table3[Symbol],Finalcial!$A$2:$P$493,13,FALSE)</f>
        <v>#N/A</v>
      </c>
      <c r="AI60" s="107" t="e">
        <f>VLOOKUP(Table3[Symbol],Finalcial!$A$2:$P$493,14,FALSE)</f>
        <v>#N/A</v>
      </c>
      <c r="AJ60" s="108" t="e">
        <f t="shared" si="0"/>
        <v>#N/A</v>
      </c>
    </row>
    <row r="61" spans="1:36" ht="18.55" customHeight="1" x14ac:dyDescent="0.3">
      <c r="A61" s="64" t="s">
        <v>630</v>
      </c>
      <c r="B61" s="14" t="str">
        <f>VLOOKUP(Table3[Symbol],stockComparisonTrading_excel!$A$2:$X$562,2,FALSE)</f>
        <v>Property &amp; Construction: Property Fund</v>
      </c>
      <c r="C61" s="104">
        <f>VLOOKUP(Table3[Symbol],stockComparisonTrading_excel!$A$2:$X$562,3,FALSE)</f>
        <v>10</v>
      </c>
      <c r="D61" s="105" t="str">
        <f>VLOOKUP(Table3[Symbol],stockComparisonTrading_excel!$A$2:$X$562,18,FALSE)</f>
        <v>N/A</v>
      </c>
      <c r="E61" s="105" t="str">
        <f>VLOOKUP(Table3[Symbol],stockComparisonTrading_excel!$A$2:$X$562,18,FALSE)</f>
        <v>N/A</v>
      </c>
      <c r="F61" s="105" t="str">
        <f>VLOOKUP(Table3[Symbol],stockComparisonTrading_excel!$A$2:$X$562,18,FALSE)</f>
        <v>N/A</v>
      </c>
      <c r="G61" s="105" t="str">
        <f>VLOOKUP(Table3[Symbol],stockComparisonTrading_excel!$A$2:$X$562,18,FALSE)</f>
        <v>N/A</v>
      </c>
      <c r="H61" s="105" t="str">
        <f>VLOOKUP(Table3[Symbol],stockComparisonTrading_excel!$A$2:$X$562,18,FALSE)</f>
        <v>N/A</v>
      </c>
      <c r="I61" s="105" t="str">
        <f>VLOOKUP(Table3[Symbol],stockComparisonTrading_excel!$A$2:$X$562,18,FALSE)</f>
        <v>N/A</v>
      </c>
      <c r="J61" s="105" t="str">
        <f>VLOOKUP(Table3[Symbol],stockComparisonTrading_excel!$A$2:$X$562,18,FALSE)</f>
        <v>N/A</v>
      </c>
      <c r="K61" s="105" t="str">
        <f>VLOOKUP(Table3[Symbol],stockComparisonTrading_excel!$A$2:$X$562,18,FALSE)</f>
        <v>N/A</v>
      </c>
      <c r="L61" s="105" t="str">
        <f>VLOOKUP(Table3[Symbol],stockComparisonTrading_excel!$A$2:$X$562,18,FALSE)</f>
        <v>N/A</v>
      </c>
      <c r="M61" s="105" t="str">
        <f>VLOOKUP(Table3[Symbol],stockComparisonTrading_excel!$A$2:$X$562,18,FALSE)</f>
        <v>N/A</v>
      </c>
      <c r="N61" s="105" t="str">
        <f>VLOOKUP(Table3[Symbol],stockComparisonTrading_excel!$A$2:$X$562,18,FALSE)</f>
        <v>N/A</v>
      </c>
      <c r="O61" s="105">
        <f>VLOOKUP(Table3[Symbol],stockComparisonTrading_excel!$A$2:$X$562,17,FALSE)</f>
        <v>1800000000</v>
      </c>
      <c r="P61" s="105" t="str">
        <f>VLOOKUP(Table3[Symbol],stockComparisonTrading_excel!$A$2:$X$562,18,FALSE)</f>
        <v>N/A</v>
      </c>
      <c r="Q61" s="105" t="str">
        <f>VLOOKUP(Table3[Symbol],stockComparisonTrading_excel!$A$2:$X$562,19,FALSE)</f>
        <v>N/A</v>
      </c>
      <c r="R61" s="105" t="str">
        <f>VLOOKUP(Table3[Symbol],stockComparisonTrading_excel!$A$2:$X$562,20,FALSE)</f>
        <v>-</v>
      </c>
      <c r="S61" s="105" t="str">
        <f>VLOOKUP(Table3[Symbol],stockComparisonTrading_excel!$A$2:$X$562,21,FALSE)</f>
        <v>-</v>
      </c>
      <c r="T61" s="105">
        <f>VLOOKUP(Table3[Symbol],stockComparisonTrading_excel!$A$2:$X$562,22,FALSE)</f>
        <v>7.49</v>
      </c>
      <c r="U61" s="105">
        <f>VLOOKUP(Table3[Symbol],stockComparisonTrading_excel!$A$2:$X$562,23,FALSE)</f>
        <v>180000000</v>
      </c>
      <c r="V61" s="105">
        <f>VLOOKUP(Table3[Symbol],stockComparisonTrading_excel!$A$2:$X$562,24,FALSE)</f>
        <v>10</v>
      </c>
      <c r="W61" s="106" t="str">
        <f>VLOOKUP(Table3[Symbol],Finalcial!$A$2:$P$493,2)</f>
        <v>Q1/2013</v>
      </c>
      <c r="X61" s="107">
        <f>VLOOKUP(Table3[Symbol],Finalcial!$A$2:$P$493,3)</f>
        <v>41364</v>
      </c>
      <c r="Y61" s="107" t="e">
        <f>VLOOKUP(Table3[Symbol],Finalcial!$A$2:$P$493,4,FALSE)</f>
        <v>#N/A</v>
      </c>
      <c r="Z61" s="107" t="e">
        <f>VLOOKUP(Table3[Symbol],Finalcial!$A$2:$P$493,5,FALSE)</f>
        <v>#N/A</v>
      </c>
      <c r="AA61" s="107" t="e">
        <f>VLOOKUP(Table3[Symbol],Finalcial!$A$2:$P$493,6,FALSE)</f>
        <v>#N/A</v>
      </c>
      <c r="AB61" s="107" t="e">
        <f>VLOOKUP(Table3[Symbol],Finalcial!$A$2:$P$493,7,FALSE)</f>
        <v>#N/A</v>
      </c>
      <c r="AC61" s="107" t="e">
        <f>VLOOKUP(Table3[Symbol],Finalcial!$A$2:$P$493,8,FALSE)</f>
        <v>#N/A</v>
      </c>
      <c r="AD61" s="107" t="e">
        <f>VLOOKUP(Table3[Symbol],Finalcial!$A$2:$P$493,9,FALSE)</f>
        <v>#N/A</v>
      </c>
      <c r="AE61" s="107" t="e">
        <f>VLOOKUP(Table3[Symbol],Finalcial!$A$2:$P$493,10,FALSE)</f>
        <v>#N/A</v>
      </c>
      <c r="AF61" s="107" t="e">
        <f>VLOOKUP(Table3[Symbol],Finalcial!$A$2:$P$493,11,FALSE)</f>
        <v>#N/A</v>
      </c>
      <c r="AG61" s="107" t="e">
        <f>VLOOKUP(Table3[Symbol],Finalcial!$A$2:$P$493,12,FALSE)</f>
        <v>#N/A</v>
      </c>
      <c r="AH61" s="107" t="e">
        <f>VLOOKUP(Table3[Symbol],Finalcial!$A$2:$P$493,13,FALSE)</f>
        <v>#N/A</v>
      </c>
      <c r="AI61" s="107" t="e">
        <f>VLOOKUP(Table3[Symbol],Finalcial!$A$2:$P$493,14,FALSE)</f>
        <v>#N/A</v>
      </c>
      <c r="AJ61" s="108" t="e">
        <f t="shared" si="0"/>
        <v>#N/A</v>
      </c>
    </row>
    <row r="62" spans="1:36" ht="18.55" customHeight="1" x14ac:dyDescent="0.3">
      <c r="A62" s="64" t="s">
        <v>226</v>
      </c>
      <c r="B62" s="14" t="str">
        <f>VLOOKUP(Table3[Symbol],stockComparisonTrading_excel!$A$2:$X$562,2,FALSE)</f>
        <v>Property &amp; Construction: Property Fund</v>
      </c>
      <c r="C62" s="104">
        <f>VLOOKUP(Table3[Symbol],stockComparisonTrading_excel!$A$2:$X$562,3,FALSE)</f>
        <v>10.7</v>
      </c>
      <c r="D62" s="105" t="str">
        <f>VLOOKUP(Table3[Symbol],stockComparisonTrading_excel!$A$2:$X$562,18,FALSE)</f>
        <v>N/A</v>
      </c>
      <c r="E62" s="105" t="str">
        <f>VLOOKUP(Table3[Symbol],stockComparisonTrading_excel!$A$2:$X$562,18,FALSE)</f>
        <v>N/A</v>
      </c>
      <c r="F62" s="105" t="str">
        <f>VLOOKUP(Table3[Symbol],stockComparisonTrading_excel!$A$2:$X$562,18,FALSE)</f>
        <v>N/A</v>
      </c>
      <c r="G62" s="105" t="str">
        <f>VLOOKUP(Table3[Symbol],stockComparisonTrading_excel!$A$2:$X$562,18,FALSE)</f>
        <v>N/A</v>
      </c>
      <c r="H62" s="105" t="str">
        <f>VLOOKUP(Table3[Symbol],stockComparisonTrading_excel!$A$2:$X$562,18,FALSE)</f>
        <v>N/A</v>
      </c>
      <c r="I62" s="105" t="str">
        <f>VLOOKUP(Table3[Symbol],stockComparisonTrading_excel!$A$2:$X$562,18,FALSE)</f>
        <v>N/A</v>
      </c>
      <c r="J62" s="105" t="str">
        <f>VLOOKUP(Table3[Symbol],stockComparisonTrading_excel!$A$2:$X$562,18,FALSE)</f>
        <v>N/A</v>
      </c>
      <c r="K62" s="105" t="str">
        <f>VLOOKUP(Table3[Symbol],stockComparisonTrading_excel!$A$2:$X$562,18,FALSE)</f>
        <v>N/A</v>
      </c>
      <c r="L62" s="105" t="str">
        <f>VLOOKUP(Table3[Symbol],stockComparisonTrading_excel!$A$2:$X$562,18,FALSE)</f>
        <v>N/A</v>
      </c>
      <c r="M62" s="105" t="str">
        <f>VLOOKUP(Table3[Symbol],stockComparisonTrading_excel!$A$2:$X$562,18,FALSE)</f>
        <v>N/A</v>
      </c>
      <c r="N62" s="105" t="str">
        <f>VLOOKUP(Table3[Symbol],stockComparisonTrading_excel!$A$2:$X$562,18,FALSE)</f>
        <v>N/A</v>
      </c>
      <c r="O62" s="105">
        <f>VLOOKUP(Table3[Symbol],stockComparisonTrading_excel!$A$2:$X$562,17,FALSE)</f>
        <v>970000000</v>
      </c>
      <c r="P62" s="105" t="str">
        <f>VLOOKUP(Table3[Symbol],stockComparisonTrading_excel!$A$2:$X$562,18,FALSE)</f>
        <v>N/A</v>
      </c>
      <c r="Q62" s="105">
        <f>VLOOKUP(Table3[Symbol],stockComparisonTrading_excel!$A$2:$X$562,19,FALSE)</f>
        <v>1</v>
      </c>
      <c r="R62" s="105">
        <f>VLOOKUP(Table3[Symbol],stockComparisonTrading_excel!$A$2:$X$562,20,FALSE)</f>
        <v>10.039999999999999</v>
      </c>
      <c r="S62" s="105" t="str">
        <f>VLOOKUP(Table3[Symbol],stockComparisonTrading_excel!$A$2:$X$562,21,FALSE)</f>
        <v>-</v>
      </c>
      <c r="T62" s="105">
        <f>VLOOKUP(Table3[Symbol],stockComparisonTrading_excel!$A$2:$X$562,22,FALSE)</f>
        <v>2.5299999999999998</v>
      </c>
      <c r="U62" s="105">
        <f>VLOOKUP(Table3[Symbol],stockComparisonTrading_excel!$A$2:$X$562,23,FALSE)</f>
        <v>97000000</v>
      </c>
      <c r="V62" s="105">
        <f>VLOOKUP(Table3[Symbol],stockComparisonTrading_excel!$A$2:$X$562,24,FALSE)</f>
        <v>10</v>
      </c>
      <c r="W62" s="106" t="str">
        <f>VLOOKUP(Table3[Symbol],Finalcial!$A$2:$P$493,2)</f>
        <v>Q1/2013</v>
      </c>
      <c r="X62" s="107">
        <f>VLOOKUP(Table3[Symbol],Finalcial!$A$2:$P$493,3)</f>
        <v>41364</v>
      </c>
      <c r="Y62" s="107" t="e">
        <f>VLOOKUP(Table3[Symbol],Finalcial!$A$2:$P$493,4,FALSE)</f>
        <v>#N/A</v>
      </c>
      <c r="Z62" s="107" t="e">
        <f>VLOOKUP(Table3[Symbol],Finalcial!$A$2:$P$493,5,FALSE)</f>
        <v>#N/A</v>
      </c>
      <c r="AA62" s="107" t="e">
        <f>VLOOKUP(Table3[Symbol],Finalcial!$A$2:$P$493,6,FALSE)</f>
        <v>#N/A</v>
      </c>
      <c r="AB62" s="107" t="e">
        <f>VLOOKUP(Table3[Symbol],Finalcial!$A$2:$P$493,7,FALSE)</f>
        <v>#N/A</v>
      </c>
      <c r="AC62" s="107" t="e">
        <f>VLOOKUP(Table3[Symbol],Finalcial!$A$2:$P$493,8,FALSE)</f>
        <v>#N/A</v>
      </c>
      <c r="AD62" s="107" t="e">
        <f>VLOOKUP(Table3[Symbol],Finalcial!$A$2:$P$493,9,FALSE)</f>
        <v>#N/A</v>
      </c>
      <c r="AE62" s="107" t="e">
        <f>VLOOKUP(Table3[Symbol],Finalcial!$A$2:$P$493,10,FALSE)</f>
        <v>#N/A</v>
      </c>
      <c r="AF62" s="107" t="e">
        <f>VLOOKUP(Table3[Symbol],Finalcial!$A$2:$P$493,11,FALSE)</f>
        <v>#N/A</v>
      </c>
      <c r="AG62" s="107" t="e">
        <f>VLOOKUP(Table3[Symbol],Finalcial!$A$2:$P$493,12,FALSE)</f>
        <v>#N/A</v>
      </c>
      <c r="AH62" s="107" t="e">
        <f>VLOOKUP(Table3[Symbol],Finalcial!$A$2:$P$493,13,FALSE)</f>
        <v>#N/A</v>
      </c>
      <c r="AI62" s="107" t="e">
        <f>VLOOKUP(Table3[Symbol],Finalcial!$A$2:$P$493,14,FALSE)</f>
        <v>#N/A</v>
      </c>
      <c r="AJ62" s="108" t="e">
        <f t="shared" si="0"/>
        <v>#N/A</v>
      </c>
    </row>
    <row r="63" spans="1:36" ht="18.55" customHeight="1" x14ac:dyDescent="0.3">
      <c r="A63" s="64" t="s">
        <v>393</v>
      </c>
      <c r="B63" s="14" t="str">
        <f>VLOOKUP(Table3[Symbol],stockComparisonTrading_excel!$A$2:$X$562,2,FALSE)</f>
        <v>Property &amp; Construction: Property Fund</v>
      </c>
      <c r="C63" s="104">
        <f>VLOOKUP(Table3[Symbol],stockComparisonTrading_excel!$A$2:$X$562,3,FALSE)</f>
        <v>4.5599999999999996</v>
      </c>
      <c r="D63" s="105" t="str">
        <f>VLOOKUP(Table3[Symbol],stockComparisonTrading_excel!$A$2:$X$562,18,FALSE)</f>
        <v>N/A</v>
      </c>
      <c r="E63" s="105" t="str">
        <f>VLOOKUP(Table3[Symbol],stockComparisonTrading_excel!$A$2:$X$562,18,FALSE)</f>
        <v>N/A</v>
      </c>
      <c r="F63" s="105" t="str">
        <f>VLOOKUP(Table3[Symbol],stockComparisonTrading_excel!$A$2:$X$562,18,FALSE)</f>
        <v>N/A</v>
      </c>
      <c r="G63" s="105" t="str">
        <f>VLOOKUP(Table3[Symbol],stockComparisonTrading_excel!$A$2:$X$562,18,FALSE)</f>
        <v>N/A</v>
      </c>
      <c r="H63" s="105" t="str">
        <f>VLOOKUP(Table3[Symbol],stockComparisonTrading_excel!$A$2:$X$562,18,FALSE)</f>
        <v>N/A</v>
      </c>
      <c r="I63" s="105" t="str">
        <f>VLOOKUP(Table3[Symbol],stockComparisonTrading_excel!$A$2:$X$562,18,FALSE)</f>
        <v>N/A</v>
      </c>
      <c r="J63" s="105" t="str">
        <f>VLOOKUP(Table3[Symbol],stockComparisonTrading_excel!$A$2:$X$562,18,FALSE)</f>
        <v>N/A</v>
      </c>
      <c r="K63" s="105" t="str">
        <f>VLOOKUP(Table3[Symbol],stockComparisonTrading_excel!$A$2:$X$562,18,FALSE)</f>
        <v>N/A</v>
      </c>
      <c r="L63" s="105" t="str">
        <f>VLOOKUP(Table3[Symbol],stockComparisonTrading_excel!$A$2:$X$562,18,FALSE)</f>
        <v>N/A</v>
      </c>
      <c r="M63" s="105" t="str">
        <f>VLOOKUP(Table3[Symbol],stockComparisonTrading_excel!$A$2:$X$562,18,FALSE)</f>
        <v>N/A</v>
      </c>
      <c r="N63" s="105" t="str">
        <f>VLOOKUP(Table3[Symbol],stockComparisonTrading_excel!$A$2:$X$562,18,FALSE)</f>
        <v>N/A</v>
      </c>
      <c r="O63" s="105">
        <f>VLOOKUP(Table3[Symbol],stockComparisonTrading_excel!$A$2:$X$562,17,FALSE)</f>
        <v>794920000</v>
      </c>
      <c r="P63" s="105" t="str">
        <f>VLOOKUP(Table3[Symbol],stockComparisonTrading_excel!$A$2:$X$562,18,FALSE)</f>
        <v>N/A</v>
      </c>
      <c r="Q63" s="105">
        <f>VLOOKUP(Table3[Symbol],stockComparisonTrading_excel!$A$2:$X$562,19,FALSE)</f>
        <v>0.56000000000000005</v>
      </c>
      <c r="R63" s="105">
        <f>VLOOKUP(Table3[Symbol],stockComparisonTrading_excel!$A$2:$X$562,20,FALSE)</f>
        <v>8.4700000000000006</v>
      </c>
      <c r="S63" s="105" t="str">
        <f>VLOOKUP(Table3[Symbol],stockComparisonTrading_excel!$A$2:$X$562,21,FALSE)</f>
        <v>-</v>
      </c>
      <c r="T63" s="105">
        <f>VLOOKUP(Table3[Symbol],stockComparisonTrading_excel!$A$2:$X$562,22,FALSE)</f>
        <v>1.05</v>
      </c>
      <c r="U63" s="105">
        <f>VLOOKUP(Table3[Symbol],stockComparisonTrading_excel!$A$2:$X$562,23,FALSE)</f>
        <v>167000000</v>
      </c>
      <c r="V63" s="105">
        <f>VLOOKUP(Table3[Symbol],stockComparisonTrading_excel!$A$2:$X$562,24,FALSE)</f>
        <v>10</v>
      </c>
      <c r="W63" s="106" t="str">
        <f>VLOOKUP(Table3[Symbol],Finalcial!$A$2:$P$493,2)</f>
        <v>Q4/2012</v>
      </c>
      <c r="X63" s="107">
        <f>VLOOKUP(Table3[Symbol],Finalcial!$A$2:$P$493,3)</f>
        <v>41274</v>
      </c>
      <c r="Y63" s="107" t="e">
        <f>VLOOKUP(Table3[Symbol],Finalcial!$A$2:$P$493,4,FALSE)</f>
        <v>#N/A</v>
      </c>
      <c r="Z63" s="107" t="e">
        <f>VLOOKUP(Table3[Symbol],Finalcial!$A$2:$P$493,5,FALSE)</f>
        <v>#N/A</v>
      </c>
      <c r="AA63" s="107" t="e">
        <f>VLOOKUP(Table3[Symbol],Finalcial!$A$2:$P$493,6,FALSE)</f>
        <v>#N/A</v>
      </c>
      <c r="AB63" s="107" t="e">
        <f>VLOOKUP(Table3[Symbol],Finalcial!$A$2:$P$493,7,FALSE)</f>
        <v>#N/A</v>
      </c>
      <c r="AC63" s="107" t="e">
        <f>VLOOKUP(Table3[Symbol],Finalcial!$A$2:$P$493,8,FALSE)</f>
        <v>#N/A</v>
      </c>
      <c r="AD63" s="107" t="e">
        <f>VLOOKUP(Table3[Symbol],Finalcial!$A$2:$P$493,9,FALSE)</f>
        <v>#N/A</v>
      </c>
      <c r="AE63" s="107" t="e">
        <f>VLOOKUP(Table3[Symbol],Finalcial!$A$2:$P$493,10,FALSE)</f>
        <v>#N/A</v>
      </c>
      <c r="AF63" s="107" t="e">
        <f>VLOOKUP(Table3[Symbol],Finalcial!$A$2:$P$493,11,FALSE)</f>
        <v>#N/A</v>
      </c>
      <c r="AG63" s="107" t="e">
        <f>VLOOKUP(Table3[Symbol],Finalcial!$A$2:$P$493,12,FALSE)</f>
        <v>#N/A</v>
      </c>
      <c r="AH63" s="107" t="e">
        <f>VLOOKUP(Table3[Symbol],Finalcial!$A$2:$P$493,13,FALSE)</f>
        <v>#N/A</v>
      </c>
      <c r="AI63" s="107" t="e">
        <f>VLOOKUP(Table3[Symbol],Finalcial!$A$2:$P$493,14,FALSE)</f>
        <v>#N/A</v>
      </c>
      <c r="AJ63" s="108" t="e">
        <f t="shared" si="0"/>
        <v>#N/A</v>
      </c>
    </row>
    <row r="64" spans="1:36" ht="18.55" customHeight="1" x14ac:dyDescent="0.3">
      <c r="A64" s="64" t="s">
        <v>497</v>
      </c>
      <c r="B64" s="14" t="str">
        <f>VLOOKUP(Table3[Symbol],stockComparisonTrading_excel!$A$2:$X$562,2,FALSE)</f>
        <v>Property &amp; Construction: Property Fund</v>
      </c>
      <c r="C64" s="104">
        <f>VLOOKUP(Table3[Symbol],stockComparisonTrading_excel!$A$2:$X$562,3,FALSE)</f>
        <v>2.96</v>
      </c>
      <c r="D64" s="105" t="str">
        <f>VLOOKUP(Table3[Symbol],stockComparisonTrading_excel!$A$2:$X$562,18,FALSE)</f>
        <v>N/A</v>
      </c>
      <c r="E64" s="105" t="str">
        <f>VLOOKUP(Table3[Symbol],stockComparisonTrading_excel!$A$2:$X$562,18,FALSE)</f>
        <v>N/A</v>
      </c>
      <c r="F64" s="105" t="str">
        <f>VLOOKUP(Table3[Symbol],stockComparisonTrading_excel!$A$2:$X$562,18,FALSE)</f>
        <v>N/A</v>
      </c>
      <c r="G64" s="105" t="str">
        <f>VLOOKUP(Table3[Symbol],stockComparisonTrading_excel!$A$2:$X$562,18,FALSE)</f>
        <v>N/A</v>
      </c>
      <c r="H64" s="105" t="str">
        <f>VLOOKUP(Table3[Symbol],stockComparisonTrading_excel!$A$2:$X$562,18,FALSE)</f>
        <v>N/A</v>
      </c>
      <c r="I64" s="105" t="str">
        <f>VLOOKUP(Table3[Symbol],stockComparisonTrading_excel!$A$2:$X$562,18,FALSE)</f>
        <v>N/A</v>
      </c>
      <c r="J64" s="105" t="str">
        <f>VLOOKUP(Table3[Symbol],stockComparisonTrading_excel!$A$2:$X$562,18,FALSE)</f>
        <v>N/A</v>
      </c>
      <c r="K64" s="105" t="str">
        <f>VLOOKUP(Table3[Symbol],stockComparisonTrading_excel!$A$2:$X$562,18,FALSE)</f>
        <v>N/A</v>
      </c>
      <c r="L64" s="105" t="str">
        <f>VLOOKUP(Table3[Symbol],stockComparisonTrading_excel!$A$2:$X$562,18,FALSE)</f>
        <v>N/A</v>
      </c>
      <c r="M64" s="105" t="str">
        <f>VLOOKUP(Table3[Symbol],stockComparisonTrading_excel!$A$2:$X$562,18,FALSE)</f>
        <v>N/A</v>
      </c>
      <c r="N64" s="105" t="str">
        <f>VLOOKUP(Table3[Symbol],stockComparisonTrading_excel!$A$2:$X$562,18,FALSE)</f>
        <v>N/A</v>
      </c>
      <c r="O64" s="105">
        <f>VLOOKUP(Table3[Symbol],stockComparisonTrading_excel!$A$2:$X$562,17,FALSE)</f>
        <v>238000000</v>
      </c>
      <c r="P64" s="105" t="str">
        <f>VLOOKUP(Table3[Symbol],stockComparisonTrading_excel!$A$2:$X$562,18,FALSE)</f>
        <v>N/A</v>
      </c>
      <c r="Q64" s="105">
        <f>VLOOKUP(Table3[Symbol],stockComparisonTrading_excel!$A$2:$X$562,19,FALSE)</f>
        <v>0.56999999999999995</v>
      </c>
      <c r="R64" s="105">
        <f>VLOOKUP(Table3[Symbol],stockComparisonTrading_excel!$A$2:$X$562,20,FALSE)</f>
        <v>4.92</v>
      </c>
      <c r="S64" s="105" t="str">
        <f>VLOOKUP(Table3[Symbol],stockComparisonTrading_excel!$A$2:$X$562,21,FALSE)</f>
        <v>-</v>
      </c>
      <c r="T64" s="105">
        <f>VLOOKUP(Table3[Symbol],stockComparisonTrading_excel!$A$2:$X$562,22,FALSE)</f>
        <v>0.61</v>
      </c>
      <c r="U64" s="105">
        <f>VLOOKUP(Table3[Symbol],stockComparisonTrading_excel!$A$2:$X$562,23,FALSE)</f>
        <v>85000000</v>
      </c>
      <c r="V64" s="105">
        <f>VLOOKUP(Table3[Symbol],stockComparisonTrading_excel!$A$2:$X$562,24,FALSE)</f>
        <v>9.75</v>
      </c>
      <c r="W64" s="106" t="str">
        <f>VLOOKUP(Table3[Symbol],Finalcial!$A$2:$P$493,2)</f>
        <v>Q1/2013</v>
      </c>
      <c r="X64" s="107">
        <f>VLOOKUP(Table3[Symbol],Finalcial!$A$2:$P$493,3)</f>
        <v>41364</v>
      </c>
      <c r="Y64" s="107" t="e">
        <f>VLOOKUP(Table3[Symbol],Finalcial!$A$2:$P$493,4,FALSE)</f>
        <v>#N/A</v>
      </c>
      <c r="Z64" s="107" t="e">
        <f>VLOOKUP(Table3[Symbol],Finalcial!$A$2:$P$493,5,FALSE)</f>
        <v>#N/A</v>
      </c>
      <c r="AA64" s="107" t="e">
        <f>VLOOKUP(Table3[Symbol],Finalcial!$A$2:$P$493,6,FALSE)</f>
        <v>#N/A</v>
      </c>
      <c r="AB64" s="107" t="e">
        <f>VLOOKUP(Table3[Symbol],Finalcial!$A$2:$P$493,7,FALSE)</f>
        <v>#N/A</v>
      </c>
      <c r="AC64" s="107" t="e">
        <f>VLOOKUP(Table3[Symbol],Finalcial!$A$2:$P$493,8,FALSE)</f>
        <v>#N/A</v>
      </c>
      <c r="AD64" s="107" t="e">
        <f>VLOOKUP(Table3[Symbol],Finalcial!$A$2:$P$493,9,FALSE)</f>
        <v>#N/A</v>
      </c>
      <c r="AE64" s="107" t="e">
        <f>VLOOKUP(Table3[Symbol],Finalcial!$A$2:$P$493,10,FALSE)</f>
        <v>#N/A</v>
      </c>
      <c r="AF64" s="107" t="e">
        <f>VLOOKUP(Table3[Symbol],Finalcial!$A$2:$P$493,11,FALSE)</f>
        <v>#N/A</v>
      </c>
      <c r="AG64" s="107" t="e">
        <f>VLOOKUP(Table3[Symbol],Finalcial!$A$2:$P$493,12,FALSE)</f>
        <v>#N/A</v>
      </c>
      <c r="AH64" s="107" t="e">
        <f>VLOOKUP(Table3[Symbol],Finalcial!$A$2:$P$493,13,FALSE)</f>
        <v>#N/A</v>
      </c>
      <c r="AI64" s="107" t="e">
        <f>VLOOKUP(Table3[Symbol],Finalcial!$A$2:$P$493,14,FALSE)</f>
        <v>#N/A</v>
      </c>
      <c r="AJ64" s="108" t="e">
        <f t="shared" si="0"/>
        <v>#N/A</v>
      </c>
    </row>
    <row r="65" spans="1:36" ht="18.55" customHeight="1" x14ac:dyDescent="0.3">
      <c r="A65" s="64" t="s">
        <v>502</v>
      </c>
      <c r="B65" s="14" t="str">
        <f>VLOOKUP(Table3[Symbol],stockComparisonTrading_excel!$A$2:$X$562,2,FALSE)</f>
        <v>Property &amp; Construction: Property Fund</v>
      </c>
      <c r="C65" s="104">
        <f>VLOOKUP(Table3[Symbol],stockComparisonTrading_excel!$A$2:$X$562,3,FALSE)</f>
        <v>4.18</v>
      </c>
      <c r="D65" s="105" t="str">
        <f>VLOOKUP(Table3[Symbol],stockComparisonTrading_excel!$A$2:$X$562,18,FALSE)</f>
        <v>N/A</v>
      </c>
      <c r="E65" s="105" t="str">
        <f>VLOOKUP(Table3[Symbol],stockComparisonTrading_excel!$A$2:$X$562,18,FALSE)</f>
        <v>N/A</v>
      </c>
      <c r="F65" s="105" t="str">
        <f>VLOOKUP(Table3[Symbol],stockComparisonTrading_excel!$A$2:$X$562,18,FALSE)</f>
        <v>N/A</v>
      </c>
      <c r="G65" s="105" t="str">
        <f>VLOOKUP(Table3[Symbol],stockComparisonTrading_excel!$A$2:$X$562,18,FALSE)</f>
        <v>N/A</v>
      </c>
      <c r="H65" s="105" t="str">
        <f>VLOOKUP(Table3[Symbol],stockComparisonTrading_excel!$A$2:$X$562,18,FALSE)</f>
        <v>N/A</v>
      </c>
      <c r="I65" s="105" t="str">
        <f>VLOOKUP(Table3[Symbol],stockComparisonTrading_excel!$A$2:$X$562,18,FALSE)</f>
        <v>N/A</v>
      </c>
      <c r="J65" s="105" t="str">
        <f>VLOOKUP(Table3[Symbol],stockComparisonTrading_excel!$A$2:$X$562,18,FALSE)</f>
        <v>N/A</v>
      </c>
      <c r="K65" s="105" t="str">
        <f>VLOOKUP(Table3[Symbol],stockComparisonTrading_excel!$A$2:$X$562,18,FALSE)</f>
        <v>N/A</v>
      </c>
      <c r="L65" s="105" t="str">
        <f>VLOOKUP(Table3[Symbol],stockComparisonTrading_excel!$A$2:$X$562,18,FALSE)</f>
        <v>N/A</v>
      </c>
      <c r="M65" s="105" t="str">
        <f>VLOOKUP(Table3[Symbol],stockComparisonTrading_excel!$A$2:$X$562,18,FALSE)</f>
        <v>N/A</v>
      </c>
      <c r="N65" s="105" t="str">
        <f>VLOOKUP(Table3[Symbol],stockComparisonTrading_excel!$A$2:$X$562,18,FALSE)</f>
        <v>N/A</v>
      </c>
      <c r="O65" s="105">
        <f>VLOOKUP(Table3[Symbol],stockComparisonTrading_excel!$A$2:$X$562,17,FALSE)</f>
        <v>292320000</v>
      </c>
      <c r="P65" s="105" t="str">
        <f>VLOOKUP(Table3[Symbol],stockComparisonTrading_excel!$A$2:$X$562,18,FALSE)</f>
        <v>N/A</v>
      </c>
      <c r="Q65" s="105">
        <f>VLOOKUP(Table3[Symbol],stockComparisonTrading_excel!$A$2:$X$562,19,FALSE)</f>
        <v>0.7</v>
      </c>
      <c r="R65" s="105">
        <f>VLOOKUP(Table3[Symbol],stockComparisonTrading_excel!$A$2:$X$562,20,FALSE)</f>
        <v>5.91</v>
      </c>
      <c r="S65" s="105" t="str">
        <f>VLOOKUP(Table3[Symbol],stockComparisonTrading_excel!$A$2:$X$562,21,FALSE)</f>
        <v>-</v>
      </c>
      <c r="T65" s="105">
        <f>VLOOKUP(Table3[Symbol],stockComparisonTrading_excel!$A$2:$X$562,22,FALSE)</f>
        <v>3.33</v>
      </c>
      <c r="U65" s="105">
        <f>VLOOKUP(Table3[Symbol],stockComparisonTrading_excel!$A$2:$X$562,23,FALSE)</f>
        <v>72000000</v>
      </c>
      <c r="V65" s="105">
        <f>VLOOKUP(Table3[Symbol],stockComparisonTrading_excel!$A$2:$X$562,24,FALSE)</f>
        <v>8.4710000000000001</v>
      </c>
      <c r="W65" s="106" t="str">
        <f>VLOOKUP(Table3[Symbol],Finalcial!$A$2:$P$493,2)</f>
        <v>Q1/2013</v>
      </c>
      <c r="X65" s="107">
        <f>VLOOKUP(Table3[Symbol],Finalcial!$A$2:$P$493,3)</f>
        <v>41364</v>
      </c>
      <c r="Y65" s="107" t="e">
        <f>VLOOKUP(Table3[Symbol],Finalcial!$A$2:$P$493,4,FALSE)</f>
        <v>#N/A</v>
      </c>
      <c r="Z65" s="107" t="e">
        <f>VLOOKUP(Table3[Symbol],Finalcial!$A$2:$P$493,5,FALSE)</f>
        <v>#N/A</v>
      </c>
      <c r="AA65" s="107" t="e">
        <f>VLOOKUP(Table3[Symbol],Finalcial!$A$2:$P$493,6,FALSE)</f>
        <v>#N/A</v>
      </c>
      <c r="AB65" s="107" t="e">
        <f>VLOOKUP(Table3[Symbol],Finalcial!$A$2:$P$493,7,FALSE)</f>
        <v>#N/A</v>
      </c>
      <c r="AC65" s="107" t="e">
        <f>VLOOKUP(Table3[Symbol],Finalcial!$A$2:$P$493,8,FALSE)</f>
        <v>#N/A</v>
      </c>
      <c r="AD65" s="107" t="e">
        <f>VLOOKUP(Table3[Symbol],Finalcial!$A$2:$P$493,9,FALSE)</f>
        <v>#N/A</v>
      </c>
      <c r="AE65" s="107" t="e">
        <f>VLOOKUP(Table3[Symbol],Finalcial!$A$2:$P$493,10,FALSE)</f>
        <v>#N/A</v>
      </c>
      <c r="AF65" s="107" t="e">
        <f>VLOOKUP(Table3[Symbol],Finalcial!$A$2:$P$493,11,FALSE)</f>
        <v>#N/A</v>
      </c>
      <c r="AG65" s="107" t="e">
        <f>VLOOKUP(Table3[Symbol],Finalcial!$A$2:$P$493,12,FALSE)</f>
        <v>#N/A</v>
      </c>
      <c r="AH65" s="107" t="e">
        <f>VLOOKUP(Table3[Symbol],Finalcial!$A$2:$P$493,13,FALSE)</f>
        <v>#N/A</v>
      </c>
      <c r="AI65" s="107" t="e">
        <f>VLOOKUP(Table3[Symbol],Finalcial!$A$2:$P$493,14,FALSE)</f>
        <v>#N/A</v>
      </c>
      <c r="AJ65" s="108" t="e">
        <f t="shared" si="0"/>
        <v>#N/A</v>
      </c>
    </row>
    <row r="66" spans="1:36" ht="18.55" customHeight="1" x14ac:dyDescent="0.3">
      <c r="A66" s="64" t="s">
        <v>223</v>
      </c>
      <c r="B66" s="14" t="str">
        <f>VLOOKUP(Table3[Symbol],stockComparisonTrading_excel!$A$2:$X$562,2,FALSE)</f>
        <v>Property &amp; Construction: Property Fund</v>
      </c>
      <c r="C66" s="104">
        <f>VLOOKUP(Table3[Symbol],stockComparisonTrading_excel!$A$2:$X$562,3,FALSE)</f>
        <v>7.3</v>
      </c>
      <c r="D66" s="105" t="str">
        <f>VLOOKUP(Table3[Symbol],stockComparisonTrading_excel!$A$2:$X$562,18,FALSE)</f>
        <v>N/A</v>
      </c>
      <c r="E66" s="105" t="str">
        <f>VLOOKUP(Table3[Symbol],stockComparisonTrading_excel!$A$2:$X$562,18,FALSE)</f>
        <v>N/A</v>
      </c>
      <c r="F66" s="105" t="str">
        <f>VLOOKUP(Table3[Symbol],stockComparisonTrading_excel!$A$2:$X$562,18,FALSE)</f>
        <v>N/A</v>
      </c>
      <c r="G66" s="105" t="str">
        <f>VLOOKUP(Table3[Symbol],stockComparisonTrading_excel!$A$2:$X$562,18,FALSE)</f>
        <v>N/A</v>
      </c>
      <c r="H66" s="105" t="str">
        <f>VLOOKUP(Table3[Symbol],stockComparisonTrading_excel!$A$2:$X$562,18,FALSE)</f>
        <v>N/A</v>
      </c>
      <c r="I66" s="105" t="str">
        <f>VLOOKUP(Table3[Symbol],stockComparisonTrading_excel!$A$2:$X$562,18,FALSE)</f>
        <v>N/A</v>
      </c>
      <c r="J66" s="105" t="str">
        <f>VLOOKUP(Table3[Symbol],stockComparisonTrading_excel!$A$2:$X$562,18,FALSE)</f>
        <v>N/A</v>
      </c>
      <c r="K66" s="105" t="str">
        <f>VLOOKUP(Table3[Symbol],stockComparisonTrading_excel!$A$2:$X$562,18,FALSE)</f>
        <v>N/A</v>
      </c>
      <c r="L66" s="105" t="str">
        <f>VLOOKUP(Table3[Symbol],stockComparisonTrading_excel!$A$2:$X$562,18,FALSE)</f>
        <v>N/A</v>
      </c>
      <c r="M66" s="105" t="str">
        <f>VLOOKUP(Table3[Symbol],stockComparisonTrading_excel!$A$2:$X$562,18,FALSE)</f>
        <v>N/A</v>
      </c>
      <c r="N66" s="105" t="str">
        <f>VLOOKUP(Table3[Symbol],stockComparisonTrading_excel!$A$2:$X$562,18,FALSE)</f>
        <v>N/A</v>
      </c>
      <c r="O66" s="105">
        <f>VLOOKUP(Table3[Symbol],stockComparisonTrading_excel!$A$2:$X$562,17,FALSE)</f>
        <v>1129875000</v>
      </c>
      <c r="P66" s="105" t="str">
        <f>VLOOKUP(Table3[Symbol],stockComparisonTrading_excel!$A$2:$X$562,18,FALSE)</f>
        <v>N/A</v>
      </c>
      <c r="Q66" s="105">
        <f>VLOOKUP(Table3[Symbol],stockComparisonTrading_excel!$A$2:$X$562,19,FALSE)</f>
        <v>0.56999999999999995</v>
      </c>
      <c r="R66" s="105">
        <f>VLOOKUP(Table3[Symbol],stockComparisonTrading_excel!$A$2:$X$562,20,FALSE)</f>
        <v>10.119999999999999</v>
      </c>
      <c r="S66" s="105">
        <f>VLOOKUP(Table3[Symbol],stockComparisonTrading_excel!$A$2:$X$562,21,FALSE)</f>
        <v>12.21</v>
      </c>
      <c r="T66" s="105">
        <f>VLOOKUP(Table3[Symbol],stockComparisonTrading_excel!$A$2:$X$562,22,FALSE)</f>
        <v>11.75</v>
      </c>
      <c r="U66" s="105">
        <f>VLOOKUP(Table3[Symbol],stockComparisonTrading_excel!$A$2:$X$562,23,FALSE)</f>
        <v>196500000</v>
      </c>
      <c r="V66" s="105">
        <f>VLOOKUP(Table3[Symbol],stockComparisonTrading_excel!$A$2:$X$562,24,FALSE)</f>
        <v>10</v>
      </c>
      <c r="W66" s="106" t="str">
        <f>VLOOKUP(Table3[Symbol],Finalcial!$A$2:$P$493,2)</f>
        <v>Q1/2013</v>
      </c>
      <c r="X66" s="107">
        <f>VLOOKUP(Table3[Symbol],Finalcial!$A$2:$P$493,3)</f>
        <v>41364</v>
      </c>
      <c r="Y66" s="107" t="e">
        <f>VLOOKUP(Table3[Symbol],Finalcial!$A$2:$P$493,4,FALSE)</f>
        <v>#N/A</v>
      </c>
      <c r="Z66" s="107" t="e">
        <f>VLOOKUP(Table3[Symbol],Finalcial!$A$2:$P$493,5,FALSE)</f>
        <v>#N/A</v>
      </c>
      <c r="AA66" s="107" t="e">
        <f>VLOOKUP(Table3[Symbol],Finalcial!$A$2:$P$493,6,FALSE)</f>
        <v>#N/A</v>
      </c>
      <c r="AB66" s="107" t="e">
        <f>VLOOKUP(Table3[Symbol],Finalcial!$A$2:$P$493,7,FALSE)</f>
        <v>#N/A</v>
      </c>
      <c r="AC66" s="107" t="e">
        <f>VLOOKUP(Table3[Symbol],Finalcial!$A$2:$P$493,8,FALSE)</f>
        <v>#N/A</v>
      </c>
      <c r="AD66" s="107" t="e">
        <f>VLOOKUP(Table3[Symbol],Finalcial!$A$2:$P$493,9,FALSE)</f>
        <v>#N/A</v>
      </c>
      <c r="AE66" s="107" t="e">
        <f>VLOOKUP(Table3[Symbol],Finalcial!$A$2:$P$493,10,FALSE)</f>
        <v>#N/A</v>
      </c>
      <c r="AF66" s="107" t="e">
        <f>VLOOKUP(Table3[Symbol],Finalcial!$A$2:$P$493,11,FALSE)</f>
        <v>#N/A</v>
      </c>
      <c r="AG66" s="107" t="e">
        <f>VLOOKUP(Table3[Symbol],Finalcial!$A$2:$P$493,12,FALSE)</f>
        <v>#N/A</v>
      </c>
      <c r="AH66" s="107" t="e">
        <f>VLOOKUP(Table3[Symbol],Finalcial!$A$2:$P$493,13,FALSE)</f>
        <v>#N/A</v>
      </c>
      <c r="AI66" s="107" t="e">
        <f>VLOOKUP(Table3[Symbol],Finalcial!$A$2:$P$493,14,FALSE)</f>
        <v>#N/A</v>
      </c>
      <c r="AJ66" s="108" t="e">
        <f t="shared" ref="AJ66:AJ129" si="1">Z66/AD66</f>
        <v>#N/A</v>
      </c>
    </row>
    <row r="67" spans="1:36" ht="18.55" customHeight="1" x14ac:dyDescent="0.3">
      <c r="A67" s="64" t="s">
        <v>256</v>
      </c>
      <c r="B67" s="14" t="str">
        <f>VLOOKUP(Table3[Symbol],stockComparisonTrading_excel!$A$2:$X$562,2,FALSE)</f>
        <v>Property &amp; Construction: Property Fund</v>
      </c>
      <c r="C67" s="104">
        <f>VLOOKUP(Table3[Symbol],stockComparisonTrading_excel!$A$2:$X$562,3,FALSE)</f>
        <v>9.9499999999999993</v>
      </c>
      <c r="D67" s="105" t="str">
        <f>VLOOKUP(Table3[Symbol],stockComparisonTrading_excel!$A$2:$X$562,18,FALSE)</f>
        <v>N/A</v>
      </c>
      <c r="E67" s="105" t="str">
        <f>VLOOKUP(Table3[Symbol],stockComparisonTrading_excel!$A$2:$X$562,18,FALSE)</f>
        <v>N/A</v>
      </c>
      <c r="F67" s="105" t="str">
        <f>VLOOKUP(Table3[Symbol],stockComparisonTrading_excel!$A$2:$X$562,18,FALSE)</f>
        <v>N/A</v>
      </c>
      <c r="G67" s="105" t="str">
        <f>VLOOKUP(Table3[Symbol],stockComparisonTrading_excel!$A$2:$X$562,18,FALSE)</f>
        <v>N/A</v>
      </c>
      <c r="H67" s="105" t="str">
        <f>VLOOKUP(Table3[Symbol],stockComparisonTrading_excel!$A$2:$X$562,18,FALSE)</f>
        <v>N/A</v>
      </c>
      <c r="I67" s="105" t="str">
        <f>VLOOKUP(Table3[Symbol],stockComparisonTrading_excel!$A$2:$X$562,18,FALSE)</f>
        <v>N/A</v>
      </c>
      <c r="J67" s="105" t="str">
        <f>VLOOKUP(Table3[Symbol],stockComparisonTrading_excel!$A$2:$X$562,18,FALSE)</f>
        <v>N/A</v>
      </c>
      <c r="K67" s="105" t="str">
        <f>VLOOKUP(Table3[Symbol],stockComparisonTrading_excel!$A$2:$X$562,18,FALSE)</f>
        <v>N/A</v>
      </c>
      <c r="L67" s="105" t="str">
        <f>VLOOKUP(Table3[Symbol],stockComparisonTrading_excel!$A$2:$X$562,18,FALSE)</f>
        <v>N/A</v>
      </c>
      <c r="M67" s="105" t="str">
        <f>VLOOKUP(Table3[Symbol],stockComparisonTrading_excel!$A$2:$X$562,18,FALSE)</f>
        <v>N/A</v>
      </c>
      <c r="N67" s="105" t="str">
        <f>VLOOKUP(Table3[Symbol],stockComparisonTrading_excel!$A$2:$X$562,18,FALSE)</f>
        <v>N/A</v>
      </c>
      <c r="O67" s="105">
        <f>VLOOKUP(Table3[Symbol],stockComparisonTrading_excel!$A$2:$X$562,17,FALSE)</f>
        <v>1069625000</v>
      </c>
      <c r="P67" s="105" t="str">
        <f>VLOOKUP(Table3[Symbol],stockComparisonTrading_excel!$A$2:$X$562,18,FALSE)</f>
        <v>N/A</v>
      </c>
      <c r="Q67" s="105">
        <f>VLOOKUP(Table3[Symbol],stockComparisonTrading_excel!$A$2:$X$562,19,FALSE)</f>
        <v>0.8</v>
      </c>
      <c r="R67" s="105">
        <f>VLOOKUP(Table3[Symbol],stockComparisonTrading_excel!$A$2:$X$562,20,FALSE)</f>
        <v>12.36</v>
      </c>
      <c r="S67" s="105">
        <f>VLOOKUP(Table3[Symbol],stockComparisonTrading_excel!$A$2:$X$562,21,FALSE)</f>
        <v>9.9700000000000006</v>
      </c>
      <c r="T67" s="105">
        <f>VLOOKUP(Table3[Symbol],stockComparisonTrading_excel!$A$2:$X$562,22,FALSE)</f>
        <v>4.57</v>
      </c>
      <c r="U67" s="105">
        <f>VLOOKUP(Table3[Symbol],stockComparisonTrading_excel!$A$2:$X$562,23,FALSE)</f>
        <v>107500000</v>
      </c>
      <c r="V67" s="105">
        <f>VLOOKUP(Table3[Symbol],stockComparisonTrading_excel!$A$2:$X$562,24,FALSE)</f>
        <v>10</v>
      </c>
      <c r="W67" s="106" t="str">
        <f>VLOOKUP(Table3[Symbol],Finalcial!$A$2:$P$493,2)</f>
        <v>Q1/2013</v>
      </c>
      <c r="X67" s="107">
        <f>VLOOKUP(Table3[Symbol],Finalcial!$A$2:$P$493,3)</f>
        <v>41364</v>
      </c>
      <c r="Y67" s="107" t="e">
        <f>VLOOKUP(Table3[Symbol],Finalcial!$A$2:$P$493,4,FALSE)</f>
        <v>#N/A</v>
      </c>
      <c r="Z67" s="107" t="e">
        <f>VLOOKUP(Table3[Symbol],Finalcial!$A$2:$P$493,5,FALSE)</f>
        <v>#N/A</v>
      </c>
      <c r="AA67" s="107" t="e">
        <f>VLOOKUP(Table3[Symbol],Finalcial!$A$2:$P$493,6,FALSE)</f>
        <v>#N/A</v>
      </c>
      <c r="AB67" s="107" t="e">
        <f>VLOOKUP(Table3[Symbol],Finalcial!$A$2:$P$493,7,FALSE)</f>
        <v>#N/A</v>
      </c>
      <c r="AC67" s="107" t="e">
        <f>VLOOKUP(Table3[Symbol],Finalcial!$A$2:$P$493,8,FALSE)</f>
        <v>#N/A</v>
      </c>
      <c r="AD67" s="107" t="e">
        <f>VLOOKUP(Table3[Symbol],Finalcial!$A$2:$P$493,9,FALSE)</f>
        <v>#N/A</v>
      </c>
      <c r="AE67" s="107" t="e">
        <f>VLOOKUP(Table3[Symbol],Finalcial!$A$2:$P$493,10,FALSE)</f>
        <v>#N/A</v>
      </c>
      <c r="AF67" s="107" t="e">
        <f>VLOOKUP(Table3[Symbol],Finalcial!$A$2:$P$493,11,FALSE)</f>
        <v>#N/A</v>
      </c>
      <c r="AG67" s="107" t="e">
        <f>VLOOKUP(Table3[Symbol],Finalcial!$A$2:$P$493,12,FALSE)</f>
        <v>#N/A</v>
      </c>
      <c r="AH67" s="107" t="e">
        <f>VLOOKUP(Table3[Symbol],Finalcial!$A$2:$P$493,13,FALSE)</f>
        <v>#N/A</v>
      </c>
      <c r="AI67" s="107" t="e">
        <f>VLOOKUP(Table3[Symbol],Finalcial!$A$2:$P$493,14,FALSE)</f>
        <v>#N/A</v>
      </c>
      <c r="AJ67" s="108" t="e">
        <f t="shared" si="1"/>
        <v>#N/A</v>
      </c>
    </row>
    <row r="68" spans="1:36" ht="18.55" customHeight="1" x14ac:dyDescent="0.3">
      <c r="A68" s="64" t="s">
        <v>255</v>
      </c>
      <c r="B68" s="14" t="str">
        <f>VLOOKUP(Table3[Symbol],stockComparisonTrading_excel!$A$2:$X$562,2,FALSE)</f>
        <v>Property &amp; Construction: Property Fund</v>
      </c>
      <c r="C68" s="104">
        <f>VLOOKUP(Table3[Symbol],stockComparisonTrading_excel!$A$2:$X$562,3,FALSE)</f>
        <v>9.6999999999999993</v>
      </c>
      <c r="D68" s="105" t="str">
        <f>VLOOKUP(Table3[Symbol],stockComparisonTrading_excel!$A$2:$X$562,18,FALSE)</f>
        <v>N/A</v>
      </c>
      <c r="E68" s="105" t="str">
        <f>VLOOKUP(Table3[Symbol],stockComparisonTrading_excel!$A$2:$X$562,18,FALSE)</f>
        <v>N/A</v>
      </c>
      <c r="F68" s="105" t="str">
        <f>VLOOKUP(Table3[Symbol],stockComparisonTrading_excel!$A$2:$X$562,18,FALSE)</f>
        <v>N/A</v>
      </c>
      <c r="G68" s="105" t="str">
        <f>VLOOKUP(Table3[Symbol],stockComparisonTrading_excel!$A$2:$X$562,18,FALSE)</f>
        <v>N/A</v>
      </c>
      <c r="H68" s="105" t="str">
        <f>VLOOKUP(Table3[Symbol],stockComparisonTrading_excel!$A$2:$X$562,18,FALSE)</f>
        <v>N/A</v>
      </c>
      <c r="I68" s="105" t="str">
        <f>VLOOKUP(Table3[Symbol],stockComparisonTrading_excel!$A$2:$X$562,18,FALSE)</f>
        <v>N/A</v>
      </c>
      <c r="J68" s="105" t="str">
        <f>VLOOKUP(Table3[Symbol],stockComparisonTrading_excel!$A$2:$X$562,18,FALSE)</f>
        <v>N/A</v>
      </c>
      <c r="K68" s="105" t="str">
        <f>VLOOKUP(Table3[Symbol],stockComparisonTrading_excel!$A$2:$X$562,18,FALSE)</f>
        <v>N/A</v>
      </c>
      <c r="L68" s="105" t="str">
        <f>VLOOKUP(Table3[Symbol],stockComparisonTrading_excel!$A$2:$X$562,18,FALSE)</f>
        <v>N/A</v>
      </c>
      <c r="M68" s="105" t="str">
        <f>VLOOKUP(Table3[Symbol],stockComparisonTrading_excel!$A$2:$X$562,18,FALSE)</f>
        <v>N/A</v>
      </c>
      <c r="N68" s="105" t="str">
        <f>VLOOKUP(Table3[Symbol],stockComparisonTrading_excel!$A$2:$X$562,18,FALSE)</f>
        <v>N/A</v>
      </c>
      <c r="O68" s="105">
        <f>VLOOKUP(Table3[Symbol],stockComparisonTrading_excel!$A$2:$X$562,17,FALSE)</f>
        <v>954465000</v>
      </c>
      <c r="P68" s="105" t="str">
        <f>VLOOKUP(Table3[Symbol],stockComparisonTrading_excel!$A$2:$X$562,18,FALSE)</f>
        <v>N/A</v>
      </c>
      <c r="Q68" s="105">
        <f>VLOOKUP(Table3[Symbol],stockComparisonTrading_excel!$A$2:$X$562,19,FALSE)</f>
        <v>0.9</v>
      </c>
      <c r="R68" s="105">
        <f>VLOOKUP(Table3[Symbol],stockComparisonTrading_excel!$A$2:$X$562,20,FALSE)</f>
        <v>10.51</v>
      </c>
      <c r="S68" s="105">
        <f>VLOOKUP(Table3[Symbol],stockComparisonTrading_excel!$A$2:$X$562,21,FALSE)</f>
        <v>9.89</v>
      </c>
      <c r="T68" s="105">
        <f>VLOOKUP(Table3[Symbol],stockComparisonTrading_excel!$A$2:$X$562,22,FALSE)</f>
        <v>7.2</v>
      </c>
      <c r="U68" s="105">
        <f>VLOOKUP(Table3[Symbol],stockComparisonTrading_excel!$A$2:$X$562,23,FALSE)</f>
        <v>100470000</v>
      </c>
      <c r="V68" s="105">
        <f>VLOOKUP(Table3[Symbol],stockComparisonTrading_excel!$A$2:$X$562,24,FALSE)</f>
        <v>10</v>
      </c>
      <c r="W68" s="106" t="str">
        <f>VLOOKUP(Table3[Symbol],Finalcial!$A$2:$P$493,2)</f>
        <v>Q1/2013</v>
      </c>
      <c r="X68" s="107">
        <f>VLOOKUP(Table3[Symbol],Finalcial!$A$2:$P$493,3)</f>
        <v>41364</v>
      </c>
      <c r="Y68" s="107" t="e">
        <f>VLOOKUP(Table3[Symbol],Finalcial!$A$2:$P$493,4,FALSE)</f>
        <v>#N/A</v>
      </c>
      <c r="Z68" s="107" t="e">
        <f>VLOOKUP(Table3[Symbol],Finalcial!$A$2:$P$493,5,FALSE)</f>
        <v>#N/A</v>
      </c>
      <c r="AA68" s="107" t="e">
        <f>VLOOKUP(Table3[Symbol],Finalcial!$A$2:$P$493,6,FALSE)</f>
        <v>#N/A</v>
      </c>
      <c r="AB68" s="107" t="e">
        <f>VLOOKUP(Table3[Symbol],Finalcial!$A$2:$P$493,7,FALSE)</f>
        <v>#N/A</v>
      </c>
      <c r="AC68" s="107" t="e">
        <f>VLOOKUP(Table3[Symbol],Finalcial!$A$2:$P$493,8,FALSE)</f>
        <v>#N/A</v>
      </c>
      <c r="AD68" s="107" t="e">
        <f>VLOOKUP(Table3[Symbol],Finalcial!$A$2:$P$493,9,FALSE)</f>
        <v>#N/A</v>
      </c>
      <c r="AE68" s="107" t="e">
        <f>VLOOKUP(Table3[Symbol],Finalcial!$A$2:$P$493,10,FALSE)</f>
        <v>#N/A</v>
      </c>
      <c r="AF68" s="107" t="e">
        <f>VLOOKUP(Table3[Symbol],Finalcial!$A$2:$P$493,11,FALSE)</f>
        <v>#N/A</v>
      </c>
      <c r="AG68" s="107" t="e">
        <f>VLOOKUP(Table3[Symbol],Finalcial!$A$2:$P$493,12,FALSE)</f>
        <v>#N/A</v>
      </c>
      <c r="AH68" s="107" t="e">
        <f>VLOOKUP(Table3[Symbol],Finalcial!$A$2:$P$493,13,FALSE)</f>
        <v>#N/A</v>
      </c>
      <c r="AI68" s="107" t="e">
        <f>VLOOKUP(Table3[Symbol],Finalcial!$A$2:$P$493,14,FALSE)</f>
        <v>#N/A</v>
      </c>
      <c r="AJ68" s="108" t="e">
        <f t="shared" si="1"/>
        <v>#N/A</v>
      </c>
    </row>
    <row r="69" spans="1:36" ht="18.55" customHeight="1" x14ac:dyDescent="0.3">
      <c r="A69" s="64" t="s">
        <v>320</v>
      </c>
      <c r="B69" s="14" t="str">
        <f>VLOOKUP(Table3[Symbol],stockComparisonTrading_excel!$A$2:$X$562,2,FALSE)</f>
        <v>Property &amp; Construction: Property Fund</v>
      </c>
      <c r="C69" s="104">
        <f>VLOOKUP(Table3[Symbol],stockComparisonTrading_excel!$A$2:$X$562,3,FALSE)</f>
        <v>9.65</v>
      </c>
      <c r="D69" s="105" t="str">
        <f>VLOOKUP(Table3[Symbol],stockComparisonTrading_excel!$A$2:$X$562,18,FALSE)</f>
        <v>N/A</v>
      </c>
      <c r="E69" s="105" t="str">
        <f>VLOOKUP(Table3[Symbol],stockComparisonTrading_excel!$A$2:$X$562,18,FALSE)</f>
        <v>N/A</v>
      </c>
      <c r="F69" s="105" t="str">
        <f>VLOOKUP(Table3[Symbol],stockComparisonTrading_excel!$A$2:$X$562,18,FALSE)</f>
        <v>N/A</v>
      </c>
      <c r="G69" s="105" t="str">
        <f>VLOOKUP(Table3[Symbol],stockComparisonTrading_excel!$A$2:$X$562,18,FALSE)</f>
        <v>N/A</v>
      </c>
      <c r="H69" s="105" t="str">
        <f>VLOOKUP(Table3[Symbol],stockComparisonTrading_excel!$A$2:$X$562,18,FALSE)</f>
        <v>N/A</v>
      </c>
      <c r="I69" s="105" t="str">
        <f>VLOOKUP(Table3[Symbol],stockComparisonTrading_excel!$A$2:$X$562,18,FALSE)</f>
        <v>N/A</v>
      </c>
      <c r="J69" s="105" t="str">
        <f>VLOOKUP(Table3[Symbol],stockComparisonTrading_excel!$A$2:$X$562,18,FALSE)</f>
        <v>N/A</v>
      </c>
      <c r="K69" s="105" t="str">
        <f>VLOOKUP(Table3[Symbol],stockComparisonTrading_excel!$A$2:$X$562,18,FALSE)</f>
        <v>N/A</v>
      </c>
      <c r="L69" s="105" t="str">
        <f>VLOOKUP(Table3[Symbol],stockComparisonTrading_excel!$A$2:$X$562,18,FALSE)</f>
        <v>N/A</v>
      </c>
      <c r="M69" s="105" t="str">
        <f>VLOOKUP(Table3[Symbol],stockComparisonTrading_excel!$A$2:$X$562,18,FALSE)</f>
        <v>N/A</v>
      </c>
      <c r="N69" s="105" t="str">
        <f>VLOOKUP(Table3[Symbol],stockComparisonTrading_excel!$A$2:$X$562,18,FALSE)</f>
        <v>N/A</v>
      </c>
      <c r="O69" s="105">
        <f>VLOOKUP(Table3[Symbol],stockComparisonTrading_excel!$A$2:$X$562,17,FALSE)</f>
        <v>1759960000</v>
      </c>
      <c r="P69" s="105" t="str">
        <f>VLOOKUP(Table3[Symbol],stockComparisonTrading_excel!$A$2:$X$562,18,FALSE)</f>
        <v>N/A</v>
      </c>
      <c r="Q69" s="105">
        <f>VLOOKUP(Table3[Symbol],stockComparisonTrading_excel!$A$2:$X$562,19,FALSE)</f>
        <v>0.94</v>
      </c>
      <c r="R69" s="105">
        <f>VLOOKUP(Table3[Symbol],stockComparisonTrading_excel!$A$2:$X$562,20,FALSE)</f>
        <v>9.8000000000000007</v>
      </c>
      <c r="S69" s="105">
        <f>VLOOKUP(Table3[Symbol],stockComparisonTrading_excel!$A$2:$X$562,21,FALSE)</f>
        <v>8.6999999999999993</v>
      </c>
      <c r="T69" s="105">
        <f>VLOOKUP(Table3[Symbol],stockComparisonTrading_excel!$A$2:$X$562,22,FALSE)</f>
        <v>8.5299999999999994</v>
      </c>
      <c r="U69" s="105">
        <f>VLOOKUP(Table3[Symbol],stockComparisonTrading_excel!$A$2:$X$562,23,FALSE)</f>
        <v>191300000</v>
      </c>
      <c r="V69" s="105">
        <f>VLOOKUP(Table3[Symbol],stockComparisonTrading_excel!$A$2:$X$562,24,FALSE)</f>
        <v>10</v>
      </c>
      <c r="W69" s="106" t="str">
        <f>VLOOKUP(Table3[Symbol],Finalcial!$A$2:$P$493,2)</f>
        <v>Q4/2012</v>
      </c>
      <c r="X69" s="107">
        <f>VLOOKUP(Table3[Symbol],Finalcial!$A$2:$P$493,3)</f>
        <v>41274</v>
      </c>
      <c r="Y69" s="107" t="e">
        <f>VLOOKUP(Table3[Symbol],Finalcial!$A$2:$P$493,4,FALSE)</f>
        <v>#N/A</v>
      </c>
      <c r="Z69" s="107" t="e">
        <f>VLOOKUP(Table3[Symbol],Finalcial!$A$2:$P$493,5,FALSE)</f>
        <v>#N/A</v>
      </c>
      <c r="AA69" s="107" t="e">
        <f>VLOOKUP(Table3[Symbol],Finalcial!$A$2:$P$493,6,FALSE)</f>
        <v>#N/A</v>
      </c>
      <c r="AB69" s="107" t="e">
        <f>VLOOKUP(Table3[Symbol],Finalcial!$A$2:$P$493,7,FALSE)</f>
        <v>#N/A</v>
      </c>
      <c r="AC69" s="107" t="e">
        <f>VLOOKUP(Table3[Symbol],Finalcial!$A$2:$P$493,8,FALSE)</f>
        <v>#N/A</v>
      </c>
      <c r="AD69" s="107" t="e">
        <f>VLOOKUP(Table3[Symbol],Finalcial!$A$2:$P$493,9,FALSE)</f>
        <v>#N/A</v>
      </c>
      <c r="AE69" s="107" t="e">
        <f>VLOOKUP(Table3[Symbol],Finalcial!$A$2:$P$493,10,FALSE)</f>
        <v>#N/A</v>
      </c>
      <c r="AF69" s="107" t="e">
        <f>VLOOKUP(Table3[Symbol],Finalcial!$A$2:$P$493,11,FALSE)</f>
        <v>#N/A</v>
      </c>
      <c r="AG69" s="107" t="e">
        <f>VLOOKUP(Table3[Symbol],Finalcial!$A$2:$P$493,12,FALSE)</f>
        <v>#N/A</v>
      </c>
      <c r="AH69" s="107" t="e">
        <f>VLOOKUP(Table3[Symbol],Finalcial!$A$2:$P$493,13,FALSE)</f>
        <v>#N/A</v>
      </c>
      <c r="AI69" s="107" t="e">
        <f>VLOOKUP(Table3[Symbol],Finalcial!$A$2:$P$493,14,FALSE)</f>
        <v>#N/A</v>
      </c>
      <c r="AJ69" s="108" t="e">
        <f t="shared" si="1"/>
        <v>#N/A</v>
      </c>
    </row>
    <row r="70" spans="1:36" ht="18.55" customHeight="1" x14ac:dyDescent="0.3">
      <c r="A70" s="64" t="s">
        <v>114</v>
      </c>
      <c r="B70" s="14" t="str">
        <f>VLOOKUP(Table3[Symbol],stockComparisonTrading_excel!$A$2:$X$562,2,FALSE)</f>
        <v>Property &amp; Construction: Property Fund</v>
      </c>
      <c r="C70" s="104">
        <f>VLOOKUP(Table3[Symbol],stockComparisonTrading_excel!$A$2:$X$562,3,FALSE)</f>
        <v>10.199999999999999</v>
      </c>
      <c r="D70" s="105" t="str">
        <f>VLOOKUP(Table3[Symbol],stockComparisonTrading_excel!$A$2:$X$562,18,FALSE)</f>
        <v>N/A</v>
      </c>
      <c r="E70" s="105" t="str">
        <f>VLOOKUP(Table3[Symbol],stockComparisonTrading_excel!$A$2:$X$562,18,FALSE)</f>
        <v>N/A</v>
      </c>
      <c r="F70" s="105" t="str">
        <f>VLOOKUP(Table3[Symbol],stockComparisonTrading_excel!$A$2:$X$562,18,FALSE)</f>
        <v>N/A</v>
      </c>
      <c r="G70" s="105" t="str">
        <f>VLOOKUP(Table3[Symbol],stockComparisonTrading_excel!$A$2:$X$562,18,FALSE)</f>
        <v>N/A</v>
      </c>
      <c r="H70" s="105" t="str">
        <f>VLOOKUP(Table3[Symbol],stockComparisonTrading_excel!$A$2:$X$562,18,FALSE)</f>
        <v>N/A</v>
      </c>
      <c r="I70" s="105" t="str">
        <f>VLOOKUP(Table3[Symbol],stockComparisonTrading_excel!$A$2:$X$562,18,FALSE)</f>
        <v>N/A</v>
      </c>
      <c r="J70" s="105" t="str">
        <f>VLOOKUP(Table3[Symbol],stockComparisonTrading_excel!$A$2:$X$562,18,FALSE)</f>
        <v>N/A</v>
      </c>
      <c r="K70" s="105" t="str">
        <f>VLOOKUP(Table3[Symbol],stockComparisonTrading_excel!$A$2:$X$562,18,FALSE)</f>
        <v>N/A</v>
      </c>
      <c r="L70" s="105" t="str">
        <f>VLOOKUP(Table3[Symbol],stockComparisonTrading_excel!$A$2:$X$562,18,FALSE)</f>
        <v>N/A</v>
      </c>
      <c r="M70" s="105" t="str">
        <f>VLOOKUP(Table3[Symbol],stockComparisonTrading_excel!$A$2:$X$562,18,FALSE)</f>
        <v>N/A</v>
      </c>
      <c r="N70" s="105" t="str">
        <f>VLOOKUP(Table3[Symbol],stockComparisonTrading_excel!$A$2:$X$562,18,FALSE)</f>
        <v>N/A</v>
      </c>
      <c r="O70" s="105">
        <f>VLOOKUP(Table3[Symbol],stockComparisonTrading_excel!$A$2:$X$562,17,FALSE)</f>
        <v>3120000000</v>
      </c>
      <c r="P70" s="105" t="str">
        <f>VLOOKUP(Table3[Symbol],stockComparisonTrading_excel!$A$2:$X$562,18,FALSE)</f>
        <v>N/A</v>
      </c>
      <c r="Q70" s="105">
        <f>VLOOKUP(Table3[Symbol],stockComparisonTrading_excel!$A$2:$X$562,19,FALSE)</f>
        <v>0.92</v>
      </c>
      <c r="R70" s="105">
        <f>VLOOKUP(Table3[Symbol],stockComparisonTrading_excel!$A$2:$X$562,20,FALSE)</f>
        <v>10.55</v>
      </c>
      <c r="S70" s="105">
        <f>VLOOKUP(Table3[Symbol],stockComparisonTrading_excel!$A$2:$X$562,21,FALSE)</f>
        <v>7.69</v>
      </c>
      <c r="T70" s="105">
        <f>VLOOKUP(Table3[Symbol],stockComparisonTrading_excel!$A$2:$X$562,22,FALSE)</f>
        <v>6.12</v>
      </c>
      <c r="U70" s="105">
        <f>VLOOKUP(Table3[Symbol],stockComparisonTrading_excel!$A$2:$X$562,23,FALSE)</f>
        <v>320000000</v>
      </c>
      <c r="V70" s="105">
        <f>VLOOKUP(Table3[Symbol],stockComparisonTrading_excel!$A$2:$X$562,24,FALSE)</f>
        <v>9.9396000000000004</v>
      </c>
      <c r="W70" s="106" t="str">
        <f>VLOOKUP(Table3[Symbol],Finalcial!$A$2:$P$493,2)</f>
        <v>Q1/2013</v>
      </c>
      <c r="X70" s="107">
        <f>VLOOKUP(Table3[Symbol],Finalcial!$A$2:$P$493,3)</f>
        <v>41364</v>
      </c>
      <c r="Y70" s="107" t="e">
        <f>VLOOKUP(Table3[Symbol],Finalcial!$A$2:$P$493,4,FALSE)</f>
        <v>#N/A</v>
      </c>
      <c r="Z70" s="107" t="e">
        <f>VLOOKUP(Table3[Symbol],Finalcial!$A$2:$P$493,5,FALSE)</f>
        <v>#N/A</v>
      </c>
      <c r="AA70" s="107" t="e">
        <f>VLOOKUP(Table3[Symbol],Finalcial!$A$2:$P$493,6,FALSE)</f>
        <v>#N/A</v>
      </c>
      <c r="AB70" s="107" t="e">
        <f>VLOOKUP(Table3[Symbol],Finalcial!$A$2:$P$493,7,FALSE)</f>
        <v>#N/A</v>
      </c>
      <c r="AC70" s="107" t="e">
        <f>VLOOKUP(Table3[Symbol],Finalcial!$A$2:$P$493,8,FALSE)</f>
        <v>#N/A</v>
      </c>
      <c r="AD70" s="107" t="e">
        <f>VLOOKUP(Table3[Symbol],Finalcial!$A$2:$P$493,9,FALSE)</f>
        <v>#N/A</v>
      </c>
      <c r="AE70" s="107" t="e">
        <f>VLOOKUP(Table3[Symbol],Finalcial!$A$2:$P$493,10,FALSE)</f>
        <v>#N/A</v>
      </c>
      <c r="AF70" s="107" t="e">
        <f>VLOOKUP(Table3[Symbol],Finalcial!$A$2:$P$493,11,FALSE)</f>
        <v>#N/A</v>
      </c>
      <c r="AG70" s="107" t="e">
        <f>VLOOKUP(Table3[Symbol],Finalcial!$A$2:$P$493,12,FALSE)</f>
        <v>#N/A</v>
      </c>
      <c r="AH70" s="107" t="e">
        <f>VLOOKUP(Table3[Symbol],Finalcial!$A$2:$P$493,13,FALSE)</f>
        <v>#N/A</v>
      </c>
      <c r="AI70" s="107" t="e">
        <f>VLOOKUP(Table3[Symbol],Finalcial!$A$2:$P$493,14,FALSE)</f>
        <v>#N/A</v>
      </c>
      <c r="AJ70" s="108" t="e">
        <f t="shared" si="1"/>
        <v>#N/A</v>
      </c>
    </row>
    <row r="71" spans="1:36" ht="18.55" customHeight="1" x14ac:dyDescent="0.3">
      <c r="A71" s="64" t="s">
        <v>294</v>
      </c>
      <c r="B71" s="14" t="str">
        <f>VLOOKUP(Table3[Symbol],stockComparisonTrading_excel!$A$2:$X$562,2,FALSE)</f>
        <v>Property &amp; Construction: Property Fund</v>
      </c>
      <c r="C71" s="104">
        <f>VLOOKUP(Table3[Symbol],stockComparisonTrading_excel!$A$2:$X$562,3,FALSE)</f>
        <v>9.1</v>
      </c>
      <c r="D71" s="105" t="str">
        <f>VLOOKUP(Table3[Symbol],stockComparisonTrading_excel!$A$2:$X$562,18,FALSE)</f>
        <v>N/A</v>
      </c>
      <c r="E71" s="105" t="str">
        <f>VLOOKUP(Table3[Symbol],stockComparisonTrading_excel!$A$2:$X$562,18,FALSE)</f>
        <v>N/A</v>
      </c>
      <c r="F71" s="105" t="str">
        <f>VLOOKUP(Table3[Symbol],stockComparisonTrading_excel!$A$2:$X$562,18,FALSE)</f>
        <v>N/A</v>
      </c>
      <c r="G71" s="105" t="str">
        <f>VLOOKUP(Table3[Symbol],stockComparisonTrading_excel!$A$2:$X$562,18,FALSE)</f>
        <v>N/A</v>
      </c>
      <c r="H71" s="105" t="str">
        <f>VLOOKUP(Table3[Symbol],stockComparisonTrading_excel!$A$2:$X$562,18,FALSE)</f>
        <v>N/A</v>
      </c>
      <c r="I71" s="105" t="str">
        <f>VLOOKUP(Table3[Symbol],stockComparisonTrading_excel!$A$2:$X$562,18,FALSE)</f>
        <v>N/A</v>
      </c>
      <c r="J71" s="105" t="str">
        <f>VLOOKUP(Table3[Symbol],stockComparisonTrading_excel!$A$2:$X$562,18,FALSE)</f>
        <v>N/A</v>
      </c>
      <c r="K71" s="105" t="str">
        <f>VLOOKUP(Table3[Symbol],stockComparisonTrading_excel!$A$2:$X$562,18,FALSE)</f>
        <v>N/A</v>
      </c>
      <c r="L71" s="105" t="str">
        <f>VLOOKUP(Table3[Symbol],stockComparisonTrading_excel!$A$2:$X$562,18,FALSE)</f>
        <v>N/A</v>
      </c>
      <c r="M71" s="105" t="str">
        <f>VLOOKUP(Table3[Symbol],stockComparisonTrading_excel!$A$2:$X$562,18,FALSE)</f>
        <v>N/A</v>
      </c>
      <c r="N71" s="105" t="str">
        <f>VLOOKUP(Table3[Symbol],stockComparisonTrading_excel!$A$2:$X$562,18,FALSE)</f>
        <v>N/A</v>
      </c>
      <c r="O71" s="105">
        <f>VLOOKUP(Table3[Symbol],stockComparisonTrading_excel!$A$2:$X$562,17,FALSE)</f>
        <v>530400000</v>
      </c>
      <c r="P71" s="105" t="str">
        <f>VLOOKUP(Table3[Symbol],stockComparisonTrading_excel!$A$2:$X$562,18,FALSE)</f>
        <v>N/A</v>
      </c>
      <c r="Q71" s="105">
        <f>VLOOKUP(Table3[Symbol],stockComparisonTrading_excel!$A$2:$X$562,19,FALSE)</f>
        <v>0.97</v>
      </c>
      <c r="R71" s="105">
        <f>VLOOKUP(Table3[Symbol],stockComparisonTrading_excel!$A$2:$X$562,20,FALSE)</f>
        <v>10.55</v>
      </c>
      <c r="S71" s="105">
        <f>VLOOKUP(Table3[Symbol],stockComparisonTrading_excel!$A$2:$X$562,21,FALSE)</f>
        <v>7.37</v>
      </c>
      <c r="T71" s="105">
        <f>VLOOKUP(Table3[Symbol],stockComparisonTrading_excel!$A$2:$X$562,22,FALSE)</f>
        <v>14.96</v>
      </c>
      <c r="U71" s="105">
        <f>VLOOKUP(Table3[Symbol],stockComparisonTrading_excel!$A$2:$X$562,23,FALSE)</f>
        <v>52000000</v>
      </c>
      <c r="V71" s="105">
        <f>VLOOKUP(Table3[Symbol],stockComparisonTrading_excel!$A$2:$X$562,24,FALSE)</f>
        <v>10</v>
      </c>
      <c r="W71" s="106" t="str">
        <f>VLOOKUP(Table3[Symbol],Finalcial!$A$2:$P$493,2)</f>
        <v>Q1/2013</v>
      </c>
      <c r="X71" s="107">
        <f>VLOOKUP(Table3[Symbol],Finalcial!$A$2:$P$493,3)</f>
        <v>41364</v>
      </c>
      <c r="Y71" s="107" t="e">
        <f>VLOOKUP(Table3[Symbol],Finalcial!$A$2:$P$493,4,FALSE)</f>
        <v>#N/A</v>
      </c>
      <c r="Z71" s="107" t="e">
        <f>VLOOKUP(Table3[Symbol],Finalcial!$A$2:$P$493,5,FALSE)</f>
        <v>#N/A</v>
      </c>
      <c r="AA71" s="107" t="e">
        <f>VLOOKUP(Table3[Symbol],Finalcial!$A$2:$P$493,6,FALSE)</f>
        <v>#N/A</v>
      </c>
      <c r="AB71" s="107" t="e">
        <f>VLOOKUP(Table3[Symbol],Finalcial!$A$2:$P$493,7,FALSE)</f>
        <v>#N/A</v>
      </c>
      <c r="AC71" s="107" t="e">
        <f>VLOOKUP(Table3[Symbol],Finalcial!$A$2:$P$493,8,FALSE)</f>
        <v>#N/A</v>
      </c>
      <c r="AD71" s="107" t="e">
        <f>VLOOKUP(Table3[Symbol],Finalcial!$A$2:$P$493,9,FALSE)</f>
        <v>#N/A</v>
      </c>
      <c r="AE71" s="107" t="e">
        <f>VLOOKUP(Table3[Symbol],Finalcial!$A$2:$P$493,10,FALSE)</f>
        <v>#N/A</v>
      </c>
      <c r="AF71" s="107" t="e">
        <f>VLOOKUP(Table3[Symbol],Finalcial!$A$2:$P$493,11,FALSE)</f>
        <v>#N/A</v>
      </c>
      <c r="AG71" s="107" t="e">
        <f>VLOOKUP(Table3[Symbol],Finalcial!$A$2:$P$493,12,FALSE)</f>
        <v>#N/A</v>
      </c>
      <c r="AH71" s="107" t="e">
        <f>VLOOKUP(Table3[Symbol],Finalcial!$A$2:$P$493,13,FALSE)</f>
        <v>#N/A</v>
      </c>
      <c r="AI71" s="107" t="e">
        <f>VLOOKUP(Table3[Symbol],Finalcial!$A$2:$P$493,14,FALSE)</f>
        <v>#N/A</v>
      </c>
      <c r="AJ71" s="108" t="e">
        <f t="shared" si="1"/>
        <v>#N/A</v>
      </c>
    </row>
    <row r="72" spans="1:36" ht="18.55" customHeight="1" x14ac:dyDescent="0.3">
      <c r="A72" s="64" t="s">
        <v>258</v>
      </c>
      <c r="B72" s="14" t="str">
        <f>VLOOKUP(Table3[Symbol],stockComparisonTrading_excel!$A$2:$X$562,2,FALSE)</f>
        <v>Property &amp; Construction: Property Fund</v>
      </c>
      <c r="C72" s="104">
        <f>VLOOKUP(Table3[Symbol],stockComparisonTrading_excel!$A$2:$X$562,3,FALSE)</f>
        <v>9.5500000000000007</v>
      </c>
      <c r="D72" s="105" t="str">
        <f>VLOOKUP(Table3[Symbol],stockComparisonTrading_excel!$A$2:$X$562,18,FALSE)</f>
        <v>N/A</v>
      </c>
      <c r="E72" s="105" t="str">
        <f>VLOOKUP(Table3[Symbol],stockComparisonTrading_excel!$A$2:$X$562,18,FALSE)</f>
        <v>N/A</v>
      </c>
      <c r="F72" s="105" t="str">
        <f>VLOOKUP(Table3[Symbol],stockComparisonTrading_excel!$A$2:$X$562,18,FALSE)</f>
        <v>N/A</v>
      </c>
      <c r="G72" s="105" t="str">
        <f>VLOOKUP(Table3[Symbol],stockComparisonTrading_excel!$A$2:$X$562,18,FALSE)</f>
        <v>N/A</v>
      </c>
      <c r="H72" s="105" t="str">
        <f>VLOOKUP(Table3[Symbol],stockComparisonTrading_excel!$A$2:$X$562,18,FALSE)</f>
        <v>N/A</v>
      </c>
      <c r="I72" s="105" t="str">
        <f>VLOOKUP(Table3[Symbol],stockComparisonTrading_excel!$A$2:$X$562,18,FALSE)</f>
        <v>N/A</v>
      </c>
      <c r="J72" s="105" t="str">
        <f>VLOOKUP(Table3[Symbol],stockComparisonTrading_excel!$A$2:$X$562,18,FALSE)</f>
        <v>N/A</v>
      </c>
      <c r="K72" s="105" t="str">
        <f>VLOOKUP(Table3[Symbol],stockComparisonTrading_excel!$A$2:$X$562,18,FALSE)</f>
        <v>N/A</v>
      </c>
      <c r="L72" s="105" t="str">
        <f>VLOOKUP(Table3[Symbol],stockComparisonTrading_excel!$A$2:$X$562,18,FALSE)</f>
        <v>N/A</v>
      </c>
      <c r="M72" s="105" t="str">
        <f>VLOOKUP(Table3[Symbol],stockComparisonTrading_excel!$A$2:$X$562,18,FALSE)</f>
        <v>N/A</v>
      </c>
      <c r="N72" s="105" t="str">
        <f>VLOOKUP(Table3[Symbol],stockComparisonTrading_excel!$A$2:$X$562,18,FALSE)</f>
        <v>N/A</v>
      </c>
      <c r="O72" s="105">
        <f>VLOOKUP(Table3[Symbol],stockComparisonTrading_excel!$A$2:$X$562,17,FALSE)</f>
        <v>578880000</v>
      </c>
      <c r="P72" s="105" t="str">
        <f>VLOOKUP(Table3[Symbol],stockComparisonTrading_excel!$A$2:$X$562,18,FALSE)</f>
        <v>N/A</v>
      </c>
      <c r="Q72" s="105">
        <f>VLOOKUP(Table3[Symbol],stockComparisonTrading_excel!$A$2:$X$562,19,FALSE)</f>
        <v>0.91</v>
      </c>
      <c r="R72" s="105">
        <f>VLOOKUP(Table3[Symbol],stockComparisonTrading_excel!$A$2:$X$562,20,FALSE)</f>
        <v>10.6</v>
      </c>
      <c r="S72" s="105">
        <f>VLOOKUP(Table3[Symbol],stockComparisonTrading_excel!$A$2:$X$562,21,FALSE)</f>
        <v>7.29</v>
      </c>
      <c r="T72" s="105">
        <f>VLOOKUP(Table3[Symbol],stockComparisonTrading_excel!$A$2:$X$562,22,FALSE)</f>
        <v>2.5099999999999998</v>
      </c>
      <c r="U72" s="105">
        <f>VLOOKUP(Table3[Symbol],stockComparisonTrading_excel!$A$2:$X$562,23,FALSE)</f>
        <v>60300000</v>
      </c>
      <c r="V72" s="105">
        <f>VLOOKUP(Table3[Symbol],stockComparisonTrading_excel!$A$2:$X$562,24,FALSE)</f>
        <v>10</v>
      </c>
      <c r="W72" s="106" t="str">
        <f>VLOOKUP(Table3[Symbol],Finalcial!$A$2:$P$493,2)</f>
        <v>Q1/2013</v>
      </c>
      <c r="X72" s="107">
        <f>VLOOKUP(Table3[Symbol],Finalcial!$A$2:$P$493,3)</f>
        <v>41364</v>
      </c>
      <c r="Y72" s="107" t="e">
        <f>VLOOKUP(Table3[Symbol],Finalcial!$A$2:$P$493,4,FALSE)</f>
        <v>#N/A</v>
      </c>
      <c r="Z72" s="107" t="e">
        <f>VLOOKUP(Table3[Symbol],Finalcial!$A$2:$P$493,5,FALSE)</f>
        <v>#N/A</v>
      </c>
      <c r="AA72" s="107" t="e">
        <f>VLOOKUP(Table3[Symbol],Finalcial!$A$2:$P$493,6,FALSE)</f>
        <v>#N/A</v>
      </c>
      <c r="AB72" s="107" t="e">
        <f>VLOOKUP(Table3[Symbol],Finalcial!$A$2:$P$493,7,FALSE)</f>
        <v>#N/A</v>
      </c>
      <c r="AC72" s="107" t="e">
        <f>VLOOKUP(Table3[Symbol],Finalcial!$A$2:$P$493,8,FALSE)</f>
        <v>#N/A</v>
      </c>
      <c r="AD72" s="107" t="e">
        <f>VLOOKUP(Table3[Symbol],Finalcial!$A$2:$P$493,9,FALSE)</f>
        <v>#N/A</v>
      </c>
      <c r="AE72" s="107" t="e">
        <f>VLOOKUP(Table3[Symbol],Finalcial!$A$2:$P$493,10,FALSE)</f>
        <v>#N/A</v>
      </c>
      <c r="AF72" s="107" t="e">
        <f>VLOOKUP(Table3[Symbol],Finalcial!$A$2:$P$493,11,FALSE)</f>
        <v>#N/A</v>
      </c>
      <c r="AG72" s="107" t="e">
        <f>VLOOKUP(Table3[Symbol],Finalcial!$A$2:$P$493,12,FALSE)</f>
        <v>#N/A</v>
      </c>
      <c r="AH72" s="107" t="e">
        <f>VLOOKUP(Table3[Symbol],Finalcial!$A$2:$P$493,13,FALSE)</f>
        <v>#N/A</v>
      </c>
      <c r="AI72" s="107" t="e">
        <f>VLOOKUP(Table3[Symbol],Finalcial!$A$2:$P$493,14,FALSE)</f>
        <v>#N/A</v>
      </c>
      <c r="AJ72" s="108" t="e">
        <f t="shared" si="1"/>
        <v>#N/A</v>
      </c>
    </row>
    <row r="73" spans="1:36" ht="18.55" customHeight="1" x14ac:dyDescent="0.3">
      <c r="A73" s="64" t="s">
        <v>481</v>
      </c>
      <c r="B73" s="14" t="str">
        <f>VLOOKUP(Table3[Symbol],stockComparisonTrading_excel!$A$2:$X$562,2,FALSE)</f>
        <v>Property &amp; Construction: Property Fund</v>
      </c>
      <c r="C73" s="104">
        <f>VLOOKUP(Table3[Symbol],stockComparisonTrading_excel!$A$2:$X$562,3,FALSE)</f>
        <v>20.100000000000001</v>
      </c>
      <c r="D73" s="105" t="str">
        <f>VLOOKUP(Table3[Symbol],stockComparisonTrading_excel!$A$2:$X$562,18,FALSE)</f>
        <v>N/A</v>
      </c>
      <c r="E73" s="105" t="str">
        <f>VLOOKUP(Table3[Symbol],stockComparisonTrading_excel!$A$2:$X$562,18,FALSE)</f>
        <v>N/A</v>
      </c>
      <c r="F73" s="105" t="str">
        <f>VLOOKUP(Table3[Symbol],stockComparisonTrading_excel!$A$2:$X$562,18,FALSE)</f>
        <v>N/A</v>
      </c>
      <c r="G73" s="105" t="str">
        <f>VLOOKUP(Table3[Symbol],stockComparisonTrading_excel!$A$2:$X$562,18,FALSE)</f>
        <v>N/A</v>
      </c>
      <c r="H73" s="105" t="str">
        <f>VLOOKUP(Table3[Symbol],stockComparisonTrading_excel!$A$2:$X$562,18,FALSE)</f>
        <v>N/A</v>
      </c>
      <c r="I73" s="105" t="str">
        <f>VLOOKUP(Table3[Symbol],stockComparisonTrading_excel!$A$2:$X$562,18,FALSE)</f>
        <v>N/A</v>
      </c>
      <c r="J73" s="105" t="str">
        <f>VLOOKUP(Table3[Symbol],stockComparisonTrading_excel!$A$2:$X$562,18,FALSE)</f>
        <v>N/A</v>
      </c>
      <c r="K73" s="105" t="str">
        <f>VLOOKUP(Table3[Symbol],stockComparisonTrading_excel!$A$2:$X$562,18,FALSE)</f>
        <v>N/A</v>
      </c>
      <c r="L73" s="105" t="str">
        <f>VLOOKUP(Table3[Symbol],stockComparisonTrading_excel!$A$2:$X$562,18,FALSE)</f>
        <v>N/A</v>
      </c>
      <c r="M73" s="105" t="str">
        <f>VLOOKUP(Table3[Symbol],stockComparisonTrading_excel!$A$2:$X$562,18,FALSE)</f>
        <v>N/A</v>
      </c>
      <c r="N73" s="105" t="str">
        <f>VLOOKUP(Table3[Symbol],stockComparisonTrading_excel!$A$2:$X$562,18,FALSE)</f>
        <v>N/A</v>
      </c>
      <c r="O73" s="105">
        <f>VLOOKUP(Table3[Symbol],stockComparisonTrading_excel!$A$2:$X$562,17,FALSE)</f>
        <v>3744000000</v>
      </c>
      <c r="P73" s="105" t="str">
        <f>VLOOKUP(Table3[Symbol],stockComparisonTrading_excel!$A$2:$X$562,18,FALSE)</f>
        <v>N/A</v>
      </c>
      <c r="Q73" s="105">
        <f>VLOOKUP(Table3[Symbol],stockComparisonTrading_excel!$A$2:$X$562,19,FALSE)</f>
        <v>1.93</v>
      </c>
      <c r="R73" s="105">
        <f>VLOOKUP(Table3[Symbol],stockComparisonTrading_excel!$A$2:$X$562,20,FALSE)</f>
        <v>10.76</v>
      </c>
      <c r="S73" s="105">
        <f>VLOOKUP(Table3[Symbol],stockComparisonTrading_excel!$A$2:$X$562,21,FALSE)</f>
        <v>7.21</v>
      </c>
      <c r="T73" s="105">
        <f>VLOOKUP(Table3[Symbol],stockComparisonTrading_excel!$A$2:$X$562,22,FALSE)</f>
        <v>0.6</v>
      </c>
      <c r="U73" s="105">
        <f>VLOOKUP(Table3[Symbol],stockComparisonTrading_excel!$A$2:$X$562,23,FALSE)</f>
        <v>180000000</v>
      </c>
      <c r="V73" s="105">
        <f>VLOOKUP(Table3[Symbol],stockComparisonTrading_excel!$A$2:$X$562,24,FALSE)</f>
        <v>9.9</v>
      </c>
      <c r="W73" s="106" t="str">
        <f>VLOOKUP(Table3[Symbol],Finalcial!$A$2:$P$493,2)</f>
        <v>Q1/2013</v>
      </c>
      <c r="X73" s="107">
        <f>VLOOKUP(Table3[Symbol],Finalcial!$A$2:$P$493,3)</f>
        <v>41364</v>
      </c>
      <c r="Y73" s="107" t="e">
        <f>VLOOKUP(Table3[Symbol],Finalcial!$A$2:$P$493,4,FALSE)</f>
        <v>#N/A</v>
      </c>
      <c r="Z73" s="107" t="e">
        <f>VLOOKUP(Table3[Symbol],Finalcial!$A$2:$P$493,5,FALSE)</f>
        <v>#N/A</v>
      </c>
      <c r="AA73" s="107" t="e">
        <f>VLOOKUP(Table3[Symbol],Finalcial!$A$2:$P$493,6,FALSE)</f>
        <v>#N/A</v>
      </c>
      <c r="AB73" s="107" t="e">
        <f>VLOOKUP(Table3[Symbol],Finalcial!$A$2:$P$493,7,FALSE)</f>
        <v>#N/A</v>
      </c>
      <c r="AC73" s="107" t="e">
        <f>VLOOKUP(Table3[Symbol],Finalcial!$A$2:$P$493,8,FALSE)</f>
        <v>#N/A</v>
      </c>
      <c r="AD73" s="107" t="e">
        <f>VLOOKUP(Table3[Symbol],Finalcial!$A$2:$P$493,9,FALSE)</f>
        <v>#N/A</v>
      </c>
      <c r="AE73" s="107" t="e">
        <f>VLOOKUP(Table3[Symbol],Finalcial!$A$2:$P$493,10,FALSE)</f>
        <v>#N/A</v>
      </c>
      <c r="AF73" s="107" t="e">
        <f>VLOOKUP(Table3[Symbol],Finalcial!$A$2:$P$493,11,FALSE)</f>
        <v>#N/A</v>
      </c>
      <c r="AG73" s="107" t="e">
        <f>VLOOKUP(Table3[Symbol],Finalcial!$A$2:$P$493,12,FALSE)</f>
        <v>#N/A</v>
      </c>
      <c r="AH73" s="107" t="e">
        <f>VLOOKUP(Table3[Symbol],Finalcial!$A$2:$P$493,13,FALSE)</f>
        <v>#N/A</v>
      </c>
      <c r="AI73" s="107" t="e">
        <f>VLOOKUP(Table3[Symbol],Finalcial!$A$2:$P$493,14,FALSE)</f>
        <v>#N/A</v>
      </c>
      <c r="AJ73" s="108" t="e">
        <f t="shared" si="1"/>
        <v>#N/A</v>
      </c>
    </row>
    <row r="74" spans="1:36" ht="18.55" customHeight="1" x14ac:dyDescent="0.3">
      <c r="A74" s="64" t="s">
        <v>109</v>
      </c>
      <c r="B74" s="14" t="str">
        <f>VLOOKUP(Table3[Symbol],stockComparisonTrading_excel!$A$2:$X$562,2,FALSE)</f>
        <v>Property &amp; Construction: Property Fund</v>
      </c>
      <c r="C74" s="104">
        <f>VLOOKUP(Table3[Symbol],stockComparisonTrading_excel!$A$2:$X$562,3,FALSE)</f>
        <v>19</v>
      </c>
      <c r="D74" s="105" t="str">
        <f>VLOOKUP(Table3[Symbol],stockComparisonTrading_excel!$A$2:$X$562,18,FALSE)</f>
        <v>N/A</v>
      </c>
      <c r="E74" s="105" t="str">
        <f>VLOOKUP(Table3[Symbol],stockComparisonTrading_excel!$A$2:$X$562,18,FALSE)</f>
        <v>N/A</v>
      </c>
      <c r="F74" s="105" t="str">
        <f>VLOOKUP(Table3[Symbol],stockComparisonTrading_excel!$A$2:$X$562,18,FALSE)</f>
        <v>N/A</v>
      </c>
      <c r="G74" s="105" t="str">
        <f>VLOOKUP(Table3[Symbol],stockComparisonTrading_excel!$A$2:$X$562,18,FALSE)</f>
        <v>N/A</v>
      </c>
      <c r="H74" s="105" t="str">
        <f>VLOOKUP(Table3[Symbol],stockComparisonTrading_excel!$A$2:$X$562,18,FALSE)</f>
        <v>N/A</v>
      </c>
      <c r="I74" s="105" t="str">
        <f>VLOOKUP(Table3[Symbol],stockComparisonTrading_excel!$A$2:$X$562,18,FALSE)</f>
        <v>N/A</v>
      </c>
      <c r="J74" s="105" t="str">
        <f>VLOOKUP(Table3[Symbol],stockComparisonTrading_excel!$A$2:$X$562,18,FALSE)</f>
        <v>N/A</v>
      </c>
      <c r="K74" s="105" t="str">
        <f>VLOOKUP(Table3[Symbol],stockComparisonTrading_excel!$A$2:$X$562,18,FALSE)</f>
        <v>N/A</v>
      </c>
      <c r="L74" s="105" t="str">
        <f>VLOOKUP(Table3[Symbol],stockComparisonTrading_excel!$A$2:$X$562,18,FALSE)</f>
        <v>N/A</v>
      </c>
      <c r="M74" s="105" t="str">
        <f>VLOOKUP(Table3[Symbol],stockComparisonTrading_excel!$A$2:$X$562,18,FALSE)</f>
        <v>N/A</v>
      </c>
      <c r="N74" s="105" t="str">
        <f>VLOOKUP(Table3[Symbol],stockComparisonTrading_excel!$A$2:$X$562,18,FALSE)</f>
        <v>N/A</v>
      </c>
      <c r="O74" s="105">
        <f>VLOOKUP(Table3[Symbol],stockComparisonTrading_excel!$A$2:$X$562,17,FALSE)</f>
        <v>32562901330</v>
      </c>
      <c r="P74" s="105" t="str">
        <f>VLOOKUP(Table3[Symbol],stockComparisonTrading_excel!$A$2:$X$562,18,FALSE)</f>
        <v>N/A</v>
      </c>
      <c r="Q74" s="105">
        <f>VLOOKUP(Table3[Symbol],stockComparisonTrading_excel!$A$2:$X$562,19,FALSE)</f>
        <v>1.85</v>
      </c>
      <c r="R74" s="105">
        <f>VLOOKUP(Table3[Symbol],stockComparisonTrading_excel!$A$2:$X$562,20,FALSE)</f>
        <v>11.18</v>
      </c>
      <c r="S74" s="105">
        <f>VLOOKUP(Table3[Symbol],stockComparisonTrading_excel!$A$2:$X$562,21,FALSE)</f>
        <v>7.15</v>
      </c>
      <c r="T74" s="105">
        <f>VLOOKUP(Table3[Symbol],stockComparisonTrading_excel!$A$2:$X$562,22,FALSE)</f>
        <v>6.12</v>
      </c>
      <c r="U74" s="105">
        <f>VLOOKUP(Table3[Symbol],stockComparisonTrading_excel!$A$2:$X$562,23,FALSE)</f>
        <v>1636326700</v>
      </c>
      <c r="V74" s="105">
        <f>VLOOKUP(Table3[Symbol],stockComparisonTrading_excel!$A$2:$X$562,24,FALSE)</f>
        <v>10</v>
      </c>
      <c r="W74" s="106" t="str">
        <f>VLOOKUP(Table3[Symbol],Finalcial!$A$2:$P$493,2)</f>
        <v>Q1/2013</v>
      </c>
      <c r="X74" s="107">
        <f>VLOOKUP(Table3[Symbol],Finalcial!$A$2:$P$493,3)</f>
        <v>41364</v>
      </c>
      <c r="Y74" s="107" t="e">
        <f>VLOOKUP(Table3[Symbol],Finalcial!$A$2:$P$493,4,FALSE)</f>
        <v>#N/A</v>
      </c>
      <c r="Z74" s="107" t="e">
        <f>VLOOKUP(Table3[Symbol],Finalcial!$A$2:$P$493,5,FALSE)</f>
        <v>#N/A</v>
      </c>
      <c r="AA74" s="107" t="e">
        <f>VLOOKUP(Table3[Symbol],Finalcial!$A$2:$P$493,6,FALSE)</f>
        <v>#N/A</v>
      </c>
      <c r="AB74" s="107" t="e">
        <f>VLOOKUP(Table3[Symbol],Finalcial!$A$2:$P$493,7,FALSE)</f>
        <v>#N/A</v>
      </c>
      <c r="AC74" s="107" t="e">
        <f>VLOOKUP(Table3[Symbol],Finalcial!$A$2:$P$493,8,FALSE)</f>
        <v>#N/A</v>
      </c>
      <c r="AD74" s="107" t="e">
        <f>VLOOKUP(Table3[Symbol],Finalcial!$A$2:$P$493,9,FALSE)</f>
        <v>#N/A</v>
      </c>
      <c r="AE74" s="107" t="e">
        <f>VLOOKUP(Table3[Symbol],Finalcial!$A$2:$P$493,10,FALSE)</f>
        <v>#N/A</v>
      </c>
      <c r="AF74" s="107" t="e">
        <f>VLOOKUP(Table3[Symbol],Finalcial!$A$2:$P$493,11,FALSE)</f>
        <v>#N/A</v>
      </c>
      <c r="AG74" s="107" t="e">
        <f>VLOOKUP(Table3[Symbol],Finalcial!$A$2:$P$493,12,FALSE)</f>
        <v>#N/A</v>
      </c>
      <c r="AH74" s="107" t="e">
        <f>VLOOKUP(Table3[Symbol],Finalcial!$A$2:$P$493,13,FALSE)</f>
        <v>#N/A</v>
      </c>
      <c r="AI74" s="107" t="e">
        <f>VLOOKUP(Table3[Symbol],Finalcial!$A$2:$P$493,14,FALSE)</f>
        <v>#N/A</v>
      </c>
      <c r="AJ74" s="108" t="e">
        <f t="shared" si="1"/>
        <v>#N/A</v>
      </c>
    </row>
    <row r="75" spans="1:36" ht="18.55" customHeight="1" x14ac:dyDescent="0.3">
      <c r="A75" s="64" t="s">
        <v>261</v>
      </c>
      <c r="B75" s="14" t="str">
        <f>VLOOKUP(Table3[Symbol],stockComparisonTrading_excel!$A$2:$X$562,2,FALSE)</f>
        <v>Property &amp; Construction: Property Fund</v>
      </c>
      <c r="C75" s="104">
        <f>VLOOKUP(Table3[Symbol],stockComparisonTrading_excel!$A$2:$X$562,3,FALSE)</f>
        <v>9.5500000000000007</v>
      </c>
      <c r="D75" s="105" t="str">
        <f>VLOOKUP(Table3[Symbol],stockComparisonTrading_excel!$A$2:$X$562,18,FALSE)</f>
        <v>N/A</v>
      </c>
      <c r="E75" s="105" t="str">
        <f>VLOOKUP(Table3[Symbol],stockComparisonTrading_excel!$A$2:$X$562,18,FALSE)</f>
        <v>N/A</v>
      </c>
      <c r="F75" s="105" t="str">
        <f>VLOOKUP(Table3[Symbol],stockComparisonTrading_excel!$A$2:$X$562,18,FALSE)</f>
        <v>N/A</v>
      </c>
      <c r="G75" s="105" t="str">
        <f>VLOOKUP(Table3[Symbol],stockComparisonTrading_excel!$A$2:$X$562,18,FALSE)</f>
        <v>N/A</v>
      </c>
      <c r="H75" s="105" t="str">
        <f>VLOOKUP(Table3[Symbol],stockComparisonTrading_excel!$A$2:$X$562,18,FALSE)</f>
        <v>N/A</v>
      </c>
      <c r="I75" s="105" t="str">
        <f>VLOOKUP(Table3[Symbol],stockComparisonTrading_excel!$A$2:$X$562,18,FALSE)</f>
        <v>N/A</v>
      </c>
      <c r="J75" s="105" t="str">
        <f>VLOOKUP(Table3[Symbol],stockComparisonTrading_excel!$A$2:$X$562,18,FALSE)</f>
        <v>N/A</v>
      </c>
      <c r="K75" s="105" t="str">
        <f>VLOOKUP(Table3[Symbol],stockComparisonTrading_excel!$A$2:$X$562,18,FALSE)</f>
        <v>N/A</v>
      </c>
      <c r="L75" s="105" t="str">
        <f>VLOOKUP(Table3[Symbol],stockComparisonTrading_excel!$A$2:$X$562,18,FALSE)</f>
        <v>N/A</v>
      </c>
      <c r="M75" s="105" t="str">
        <f>VLOOKUP(Table3[Symbol],stockComparisonTrading_excel!$A$2:$X$562,18,FALSE)</f>
        <v>N/A</v>
      </c>
      <c r="N75" s="105" t="str">
        <f>VLOOKUP(Table3[Symbol],stockComparisonTrading_excel!$A$2:$X$562,18,FALSE)</f>
        <v>N/A</v>
      </c>
      <c r="O75" s="105">
        <f>VLOOKUP(Table3[Symbol],stockComparisonTrading_excel!$A$2:$X$562,17,FALSE)</f>
        <v>786600000</v>
      </c>
      <c r="P75" s="105" t="str">
        <f>VLOOKUP(Table3[Symbol],stockComparisonTrading_excel!$A$2:$X$562,18,FALSE)</f>
        <v>N/A</v>
      </c>
      <c r="Q75" s="105">
        <f>VLOOKUP(Table3[Symbol],stockComparisonTrading_excel!$A$2:$X$562,19,FALSE)</f>
        <v>0.9</v>
      </c>
      <c r="R75" s="105">
        <f>VLOOKUP(Table3[Symbol],stockComparisonTrading_excel!$A$2:$X$562,20,FALSE)</f>
        <v>10.61</v>
      </c>
      <c r="S75" s="105">
        <f>VLOOKUP(Table3[Symbol],stockComparisonTrading_excel!$A$2:$X$562,21,FALSE)</f>
        <v>7.11</v>
      </c>
      <c r="T75" s="105">
        <f>VLOOKUP(Table3[Symbol],stockComparisonTrading_excel!$A$2:$X$562,22,FALSE)</f>
        <v>1.99</v>
      </c>
      <c r="U75" s="105">
        <f>VLOOKUP(Table3[Symbol],stockComparisonTrading_excel!$A$2:$X$562,23,FALSE)</f>
        <v>82800000</v>
      </c>
      <c r="V75" s="105">
        <f>VLOOKUP(Table3[Symbol],stockComparisonTrading_excel!$A$2:$X$562,24,FALSE)</f>
        <v>10</v>
      </c>
      <c r="W75" s="106" t="str">
        <f>VLOOKUP(Table3[Symbol],Finalcial!$A$2:$P$493,2)</f>
        <v>Q1/2013</v>
      </c>
      <c r="X75" s="107">
        <f>VLOOKUP(Table3[Symbol],Finalcial!$A$2:$P$493,3)</f>
        <v>41364</v>
      </c>
      <c r="Y75" s="107" t="e">
        <f>VLOOKUP(Table3[Symbol],Finalcial!$A$2:$P$493,4,FALSE)</f>
        <v>#N/A</v>
      </c>
      <c r="Z75" s="107" t="e">
        <f>VLOOKUP(Table3[Symbol],Finalcial!$A$2:$P$493,5,FALSE)</f>
        <v>#N/A</v>
      </c>
      <c r="AA75" s="107" t="e">
        <f>VLOOKUP(Table3[Symbol],Finalcial!$A$2:$P$493,6,FALSE)</f>
        <v>#N/A</v>
      </c>
      <c r="AB75" s="107" t="e">
        <f>VLOOKUP(Table3[Symbol],Finalcial!$A$2:$P$493,7,FALSE)</f>
        <v>#N/A</v>
      </c>
      <c r="AC75" s="107" t="e">
        <f>VLOOKUP(Table3[Symbol],Finalcial!$A$2:$P$493,8,FALSE)</f>
        <v>#N/A</v>
      </c>
      <c r="AD75" s="107" t="e">
        <f>VLOOKUP(Table3[Symbol],Finalcial!$A$2:$P$493,9,FALSE)</f>
        <v>#N/A</v>
      </c>
      <c r="AE75" s="107" t="e">
        <f>VLOOKUP(Table3[Symbol],Finalcial!$A$2:$P$493,10,FALSE)</f>
        <v>#N/A</v>
      </c>
      <c r="AF75" s="107" t="e">
        <f>VLOOKUP(Table3[Symbol],Finalcial!$A$2:$P$493,11,FALSE)</f>
        <v>#N/A</v>
      </c>
      <c r="AG75" s="107" t="e">
        <f>VLOOKUP(Table3[Symbol],Finalcial!$A$2:$P$493,12,FALSE)</f>
        <v>#N/A</v>
      </c>
      <c r="AH75" s="107" t="e">
        <f>VLOOKUP(Table3[Symbol],Finalcial!$A$2:$P$493,13,FALSE)</f>
        <v>#N/A</v>
      </c>
      <c r="AI75" s="107" t="e">
        <f>VLOOKUP(Table3[Symbol],Finalcial!$A$2:$P$493,14,FALSE)</f>
        <v>#N/A</v>
      </c>
      <c r="AJ75" s="108" t="e">
        <f t="shared" si="1"/>
        <v>#N/A</v>
      </c>
    </row>
    <row r="76" spans="1:36" ht="18.55" customHeight="1" x14ac:dyDescent="0.3">
      <c r="A76" s="64" t="s">
        <v>300</v>
      </c>
      <c r="B76" s="14" t="str">
        <f>VLOOKUP(Table3[Symbol],stockComparisonTrading_excel!$A$2:$X$562,2,FALSE)</f>
        <v>Property &amp; Construction: Property Fund</v>
      </c>
      <c r="C76" s="104">
        <f>VLOOKUP(Table3[Symbol],stockComparisonTrading_excel!$A$2:$X$562,3,FALSE)</f>
        <v>14.5</v>
      </c>
      <c r="D76" s="105" t="str">
        <f>VLOOKUP(Table3[Symbol],stockComparisonTrading_excel!$A$2:$X$562,18,FALSE)</f>
        <v>N/A</v>
      </c>
      <c r="E76" s="105" t="str">
        <f>VLOOKUP(Table3[Symbol],stockComparisonTrading_excel!$A$2:$X$562,18,FALSE)</f>
        <v>N/A</v>
      </c>
      <c r="F76" s="105" t="str">
        <f>VLOOKUP(Table3[Symbol],stockComparisonTrading_excel!$A$2:$X$562,18,FALSE)</f>
        <v>N/A</v>
      </c>
      <c r="G76" s="105" t="str">
        <f>VLOOKUP(Table3[Symbol],stockComparisonTrading_excel!$A$2:$X$562,18,FALSE)</f>
        <v>N/A</v>
      </c>
      <c r="H76" s="105" t="str">
        <f>VLOOKUP(Table3[Symbol],stockComparisonTrading_excel!$A$2:$X$562,18,FALSE)</f>
        <v>N/A</v>
      </c>
      <c r="I76" s="105" t="str">
        <f>VLOOKUP(Table3[Symbol],stockComparisonTrading_excel!$A$2:$X$562,18,FALSE)</f>
        <v>N/A</v>
      </c>
      <c r="J76" s="105" t="str">
        <f>VLOOKUP(Table3[Symbol],stockComparisonTrading_excel!$A$2:$X$562,18,FALSE)</f>
        <v>N/A</v>
      </c>
      <c r="K76" s="105" t="str">
        <f>VLOOKUP(Table3[Symbol],stockComparisonTrading_excel!$A$2:$X$562,18,FALSE)</f>
        <v>N/A</v>
      </c>
      <c r="L76" s="105" t="str">
        <f>VLOOKUP(Table3[Symbol],stockComparisonTrading_excel!$A$2:$X$562,18,FALSE)</f>
        <v>N/A</v>
      </c>
      <c r="M76" s="105" t="str">
        <f>VLOOKUP(Table3[Symbol],stockComparisonTrading_excel!$A$2:$X$562,18,FALSE)</f>
        <v>N/A</v>
      </c>
      <c r="N76" s="105" t="str">
        <f>VLOOKUP(Table3[Symbol],stockComparisonTrading_excel!$A$2:$X$562,18,FALSE)</f>
        <v>N/A</v>
      </c>
      <c r="O76" s="105">
        <f>VLOOKUP(Table3[Symbol],stockComparisonTrading_excel!$A$2:$X$562,17,FALSE)</f>
        <v>4753800000</v>
      </c>
      <c r="P76" s="105" t="str">
        <f>VLOOKUP(Table3[Symbol],stockComparisonTrading_excel!$A$2:$X$562,18,FALSE)</f>
        <v>N/A</v>
      </c>
      <c r="Q76" s="105">
        <f>VLOOKUP(Table3[Symbol],stockComparisonTrading_excel!$A$2:$X$562,19,FALSE)</f>
        <v>1.25</v>
      </c>
      <c r="R76" s="105">
        <f>VLOOKUP(Table3[Symbol],stockComparisonTrading_excel!$A$2:$X$562,20,FALSE)</f>
        <v>11.16</v>
      </c>
      <c r="S76" s="105">
        <f>VLOOKUP(Table3[Symbol],stockComparisonTrading_excel!$A$2:$X$562,21,FALSE)</f>
        <v>7.11</v>
      </c>
      <c r="T76" s="105">
        <f>VLOOKUP(Table3[Symbol],stockComparisonTrading_excel!$A$2:$X$562,22,FALSE)</f>
        <v>4.87</v>
      </c>
      <c r="U76" s="105">
        <f>VLOOKUP(Table3[Symbol],stockComparisonTrading_excel!$A$2:$X$562,23,FALSE)</f>
        <v>342000000</v>
      </c>
      <c r="V76" s="105">
        <f>VLOOKUP(Table3[Symbol],stockComparisonTrading_excel!$A$2:$X$562,24,FALSE)</f>
        <v>10</v>
      </c>
      <c r="W76" s="106" t="str">
        <f>VLOOKUP(Table3[Symbol],Finalcial!$A$2:$P$493,2)</f>
        <v>Q1/2013</v>
      </c>
      <c r="X76" s="107">
        <f>VLOOKUP(Table3[Symbol],Finalcial!$A$2:$P$493,3)</f>
        <v>41364</v>
      </c>
      <c r="Y76" s="107" t="e">
        <f>VLOOKUP(Table3[Symbol],Finalcial!$A$2:$P$493,4,FALSE)</f>
        <v>#N/A</v>
      </c>
      <c r="Z76" s="107" t="e">
        <f>VLOOKUP(Table3[Symbol],Finalcial!$A$2:$P$493,5,FALSE)</f>
        <v>#N/A</v>
      </c>
      <c r="AA76" s="107" t="e">
        <f>VLOOKUP(Table3[Symbol],Finalcial!$A$2:$P$493,6,FALSE)</f>
        <v>#N/A</v>
      </c>
      <c r="AB76" s="107" t="e">
        <f>VLOOKUP(Table3[Symbol],Finalcial!$A$2:$P$493,7,FALSE)</f>
        <v>#N/A</v>
      </c>
      <c r="AC76" s="107" t="e">
        <f>VLOOKUP(Table3[Symbol],Finalcial!$A$2:$P$493,8,FALSE)</f>
        <v>#N/A</v>
      </c>
      <c r="AD76" s="107" t="e">
        <f>VLOOKUP(Table3[Symbol],Finalcial!$A$2:$P$493,9,FALSE)</f>
        <v>#N/A</v>
      </c>
      <c r="AE76" s="107" t="e">
        <f>VLOOKUP(Table3[Symbol],Finalcial!$A$2:$P$493,10,FALSE)</f>
        <v>#N/A</v>
      </c>
      <c r="AF76" s="107" t="e">
        <f>VLOOKUP(Table3[Symbol],Finalcial!$A$2:$P$493,11,FALSE)</f>
        <v>#N/A</v>
      </c>
      <c r="AG76" s="107" t="e">
        <f>VLOOKUP(Table3[Symbol],Finalcial!$A$2:$P$493,12,FALSE)</f>
        <v>#N/A</v>
      </c>
      <c r="AH76" s="107" t="e">
        <f>VLOOKUP(Table3[Symbol],Finalcial!$A$2:$P$493,13,FALSE)</f>
        <v>#N/A</v>
      </c>
      <c r="AI76" s="107" t="e">
        <f>VLOOKUP(Table3[Symbol],Finalcial!$A$2:$P$493,14,FALSE)</f>
        <v>#N/A</v>
      </c>
      <c r="AJ76" s="108" t="e">
        <f t="shared" si="1"/>
        <v>#N/A</v>
      </c>
    </row>
    <row r="77" spans="1:36" ht="18.55" customHeight="1" x14ac:dyDescent="0.3">
      <c r="A77" s="64" t="s">
        <v>249</v>
      </c>
      <c r="B77" s="14" t="str">
        <f>VLOOKUP(Table3[Symbol],stockComparisonTrading_excel!$A$2:$X$562,2,FALSE)</f>
        <v>Property &amp; Construction: Property Fund</v>
      </c>
      <c r="C77" s="104">
        <f>VLOOKUP(Table3[Symbol],stockComparisonTrading_excel!$A$2:$X$562,3,FALSE)</f>
        <v>14.7</v>
      </c>
      <c r="D77" s="105" t="str">
        <f>VLOOKUP(Table3[Symbol],stockComparisonTrading_excel!$A$2:$X$562,18,FALSE)</f>
        <v>N/A</v>
      </c>
      <c r="E77" s="105" t="str">
        <f>VLOOKUP(Table3[Symbol],stockComparisonTrading_excel!$A$2:$X$562,18,FALSE)</f>
        <v>N/A</v>
      </c>
      <c r="F77" s="105" t="str">
        <f>VLOOKUP(Table3[Symbol],stockComparisonTrading_excel!$A$2:$X$562,18,FALSE)</f>
        <v>N/A</v>
      </c>
      <c r="G77" s="105" t="str">
        <f>VLOOKUP(Table3[Symbol],stockComparisonTrading_excel!$A$2:$X$562,18,FALSE)</f>
        <v>N/A</v>
      </c>
      <c r="H77" s="105" t="str">
        <f>VLOOKUP(Table3[Symbol],stockComparisonTrading_excel!$A$2:$X$562,18,FALSE)</f>
        <v>N/A</v>
      </c>
      <c r="I77" s="105" t="str">
        <f>VLOOKUP(Table3[Symbol],stockComparisonTrading_excel!$A$2:$X$562,18,FALSE)</f>
        <v>N/A</v>
      </c>
      <c r="J77" s="105" t="str">
        <f>VLOOKUP(Table3[Symbol],stockComparisonTrading_excel!$A$2:$X$562,18,FALSE)</f>
        <v>N/A</v>
      </c>
      <c r="K77" s="105" t="str">
        <f>VLOOKUP(Table3[Symbol],stockComparisonTrading_excel!$A$2:$X$562,18,FALSE)</f>
        <v>N/A</v>
      </c>
      <c r="L77" s="105" t="str">
        <f>VLOOKUP(Table3[Symbol],stockComparisonTrading_excel!$A$2:$X$562,18,FALSE)</f>
        <v>N/A</v>
      </c>
      <c r="M77" s="105" t="str">
        <f>VLOOKUP(Table3[Symbol],stockComparisonTrading_excel!$A$2:$X$562,18,FALSE)</f>
        <v>N/A</v>
      </c>
      <c r="N77" s="105" t="str">
        <f>VLOOKUP(Table3[Symbol],stockComparisonTrading_excel!$A$2:$X$562,18,FALSE)</f>
        <v>N/A</v>
      </c>
      <c r="O77" s="105">
        <f>VLOOKUP(Table3[Symbol],stockComparisonTrading_excel!$A$2:$X$562,17,FALSE)</f>
        <v>4620000000</v>
      </c>
      <c r="P77" s="105" t="str">
        <f>VLOOKUP(Table3[Symbol],stockComparisonTrading_excel!$A$2:$X$562,18,FALSE)</f>
        <v>N/A</v>
      </c>
      <c r="Q77" s="105">
        <f>VLOOKUP(Table3[Symbol],stockComparisonTrading_excel!$A$2:$X$562,19,FALSE)</f>
        <v>1.17</v>
      </c>
      <c r="R77" s="105">
        <f>VLOOKUP(Table3[Symbol],stockComparisonTrading_excel!$A$2:$X$562,20,FALSE)</f>
        <v>12.01</v>
      </c>
      <c r="S77" s="105">
        <f>VLOOKUP(Table3[Symbol],stockComparisonTrading_excel!$A$2:$X$562,21,FALSE)</f>
        <v>7</v>
      </c>
      <c r="T77" s="105">
        <f>VLOOKUP(Table3[Symbol],stockComparisonTrading_excel!$A$2:$X$562,22,FALSE)</f>
        <v>1.42</v>
      </c>
      <c r="U77" s="105">
        <f>VLOOKUP(Table3[Symbol],stockComparisonTrading_excel!$A$2:$X$562,23,FALSE)</f>
        <v>330000000</v>
      </c>
      <c r="V77" s="105">
        <f>VLOOKUP(Table3[Symbol],stockComparisonTrading_excel!$A$2:$X$562,24,FALSE)</f>
        <v>10</v>
      </c>
      <c r="W77" s="106" t="str">
        <f>VLOOKUP(Table3[Symbol],Finalcial!$A$2:$P$493,2)</f>
        <v>Q1/2013</v>
      </c>
      <c r="X77" s="107">
        <f>VLOOKUP(Table3[Symbol],Finalcial!$A$2:$P$493,3)</f>
        <v>41364</v>
      </c>
      <c r="Y77" s="107" t="e">
        <f>VLOOKUP(Table3[Symbol],Finalcial!$A$2:$P$493,4,FALSE)</f>
        <v>#N/A</v>
      </c>
      <c r="Z77" s="107" t="e">
        <f>VLOOKUP(Table3[Symbol],Finalcial!$A$2:$P$493,5,FALSE)</f>
        <v>#N/A</v>
      </c>
      <c r="AA77" s="107" t="e">
        <f>VLOOKUP(Table3[Symbol],Finalcial!$A$2:$P$493,6,FALSE)</f>
        <v>#N/A</v>
      </c>
      <c r="AB77" s="107" t="e">
        <f>VLOOKUP(Table3[Symbol],Finalcial!$A$2:$P$493,7,FALSE)</f>
        <v>#N/A</v>
      </c>
      <c r="AC77" s="107" t="e">
        <f>VLOOKUP(Table3[Symbol],Finalcial!$A$2:$P$493,8,FALSE)</f>
        <v>#N/A</v>
      </c>
      <c r="AD77" s="107" t="e">
        <f>VLOOKUP(Table3[Symbol],Finalcial!$A$2:$P$493,9,FALSE)</f>
        <v>#N/A</v>
      </c>
      <c r="AE77" s="107" t="e">
        <f>VLOOKUP(Table3[Symbol],Finalcial!$A$2:$P$493,10,FALSE)</f>
        <v>#N/A</v>
      </c>
      <c r="AF77" s="107" t="e">
        <f>VLOOKUP(Table3[Symbol],Finalcial!$A$2:$P$493,11,FALSE)</f>
        <v>#N/A</v>
      </c>
      <c r="AG77" s="107" t="e">
        <f>VLOOKUP(Table3[Symbol],Finalcial!$A$2:$P$493,12,FALSE)</f>
        <v>#N/A</v>
      </c>
      <c r="AH77" s="107" t="e">
        <f>VLOOKUP(Table3[Symbol],Finalcial!$A$2:$P$493,13,FALSE)</f>
        <v>#N/A</v>
      </c>
      <c r="AI77" s="107" t="e">
        <f>VLOOKUP(Table3[Symbol],Finalcial!$A$2:$P$493,14,FALSE)</f>
        <v>#N/A</v>
      </c>
      <c r="AJ77" s="108" t="e">
        <f t="shared" si="1"/>
        <v>#N/A</v>
      </c>
    </row>
    <row r="78" spans="1:36" ht="18.55" customHeight="1" x14ac:dyDescent="0.3">
      <c r="A78" s="64" t="s">
        <v>227</v>
      </c>
      <c r="B78" s="14" t="str">
        <f>VLOOKUP(Table3[Symbol],stockComparisonTrading_excel!$A$2:$X$562,2,FALSE)</f>
        <v>Property &amp; Construction: Property Fund</v>
      </c>
      <c r="C78" s="104">
        <f>VLOOKUP(Table3[Symbol],stockComparisonTrading_excel!$A$2:$X$562,3,FALSE)</f>
        <v>12.1</v>
      </c>
      <c r="D78" s="105" t="str">
        <f>VLOOKUP(Table3[Symbol],stockComparisonTrading_excel!$A$2:$X$562,18,FALSE)</f>
        <v>N/A</v>
      </c>
      <c r="E78" s="105" t="str">
        <f>VLOOKUP(Table3[Symbol],stockComparisonTrading_excel!$A$2:$X$562,18,FALSE)</f>
        <v>N/A</v>
      </c>
      <c r="F78" s="105" t="str">
        <f>VLOOKUP(Table3[Symbol],stockComparisonTrading_excel!$A$2:$X$562,18,FALSE)</f>
        <v>N/A</v>
      </c>
      <c r="G78" s="105" t="str">
        <f>VLOOKUP(Table3[Symbol],stockComparisonTrading_excel!$A$2:$X$562,18,FALSE)</f>
        <v>N/A</v>
      </c>
      <c r="H78" s="105" t="str">
        <f>VLOOKUP(Table3[Symbol],stockComparisonTrading_excel!$A$2:$X$562,18,FALSE)</f>
        <v>N/A</v>
      </c>
      <c r="I78" s="105" t="str">
        <f>VLOOKUP(Table3[Symbol],stockComparisonTrading_excel!$A$2:$X$562,18,FALSE)</f>
        <v>N/A</v>
      </c>
      <c r="J78" s="105" t="str">
        <f>VLOOKUP(Table3[Symbol],stockComparisonTrading_excel!$A$2:$X$562,18,FALSE)</f>
        <v>N/A</v>
      </c>
      <c r="K78" s="105" t="str">
        <f>VLOOKUP(Table3[Symbol],stockComparisonTrading_excel!$A$2:$X$562,18,FALSE)</f>
        <v>N/A</v>
      </c>
      <c r="L78" s="105" t="str">
        <f>VLOOKUP(Table3[Symbol],stockComparisonTrading_excel!$A$2:$X$562,18,FALSE)</f>
        <v>N/A</v>
      </c>
      <c r="M78" s="105" t="str">
        <f>VLOOKUP(Table3[Symbol],stockComparisonTrading_excel!$A$2:$X$562,18,FALSE)</f>
        <v>N/A</v>
      </c>
      <c r="N78" s="105" t="str">
        <f>VLOOKUP(Table3[Symbol],stockComparisonTrading_excel!$A$2:$X$562,18,FALSE)</f>
        <v>N/A</v>
      </c>
      <c r="O78" s="105">
        <f>VLOOKUP(Table3[Symbol],stockComparisonTrading_excel!$A$2:$X$562,17,FALSE)</f>
        <v>741760000</v>
      </c>
      <c r="P78" s="105" t="str">
        <f>VLOOKUP(Table3[Symbol],stockComparisonTrading_excel!$A$2:$X$562,18,FALSE)</f>
        <v>N/A</v>
      </c>
      <c r="Q78" s="105">
        <f>VLOOKUP(Table3[Symbol],stockComparisonTrading_excel!$A$2:$X$562,19,FALSE)</f>
        <v>1.06</v>
      </c>
      <c r="R78" s="105">
        <f>VLOOKUP(Table3[Symbol],stockComparisonTrading_excel!$A$2:$X$562,20,FALSE)</f>
        <v>11.46</v>
      </c>
      <c r="S78" s="105">
        <f>VLOOKUP(Table3[Symbol],stockComparisonTrading_excel!$A$2:$X$562,21,FALSE)</f>
        <v>6.98</v>
      </c>
      <c r="T78" s="105">
        <f>VLOOKUP(Table3[Symbol],stockComparisonTrading_excel!$A$2:$X$562,22,FALSE)</f>
        <v>0.24</v>
      </c>
      <c r="U78" s="105">
        <f>VLOOKUP(Table3[Symbol],stockComparisonTrading_excel!$A$2:$X$562,23,FALSE)</f>
        <v>60800000</v>
      </c>
      <c r="V78" s="105">
        <f>VLOOKUP(Table3[Symbol],stockComparisonTrading_excel!$A$2:$X$562,24,FALSE)</f>
        <v>10</v>
      </c>
      <c r="W78" s="106" t="str">
        <f>VLOOKUP(Table3[Symbol],Finalcial!$A$2:$P$493,2)</f>
        <v>Q1/2013</v>
      </c>
      <c r="X78" s="107">
        <f>VLOOKUP(Table3[Symbol],Finalcial!$A$2:$P$493,3)</f>
        <v>41364</v>
      </c>
      <c r="Y78" s="107" t="e">
        <f>VLOOKUP(Table3[Symbol],Finalcial!$A$2:$P$493,4,FALSE)</f>
        <v>#N/A</v>
      </c>
      <c r="Z78" s="107" t="e">
        <f>VLOOKUP(Table3[Symbol],Finalcial!$A$2:$P$493,5,FALSE)</f>
        <v>#N/A</v>
      </c>
      <c r="AA78" s="107" t="e">
        <f>VLOOKUP(Table3[Symbol],Finalcial!$A$2:$P$493,6,FALSE)</f>
        <v>#N/A</v>
      </c>
      <c r="AB78" s="107" t="e">
        <f>VLOOKUP(Table3[Symbol],Finalcial!$A$2:$P$493,7,FALSE)</f>
        <v>#N/A</v>
      </c>
      <c r="AC78" s="107" t="e">
        <f>VLOOKUP(Table3[Symbol],Finalcial!$A$2:$P$493,8,FALSE)</f>
        <v>#N/A</v>
      </c>
      <c r="AD78" s="107" t="e">
        <f>VLOOKUP(Table3[Symbol],Finalcial!$A$2:$P$493,9,FALSE)</f>
        <v>#N/A</v>
      </c>
      <c r="AE78" s="107" t="e">
        <f>VLOOKUP(Table3[Symbol],Finalcial!$A$2:$P$493,10,FALSE)</f>
        <v>#N/A</v>
      </c>
      <c r="AF78" s="107" t="e">
        <f>VLOOKUP(Table3[Symbol],Finalcial!$A$2:$P$493,11,FALSE)</f>
        <v>#N/A</v>
      </c>
      <c r="AG78" s="107" t="e">
        <f>VLOOKUP(Table3[Symbol],Finalcial!$A$2:$P$493,12,FALSE)</f>
        <v>#N/A</v>
      </c>
      <c r="AH78" s="107" t="e">
        <f>VLOOKUP(Table3[Symbol],Finalcial!$A$2:$P$493,13,FALSE)</f>
        <v>#N/A</v>
      </c>
      <c r="AI78" s="107" t="e">
        <f>VLOOKUP(Table3[Symbol],Finalcial!$A$2:$P$493,14,FALSE)</f>
        <v>#N/A</v>
      </c>
      <c r="AJ78" s="108" t="e">
        <f t="shared" si="1"/>
        <v>#N/A</v>
      </c>
    </row>
    <row r="79" spans="1:36" ht="18.55" customHeight="1" x14ac:dyDescent="0.3">
      <c r="A79" s="64" t="s">
        <v>396</v>
      </c>
      <c r="B79" s="14" t="str">
        <f>VLOOKUP(Table3[Symbol],stockComparisonTrading_excel!$A$2:$X$562,2,FALSE)</f>
        <v>Property &amp; Construction: Property Fund</v>
      </c>
      <c r="C79" s="104">
        <f>VLOOKUP(Table3[Symbol],stockComparisonTrading_excel!$A$2:$X$562,3,FALSE)</f>
        <v>9.9499999999999993</v>
      </c>
      <c r="D79" s="105" t="str">
        <f>VLOOKUP(Table3[Symbol],stockComparisonTrading_excel!$A$2:$X$562,18,FALSE)</f>
        <v>N/A</v>
      </c>
      <c r="E79" s="105" t="str">
        <f>VLOOKUP(Table3[Symbol],stockComparisonTrading_excel!$A$2:$X$562,18,FALSE)</f>
        <v>N/A</v>
      </c>
      <c r="F79" s="105" t="str">
        <f>VLOOKUP(Table3[Symbol],stockComparisonTrading_excel!$A$2:$X$562,18,FALSE)</f>
        <v>N/A</v>
      </c>
      <c r="G79" s="105" t="str">
        <f>VLOOKUP(Table3[Symbol],stockComparisonTrading_excel!$A$2:$X$562,18,FALSE)</f>
        <v>N/A</v>
      </c>
      <c r="H79" s="105" t="str">
        <f>VLOOKUP(Table3[Symbol],stockComparisonTrading_excel!$A$2:$X$562,18,FALSE)</f>
        <v>N/A</v>
      </c>
      <c r="I79" s="105" t="str">
        <f>VLOOKUP(Table3[Symbol],stockComparisonTrading_excel!$A$2:$X$562,18,FALSE)</f>
        <v>N/A</v>
      </c>
      <c r="J79" s="105" t="str">
        <f>VLOOKUP(Table3[Symbol],stockComparisonTrading_excel!$A$2:$X$562,18,FALSE)</f>
        <v>N/A</v>
      </c>
      <c r="K79" s="105" t="str">
        <f>VLOOKUP(Table3[Symbol],stockComparisonTrading_excel!$A$2:$X$562,18,FALSE)</f>
        <v>N/A</v>
      </c>
      <c r="L79" s="105" t="str">
        <f>VLOOKUP(Table3[Symbol],stockComparisonTrading_excel!$A$2:$X$562,18,FALSE)</f>
        <v>N/A</v>
      </c>
      <c r="M79" s="105" t="str">
        <f>VLOOKUP(Table3[Symbol],stockComparisonTrading_excel!$A$2:$X$562,18,FALSE)</f>
        <v>N/A</v>
      </c>
      <c r="N79" s="105" t="str">
        <f>VLOOKUP(Table3[Symbol],stockComparisonTrading_excel!$A$2:$X$562,18,FALSE)</f>
        <v>N/A</v>
      </c>
      <c r="O79" s="105">
        <f>VLOOKUP(Table3[Symbol],stockComparisonTrading_excel!$A$2:$X$562,17,FALSE)</f>
        <v>661500000</v>
      </c>
      <c r="P79" s="105" t="str">
        <f>VLOOKUP(Table3[Symbol],stockComparisonTrading_excel!$A$2:$X$562,18,FALSE)</f>
        <v>N/A</v>
      </c>
      <c r="Q79" s="105">
        <f>VLOOKUP(Table3[Symbol],stockComparisonTrading_excel!$A$2:$X$562,19,FALSE)</f>
        <v>0.93</v>
      </c>
      <c r="R79" s="105">
        <f>VLOOKUP(Table3[Symbol],stockComparisonTrading_excel!$A$2:$X$562,20,FALSE)</f>
        <v>10.49</v>
      </c>
      <c r="S79" s="105">
        <f>VLOOKUP(Table3[Symbol],stockComparisonTrading_excel!$A$2:$X$562,21,FALSE)</f>
        <v>6.89</v>
      </c>
      <c r="T79" s="105">
        <f>VLOOKUP(Table3[Symbol],stockComparisonTrading_excel!$A$2:$X$562,22,FALSE)</f>
        <v>3.31</v>
      </c>
      <c r="U79" s="105">
        <f>VLOOKUP(Table3[Symbol],stockComparisonTrading_excel!$A$2:$X$562,23,FALSE)</f>
        <v>67500000</v>
      </c>
      <c r="V79" s="105">
        <f>VLOOKUP(Table3[Symbol],stockComparisonTrading_excel!$A$2:$X$562,24,FALSE)</f>
        <v>10</v>
      </c>
      <c r="W79" s="106" t="str">
        <f>VLOOKUP(Table3[Symbol],Finalcial!$A$2:$P$493,2)</f>
        <v>Q1/2013</v>
      </c>
      <c r="X79" s="107">
        <f>VLOOKUP(Table3[Symbol],Finalcial!$A$2:$P$493,3)</f>
        <v>41364</v>
      </c>
      <c r="Y79" s="107" t="e">
        <f>VLOOKUP(Table3[Symbol],Finalcial!$A$2:$P$493,4,FALSE)</f>
        <v>#N/A</v>
      </c>
      <c r="Z79" s="107" t="e">
        <f>VLOOKUP(Table3[Symbol],Finalcial!$A$2:$P$493,5,FALSE)</f>
        <v>#N/A</v>
      </c>
      <c r="AA79" s="107" t="e">
        <f>VLOOKUP(Table3[Symbol],Finalcial!$A$2:$P$493,6,FALSE)</f>
        <v>#N/A</v>
      </c>
      <c r="AB79" s="107" t="e">
        <f>VLOOKUP(Table3[Symbol],Finalcial!$A$2:$P$493,7,FALSE)</f>
        <v>#N/A</v>
      </c>
      <c r="AC79" s="107" t="e">
        <f>VLOOKUP(Table3[Symbol],Finalcial!$A$2:$P$493,8,FALSE)</f>
        <v>#N/A</v>
      </c>
      <c r="AD79" s="107" t="e">
        <f>VLOOKUP(Table3[Symbol],Finalcial!$A$2:$P$493,9,FALSE)</f>
        <v>#N/A</v>
      </c>
      <c r="AE79" s="107" t="e">
        <f>VLOOKUP(Table3[Symbol],Finalcial!$A$2:$P$493,10,FALSE)</f>
        <v>#N/A</v>
      </c>
      <c r="AF79" s="107" t="e">
        <f>VLOOKUP(Table3[Symbol],Finalcial!$A$2:$P$493,11,FALSE)</f>
        <v>#N/A</v>
      </c>
      <c r="AG79" s="107" t="e">
        <f>VLOOKUP(Table3[Symbol],Finalcial!$A$2:$P$493,12,FALSE)</f>
        <v>#N/A</v>
      </c>
      <c r="AH79" s="107" t="e">
        <f>VLOOKUP(Table3[Symbol],Finalcial!$A$2:$P$493,13,FALSE)</f>
        <v>#N/A</v>
      </c>
      <c r="AI79" s="107" t="e">
        <f>VLOOKUP(Table3[Symbol],Finalcial!$A$2:$P$493,14,FALSE)</f>
        <v>#N/A</v>
      </c>
      <c r="AJ79" s="108" t="e">
        <f t="shared" si="1"/>
        <v>#N/A</v>
      </c>
    </row>
    <row r="80" spans="1:36" ht="18.55" customHeight="1" x14ac:dyDescent="0.3">
      <c r="A80" s="64" t="s">
        <v>127</v>
      </c>
      <c r="B80" s="14" t="str">
        <f>VLOOKUP(Table3[Symbol],stockComparisonTrading_excel!$A$2:$X$562,2,FALSE)</f>
        <v>Property &amp; Construction: Property Fund</v>
      </c>
      <c r="C80" s="104">
        <f>VLOOKUP(Table3[Symbol],stockComparisonTrading_excel!$A$2:$X$562,3,FALSE)</f>
        <v>11.8</v>
      </c>
      <c r="D80" s="105" t="str">
        <f>VLOOKUP(Table3[Symbol],stockComparisonTrading_excel!$A$2:$X$562,18,FALSE)</f>
        <v>N/A</v>
      </c>
      <c r="E80" s="105" t="str">
        <f>VLOOKUP(Table3[Symbol],stockComparisonTrading_excel!$A$2:$X$562,18,FALSE)</f>
        <v>N/A</v>
      </c>
      <c r="F80" s="105" t="str">
        <f>VLOOKUP(Table3[Symbol],stockComparisonTrading_excel!$A$2:$X$562,18,FALSE)</f>
        <v>N/A</v>
      </c>
      <c r="G80" s="105" t="str">
        <f>VLOOKUP(Table3[Symbol],stockComparisonTrading_excel!$A$2:$X$562,18,FALSE)</f>
        <v>N/A</v>
      </c>
      <c r="H80" s="105" t="str">
        <f>VLOOKUP(Table3[Symbol],stockComparisonTrading_excel!$A$2:$X$562,18,FALSE)</f>
        <v>N/A</v>
      </c>
      <c r="I80" s="105" t="str">
        <f>VLOOKUP(Table3[Symbol],stockComparisonTrading_excel!$A$2:$X$562,18,FALSE)</f>
        <v>N/A</v>
      </c>
      <c r="J80" s="105" t="str">
        <f>VLOOKUP(Table3[Symbol],stockComparisonTrading_excel!$A$2:$X$562,18,FALSE)</f>
        <v>N/A</v>
      </c>
      <c r="K80" s="105" t="str">
        <f>VLOOKUP(Table3[Symbol],stockComparisonTrading_excel!$A$2:$X$562,18,FALSE)</f>
        <v>N/A</v>
      </c>
      <c r="L80" s="105" t="str">
        <f>VLOOKUP(Table3[Symbol],stockComparisonTrading_excel!$A$2:$X$562,18,FALSE)</f>
        <v>N/A</v>
      </c>
      <c r="M80" s="105" t="str">
        <f>VLOOKUP(Table3[Symbol],stockComparisonTrading_excel!$A$2:$X$562,18,FALSE)</f>
        <v>N/A</v>
      </c>
      <c r="N80" s="105" t="str">
        <f>VLOOKUP(Table3[Symbol],stockComparisonTrading_excel!$A$2:$X$562,18,FALSE)</f>
        <v>N/A</v>
      </c>
      <c r="O80" s="105">
        <f>VLOOKUP(Table3[Symbol],stockComparisonTrading_excel!$A$2:$X$562,17,FALSE)</f>
        <v>4380580000</v>
      </c>
      <c r="P80" s="105" t="str">
        <f>VLOOKUP(Table3[Symbol],stockComparisonTrading_excel!$A$2:$X$562,18,FALSE)</f>
        <v>N/A</v>
      </c>
      <c r="Q80" s="105">
        <f>VLOOKUP(Table3[Symbol],stockComparisonTrading_excel!$A$2:$X$562,19,FALSE)</f>
        <v>1</v>
      </c>
      <c r="R80" s="105">
        <f>VLOOKUP(Table3[Symbol],stockComparisonTrading_excel!$A$2:$X$562,20,FALSE)</f>
        <v>10.65</v>
      </c>
      <c r="S80" s="105">
        <f>VLOOKUP(Table3[Symbol],stockComparisonTrading_excel!$A$2:$X$562,21,FALSE)</f>
        <v>6.87</v>
      </c>
      <c r="T80" s="105">
        <f>VLOOKUP(Table3[Symbol],stockComparisonTrading_excel!$A$2:$X$562,22,FALSE)</f>
        <v>2.73</v>
      </c>
      <c r="U80" s="105">
        <f>VLOOKUP(Table3[Symbol],stockComparisonTrading_excel!$A$2:$X$562,23,FALSE)</f>
        <v>409400000</v>
      </c>
      <c r="V80" s="105">
        <f>VLOOKUP(Table3[Symbol],stockComparisonTrading_excel!$A$2:$X$562,24,FALSE)</f>
        <v>10</v>
      </c>
      <c r="W80" s="106" t="str">
        <f>VLOOKUP(Table3[Symbol],Finalcial!$A$2:$P$493,2)</f>
        <v>Q1/2013</v>
      </c>
      <c r="X80" s="107">
        <f>VLOOKUP(Table3[Symbol],Finalcial!$A$2:$P$493,3)</f>
        <v>41364</v>
      </c>
      <c r="Y80" s="107" t="e">
        <f>VLOOKUP(Table3[Symbol],Finalcial!$A$2:$P$493,4,FALSE)</f>
        <v>#N/A</v>
      </c>
      <c r="Z80" s="107" t="e">
        <f>VLOOKUP(Table3[Symbol],Finalcial!$A$2:$P$493,5,FALSE)</f>
        <v>#N/A</v>
      </c>
      <c r="AA80" s="107" t="e">
        <f>VLOOKUP(Table3[Symbol],Finalcial!$A$2:$P$493,6,FALSE)</f>
        <v>#N/A</v>
      </c>
      <c r="AB80" s="107" t="e">
        <f>VLOOKUP(Table3[Symbol],Finalcial!$A$2:$P$493,7,FALSE)</f>
        <v>#N/A</v>
      </c>
      <c r="AC80" s="107" t="e">
        <f>VLOOKUP(Table3[Symbol],Finalcial!$A$2:$P$493,8,FALSE)</f>
        <v>#N/A</v>
      </c>
      <c r="AD80" s="107" t="e">
        <f>VLOOKUP(Table3[Symbol],Finalcial!$A$2:$P$493,9,FALSE)</f>
        <v>#N/A</v>
      </c>
      <c r="AE80" s="107" t="e">
        <f>VLOOKUP(Table3[Symbol],Finalcial!$A$2:$P$493,10,FALSE)</f>
        <v>#N/A</v>
      </c>
      <c r="AF80" s="107" t="e">
        <f>VLOOKUP(Table3[Symbol],Finalcial!$A$2:$P$493,11,FALSE)</f>
        <v>#N/A</v>
      </c>
      <c r="AG80" s="107" t="e">
        <f>VLOOKUP(Table3[Symbol],Finalcial!$A$2:$P$493,12,FALSE)</f>
        <v>#N/A</v>
      </c>
      <c r="AH80" s="107" t="e">
        <f>VLOOKUP(Table3[Symbol],Finalcial!$A$2:$P$493,13,FALSE)</f>
        <v>#N/A</v>
      </c>
      <c r="AI80" s="107" t="e">
        <f>VLOOKUP(Table3[Symbol],Finalcial!$A$2:$P$493,14,FALSE)</f>
        <v>#N/A</v>
      </c>
      <c r="AJ80" s="108" t="e">
        <f t="shared" si="1"/>
        <v>#N/A</v>
      </c>
    </row>
    <row r="81" spans="1:36" ht="18.55" customHeight="1" x14ac:dyDescent="0.3">
      <c r="A81" s="64" t="s">
        <v>456</v>
      </c>
      <c r="B81" s="14" t="str">
        <f>VLOOKUP(Table3[Symbol],stockComparisonTrading_excel!$A$2:$X$562,2,FALSE)</f>
        <v>Property &amp; Construction: Property Fund</v>
      </c>
      <c r="C81" s="104">
        <f>VLOOKUP(Table3[Symbol],stockComparisonTrading_excel!$A$2:$X$562,3,FALSE)</f>
        <v>9.5</v>
      </c>
      <c r="D81" s="105" t="str">
        <f>VLOOKUP(Table3[Symbol],stockComparisonTrading_excel!$A$2:$X$562,18,FALSE)</f>
        <v>N/A</v>
      </c>
      <c r="E81" s="105" t="str">
        <f>VLOOKUP(Table3[Symbol],stockComparisonTrading_excel!$A$2:$X$562,18,FALSE)</f>
        <v>N/A</v>
      </c>
      <c r="F81" s="105" t="str">
        <f>VLOOKUP(Table3[Symbol],stockComparisonTrading_excel!$A$2:$X$562,18,FALSE)</f>
        <v>N/A</v>
      </c>
      <c r="G81" s="105" t="str">
        <f>VLOOKUP(Table3[Symbol],stockComparisonTrading_excel!$A$2:$X$562,18,FALSE)</f>
        <v>N/A</v>
      </c>
      <c r="H81" s="105" t="str">
        <f>VLOOKUP(Table3[Symbol],stockComparisonTrading_excel!$A$2:$X$562,18,FALSE)</f>
        <v>N/A</v>
      </c>
      <c r="I81" s="105" t="str">
        <f>VLOOKUP(Table3[Symbol],stockComparisonTrading_excel!$A$2:$X$562,18,FALSE)</f>
        <v>N/A</v>
      </c>
      <c r="J81" s="105" t="str">
        <f>VLOOKUP(Table3[Symbol],stockComparisonTrading_excel!$A$2:$X$562,18,FALSE)</f>
        <v>N/A</v>
      </c>
      <c r="K81" s="105" t="str">
        <f>VLOOKUP(Table3[Symbol],stockComparisonTrading_excel!$A$2:$X$562,18,FALSE)</f>
        <v>N/A</v>
      </c>
      <c r="L81" s="105" t="str">
        <f>VLOOKUP(Table3[Symbol],stockComparisonTrading_excel!$A$2:$X$562,18,FALSE)</f>
        <v>N/A</v>
      </c>
      <c r="M81" s="105" t="str">
        <f>VLOOKUP(Table3[Symbol],stockComparisonTrading_excel!$A$2:$X$562,18,FALSE)</f>
        <v>N/A</v>
      </c>
      <c r="N81" s="105" t="str">
        <f>VLOOKUP(Table3[Symbol],stockComparisonTrading_excel!$A$2:$X$562,18,FALSE)</f>
        <v>N/A</v>
      </c>
      <c r="O81" s="105">
        <f>VLOOKUP(Table3[Symbol],stockComparisonTrading_excel!$A$2:$X$562,17,FALSE)</f>
        <v>681600000</v>
      </c>
      <c r="P81" s="105" t="str">
        <f>VLOOKUP(Table3[Symbol],stockComparisonTrading_excel!$A$2:$X$562,18,FALSE)</f>
        <v>N/A</v>
      </c>
      <c r="Q81" s="105">
        <f>VLOOKUP(Table3[Symbol],stockComparisonTrading_excel!$A$2:$X$562,19,FALSE)</f>
        <v>0.95</v>
      </c>
      <c r="R81" s="105">
        <f>VLOOKUP(Table3[Symbol],stockComparisonTrading_excel!$A$2:$X$562,20,FALSE)</f>
        <v>10.210000000000001</v>
      </c>
      <c r="S81" s="105">
        <f>VLOOKUP(Table3[Symbol],stockComparisonTrading_excel!$A$2:$X$562,21,FALSE)</f>
        <v>6.83</v>
      </c>
      <c r="T81" s="105">
        <f>VLOOKUP(Table3[Symbol],stockComparisonTrading_excel!$A$2:$X$562,22,FALSE)</f>
        <v>5.58</v>
      </c>
      <c r="U81" s="105">
        <f>VLOOKUP(Table3[Symbol],stockComparisonTrading_excel!$A$2:$X$562,23,FALSE)</f>
        <v>71000000</v>
      </c>
      <c r="V81" s="105">
        <f>VLOOKUP(Table3[Symbol],stockComparisonTrading_excel!$A$2:$X$562,24,FALSE)</f>
        <v>9.9</v>
      </c>
      <c r="W81" s="106" t="str">
        <f>VLOOKUP(Table3[Symbol],Finalcial!$A$2:$P$493,2)</f>
        <v>Q1/2013</v>
      </c>
      <c r="X81" s="107">
        <f>VLOOKUP(Table3[Symbol],Finalcial!$A$2:$P$493,3)</f>
        <v>41364</v>
      </c>
      <c r="Y81" s="107" t="e">
        <f>VLOOKUP(Table3[Symbol],Finalcial!$A$2:$P$493,4,FALSE)</f>
        <v>#N/A</v>
      </c>
      <c r="Z81" s="107" t="e">
        <f>VLOOKUP(Table3[Symbol],Finalcial!$A$2:$P$493,5,FALSE)</f>
        <v>#N/A</v>
      </c>
      <c r="AA81" s="107" t="e">
        <f>VLOOKUP(Table3[Symbol],Finalcial!$A$2:$P$493,6,FALSE)</f>
        <v>#N/A</v>
      </c>
      <c r="AB81" s="107" t="e">
        <f>VLOOKUP(Table3[Symbol],Finalcial!$A$2:$P$493,7,FALSE)</f>
        <v>#N/A</v>
      </c>
      <c r="AC81" s="107" t="e">
        <f>VLOOKUP(Table3[Symbol],Finalcial!$A$2:$P$493,8,FALSE)</f>
        <v>#N/A</v>
      </c>
      <c r="AD81" s="107" t="e">
        <f>VLOOKUP(Table3[Symbol],Finalcial!$A$2:$P$493,9,FALSE)</f>
        <v>#N/A</v>
      </c>
      <c r="AE81" s="107" t="e">
        <f>VLOOKUP(Table3[Symbol],Finalcial!$A$2:$P$493,10,FALSE)</f>
        <v>#N/A</v>
      </c>
      <c r="AF81" s="107" t="e">
        <f>VLOOKUP(Table3[Symbol],Finalcial!$A$2:$P$493,11,FALSE)</f>
        <v>#N/A</v>
      </c>
      <c r="AG81" s="107" t="e">
        <f>VLOOKUP(Table3[Symbol],Finalcial!$A$2:$P$493,12,FALSE)</f>
        <v>#N/A</v>
      </c>
      <c r="AH81" s="107" t="e">
        <f>VLOOKUP(Table3[Symbol],Finalcial!$A$2:$P$493,13,FALSE)</f>
        <v>#N/A</v>
      </c>
      <c r="AI81" s="107" t="e">
        <f>VLOOKUP(Table3[Symbol],Finalcial!$A$2:$P$493,14,FALSE)</f>
        <v>#N/A</v>
      </c>
      <c r="AJ81" s="108" t="e">
        <f t="shared" si="1"/>
        <v>#N/A</v>
      </c>
    </row>
    <row r="82" spans="1:36" ht="18.55" customHeight="1" x14ac:dyDescent="0.3">
      <c r="A82" s="64" t="s">
        <v>321</v>
      </c>
      <c r="B82" s="14" t="str">
        <f>VLOOKUP(Table3[Symbol],stockComparisonTrading_excel!$A$2:$X$562,2,FALSE)</f>
        <v>Property &amp; Construction: Property Fund</v>
      </c>
      <c r="C82" s="104">
        <f>VLOOKUP(Table3[Symbol],stockComparisonTrading_excel!$A$2:$X$562,3,FALSE)</f>
        <v>11.5</v>
      </c>
      <c r="D82" s="105" t="str">
        <f>VLOOKUP(Table3[Symbol],stockComparisonTrading_excel!$A$2:$X$562,18,FALSE)</f>
        <v>N/A</v>
      </c>
      <c r="E82" s="105" t="str">
        <f>VLOOKUP(Table3[Symbol],stockComparisonTrading_excel!$A$2:$X$562,18,FALSE)</f>
        <v>N/A</v>
      </c>
      <c r="F82" s="105" t="str">
        <f>VLOOKUP(Table3[Symbol],stockComparisonTrading_excel!$A$2:$X$562,18,FALSE)</f>
        <v>N/A</v>
      </c>
      <c r="G82" s="105" t="str">
        <f>VLOOKUP(Table3[Symbol],stockComparisonTrading_excel!$A$2:$X$562,18,FALSE)</f>
        <v>N/A</v>
      </c>
      <c r="H82" s="105" t="str">
        <f>VLOOKUP(Table3[Symbol],stockComparisonTrading_excel!$A$2:$X$562,18,FALSE)</f>
        <v>N/A</v>
      </c>
      <c r="I82" s="105" t="str">
        <f>VLOOKUP(Table3[Symbol],stockComparisonTrading_excel!$A$2:$X$562,18,FALSE)</f>
        <v>N/A</v>
      </c>
      <c r="J82" s="105" t="str">
        <f>VLOOKUP(Table3[Symbol],stockComparisonTrading_excel!$A$2:$X$562,18,FALSE)</f>
        <v>N/A</v>
      </c>
      <c r="K82" s="105" t="str">
        <f>VLOOKUP(Table3[Symbol],stockComparisonTrading_excel!$A$2:$X$562,18,FALSE)</f>
        <v>N/A</v>
      </c>
      <c r="L82" s="105" t="str">
        <f>VLOOKUP(Table3[Symbol],stockComparisonTrading_excel!$A$2:$X$562,18,FALSE)</f>
        <v>N/A</v>
      </c>
      <c r="M82" s="105" t="str">
        <f>VLOOKUP(Table3[Symbol],stockComparisonTrading_excel!$A$2:$X$562,18,FALSE)</f>
        <v>N/A</v>
      </c>
      <c r="N82" s="105" t="str">
        <f>VLOOKUP(Table3[Symbol],stockComparisonTrading_excel!$A$2:$X$562,18,FALSE)</f>
        <v>N/A</v>
      </c>
      <c r="O82" s="105">
        <f>VLOOKUP(Table3[Symbol],stockComparisonTrading_excel!$A$2:$X$562,17,FALSE)</f>
        <v>8687300000</v>
      </c>
      <c r="P82" s="105" t="str">
        <f>VLOOKUP(Table3[Symbol],stockComparisonTrading_excel!$A$2:$X$562,18,FALSE)</f>
        <v>N/A</v>
      </c>
      <c r="Q82" s="105">
        <f>VLOOKUP(Table3[Symbol],stockComparisonTrading_excel!$A$2:$X$562,19,FALSE)</f>
        <v>1.01</v>
      </c>
      <c r="R82" s="105">
        <f>VLOOKUP(Table3[Symbol],stockComparisonTrading_excel!$A$2:$X$562,20,FALSE)</f>
        <v>10.77</v>
      </c>
      <c r="S82" s="105">
        <f>VLOOKUP(Table3[Symbol],stockComparisonTrading_excel!$A$2:$X$562,21,FALSE)</f>
        <v>6.81</v>
      </c>
      <c r="T82" s="105">
        <f>VLOOKUP(Table3[Symbol],stockComparisonTrading_excel!$A$2:$X$562,22,FALSE)</f>
        <v>3.17</v>
      </c>
      <c r="U82" s="105">
        <f>VLOOKUP(Table3[Symbol],stockComparisonTrading_excel!$A$2:$X$562,23,FALSE)</f>
        <v>797000000</v>
      </c>
      <c r="V82" s="105">
        <f>VLOOKUP(Table3[Symbol],stockComparisonTrading_excel!$A$2:$X$562,24,FALSE)</f>
        <v>9.8658999999999999</v>
      </c>
      <c r="W82" s="106" t="str">
        <f>VLOOKUP(Table3[Symbol],Finalcial!$A$2:$P$493,2)</f>
        <v>Q4/2012</v>
      </c>
      <c r="X82" s="107">
        <f>VLOOKUP(Table3[Symbol],Finalcial!$A$2:$P$493,3)</f>
        <v>41274</v>
      </c>
      <c r="Y82" s="107" t="e">
        <f>VLOOKUP(Table3[Symbol],Finalcial!$A$2:$P$493,4,FALSE)</f>
        <v>#N/A</v>
      </c>
      <c r="Z82" s="107" t="e">
        <f>VLOOKUP(Table3[Symbol],Finalcial!$A$2:$P$493,5,FALSE)</f>
        <v>#N/A</v>
      </c>
      <c r="AA82" s="107" t="e">
        <f>VLOOKUP(Table3[Symbol],Finalcial!$A$2:$P$493,6,FALSE)</f>
        <v>#N/A</v>
      </c>
      <c r="AB82" s="107" t="e">
        <f>VLOOKUP(Table3[Symbol],Finalcial!$A$2:$P$493,7,FALSE)</f>
        <v>#N/A</v>
      </c>
      <c r="AC82" s="107" t="e">
        <f>VLOOKUP(Table3[Symbol],Finalcial!$A$2:$P$493,8,FALSE)</f>
        <v>#N/A</v>
      </c>
      <c r="AD82" s="107" t="e">
        <f>VLOOKUP(Table3[Symbol],Finalcial!$A$2:$P$493,9,FALSE)</f>
        <v>#N/A</v>
      </c>
      <c r="AE82" s="107" t="e">
        <f>VLOOKUP(Table3[Symbol],Finalcial!$A$2:$P$493,10,FALSE)</f>
        <v>#N/A</v>
      </c>
      <c r="AF82" s="107" t="e">
        <f>VLOOKUP(Table3[Symbol],Finalcial!$A$2:$P$493,11,FALSE)</f>
        <v>#N/A</v>
      </c>
      <c r="AG82" s="107" t="e">
        <f>VLOOKUP(Table3[Symbol],Finalcial!$A$2:$P$493,12,FALSE)</f>
        <v>#N/A</v>
      </c>
      <c r="AH82" s="107" t="e">
        <f>VLOOKUP(Table3[Symbol],Finalcial!$A$2:$P$493,13,FALSE)</f>
        <v>#N/A</v>
      </c>
      <c r="AI82" s="107" t="e">
        <f>VLOOKUP(Table3[Symbol],Finalcial!$A$2:$P$493,14,FALSE)</f>
        <v>#N/A</v>
      </c>
      <c r="AJ82" s="108" t="e">
        <f t="shared" si="1"/>
        <v>#N/A</v>
      </c>
    </row>
    <row r="83" spans="1:36" ht="18.55" customHeight="1" x14ac:dyDescent="0.3">
      <c r="A83" s="64" t="s">
        <v>68</v>
      </c>
      <c r="B83" s="14" t="str">
        <f>VLOOKUP(Table3[Symbol],stockComparisonTrading_excel!$A$2:$X$562,2,FALSE)</f>
        <v>Property &amp; Construction: Property Fund</v>
      </c>
      <c r="C83" s="104">
        <f>VLOOKUP(Table3[Symbol],stockComparisonTrading_excel!$A$2:$X$562,3,FALSE)</f>
        <v>9.9</v>
      </c>
      <c r="D83" s="105" t="str">
        <f>VLOOKUP(Table3[Symbol],stockComparisonTrading_excel!$A$2:$X$562,18,FALSE)</f>
        <v>N/A</v>
      </c>
      <c r="E83" s="105" t="str">
        <f>VLOOKUP(Table3[Symbol],stockComparisonTrading_excel!$A$2:$X$562,18,FALSE)</f>
        <v>N/A</v>
      </c>
      <c r="F83" s="105" t="str">
        <f>VLOOKUP(Table3[Symbol],stockComparisonTrading_excel!$A$2:$X$562,18,FALSE)</f>
        <v>N/A</v>
      </c>
      <c r="G83" s="105" t="str">
        <f>VLOOKUP(Table3[Symbol],stockComparisonTrading_excel!$A$2:$X$562,18,FALSE)</f>
        <v>N/A</v>
      </c>
      <c r="H83" s="105" t="str">
        <f>VLOOKUP(Table3[Symbol],stockComparisonTrading_excel!$A$2:$X$562,18,FALSE)</f>
        <v>N/A</v>
      </c>
      <c r="I83" s="105" t="str">
        <f>VLOOKUP(Table3[Symbol],stockComparisonTrading_excel!$A$2:$X$562,18,FALSE)</f>
        <v>N/A</v>
      </c>
      <c r="J83" s="105" t="str">
        <f>VLOOKUP(Table3[Symbol],stockComparisonTrading_excel!$A$2:$X$562,18,FALSE)</f>
        <v>N/A</v>
      </c>
      <c r="K83" s="105" t="str">
        <f>VLOOKUP(Table3[Symbol],stockComparisonTrading_excel!$A$2:$X$562,18,FALSE)</f>
        <v>N/A</v>
      </c>
      <c r="L83" s="105" t="str">
        <f>VLOOKUP(Table3[Symbol],stockComparisonTrading_excel!$A$2:$X$562,18,FALSE)</f>
        <v>N/A</v>
      </c>
      <c r="M83" s="105" t="str">
        <f>VLOOKUP(Table3[Symbol],stockComparisonTrading_excel!$A$2:$X$562,18,FALSE)</f>
        <v>N/A</v>
      </c>
      <c r="N83" s="105" t="str">
        <f>VLOOKUP(Table3[Symbol],stockComparisonTrading_excel!$A$2:$X$562,18,FALSE)</f>
        <v>N/A</v>
      </c>
      <c r="O83" s="105">
        <f>VLOOKUP(Table3[Symbol],stockComparisonTrading_excel!$A$2:$X$562,17,FALSE)</f>
        <v>1000000000</v>
      </c>
      <c r="P83" s="105" t="str">
        <f>VLOOKUP(Table3[Symbol],stockComparisonTrading_excel!$A$2:$X$562,18,FALSE)</f>
        <v>N/A</v>
      </c>
      <c r="Q83" s="105">
        <f>VLOOKUP(Table3[Symbol],stockComparisonTrading_excel!$A$2:$X$562,19,FALSE)</f>
        <v>0.82</v>
      </c>
      <c r="R83" s="105">
        <f>VLOOKUP(Table3[Symbol],stockComparisonTrading_excel!$A$2:$X$562,20,FALSE)</f>
        <v>12.2</v>
      </c>
      <c r="S83" s="105">
        <f>VLOOKUP(Table3[Symbol],stockComparisonTrading_excel!$A$2:$X$562,21,FALSE)</f>
        <v>6.55</v>
      </c>
      <c r="T83" s="105">
        <f>VLOOKUP(Table3[Symbol],stockComparisonTrading_excel!$A$2:$X$562,22,FALSE)</f>
        <v>2.88</v>
      </c>
      <c r="U83" s="105">
        <f>VLOOKUP(Table3[Symbol],stockComparisonTrading_excel!$A$2:$X$562,23,FALSE)</f>
        <v>100000000</v>
      </c>
      <c r="V83" s="105">
        <f>VLOOKUP(Table3[Symbol],stockComparisonTrading_excel!$A$2:$X$562,24,FALSE)</f>
        <v>10</v>
      </c>
      <c r="W83" s="106" t="str">
        <f>VLOOKUP(Table3[Symbol],Finalcial!$A$2:$P$493,2)</f>
        <v>Q1/2013</v>
      </c>
      <c r="X83" s="107">
        <f>VLOOKUP(Table3[Symbol],Finalcial!$A$2:$P$493,3)</f>
        <v>41364</v>
      </c>
      <c r="Y83" s="107" t="e">
        <f>VLOOKUP(Table3[Symbol],Finalcial!$A$2:$P$493,4,FALSE)</f>
        <v>#N/A</v>
      </c>
      <c r="Z83" s="107" t="e">
        <f>VLOOKUP(Table3[Symbol],Finalcial!$A$2:$P$493,5,FALSE)</f>
        <v>#N/A</v>
      </c>
      <c r="AA83" s="107" t="e">
        <f>VLOOKUP(Table3[Symbol],Finalcial!$A$2:$P$493,6,FALSE)</f>
        <v>#N/A</v>
      </c>
      <c r="AB83" s="107" t="e">
        <f>VLOOKUP(Table3[Symbol],Finalcial!$A$2:$P$493,7,FALSE)</f>
        <v>#N/A</v>
      </c>
      <c r="AC83" s="107" t="e">
        <f>VLOOKUP(Table3[Symbol],Finalcial!$A$2:$P$493,8,FALSE)</f>
        <v>#N/A</v>
      </c>
      <c r="AD83" s="107" t="e">
        <f>VLOOKUP(Table3[Symbol],Finalcial!$A$2:$P$493,9,FALSE)</f>
        <v>#N/A</v>
      </c>
      <c r="AE83" s="107" t="e">
        <f>VLOOKUP(Table3[Symbol],Finalcial!$A$2:$P$493,10,FALSE)</f>
        <v>#N/A</v>
      </c>
      <c r="AF83" s="107" t="e">
        <f>VLOOKUP(Table3[Symbol],Finalcial!$A$2:$P$493,11,FALSE)</f>
        <v>#N/A</v>
      </c>
      <c r="AG83" s="107" t="e">
        <f>VLOOKUP(Table3[Symbol],Finalcial!$A$2:$P$493,12,FALSE)</f>
        <v>#N/A</v>
      </c>
      <c r="AH83" s="107" t="e">
        <f>VLOOKUP(Table3[Symbol],Finalcial!$A$2:$P$493,13,FALSE)</f>
        <v>#N/A</v>
      </c>
      <c r="AI83" s="107" t="e">
        <f>VLOOKUP(Table3[Symbol],Finalcial!$A$2:$P$493,14,FALSE)</f>
        <v>#N/A</v>
      </c>
      <c r="AJ83" s="108" t="e">
        <f t="shared" si="1"/>
        <v>#N/A</v>
      </c>
    </row>
    <row r="84" spans="1:36" ht="18.55" customHeight="1" x14ac:dyDescent="0.3">
      <c r="A84" s="64" t="s">
        <v>147</v>
      </c>
      <c r="B84" s="14" t="str">
        <f>VLOOKUP(Table3[Symbol],stockComparisonTrading_excel!$A$2:$X$562,2,FALSE)</f>
        <v>Property &amp; Construction: Property Fund</v>
      </c>
      <c r="C84" s="104">
        <f>VLOOKUP(Table3[Symbol],stockComparisonTrading_excel!$A$2:$X$562,3,FALSE)</f>
        <v>17.7</v>
      </c>
      <c r="D84" s="105" t="str">
        <f>VLOOKUP(Table3[Symbol],stockComparisonTrading_excel!$A$2:$X$562,18,FALSE)</f>
        <v>N/A</v>
      </c>
      <c r="E84" s="105" t="str">
        <f>VLOOKUP(Table3[Symbol],stockComparisonTrading_excel!$A$2:$X$562,18,FALSE)</f>
        <v>N/A</v>
      </c>
      <c r="F84" s="105" t="str">
        <f>VLOOKUP(Table3[Symbol],stockComparisonTrading_excel!$A$2:$X$562,18,FALSE)</f>
        <v>N/A</v>
      </c>
      <c r="G84" s="105" t="str">
        <f>VLOOKUP(Table3[Symbol],stockComparisonTrading_excel!$A$2:$X$562,18,FALSE)</f>
        <v>N/A</v>
      </c>
      <c r="H84" s="105" t="str">
        <f>VLOOKUP(Table3[Symbol],stockComparisonTrading_excel!$A$2:$X$562,18,FALSE)</f>
        <v>N/A</v>
      </c>
      <c r="I84" s="105" t="str">
        <f>VLOOKUP(Table3[Symbol],stockComparisonTrading_excel!$A$2:$X$562,18,FALSE)</f>
        <v>N/A</v>
      </c>
      <c r="J84" s="105" t="str">
        <f>VLOOKUP(Table3[Symbol],stockComparisonTrading_excel!$A$2:$X$562,18,FALSE)</f>
        <v>N/A</v>
      </c>
      <c r="K84" s="105" t="str">
        <f>VLOOKUP(Table3[Symbol],stockComparisonTrading_excel!$A$2:$X$562,18,FALSE)</f>
        <v>N/A</v>
      </c>
      <c r="L84" s="105" t="str">
        <f>VLOOKUP(Table3[Symbol],stockComparisonTrading_excel!$A$2:$X$562,18,FALSE)</f>
        <v>N/A</v>
      </c>
      <c r="M84" s="105" t="str">
        <f>VLOOKUP(Table3[Symbol],stockComparisonTrading_excel!$A$2:$X$562,18,FALSE)</f>
        <v>N/A</v>
      </c>
      <c r="N84" s="105" t="str">
        <f>VLOOKUP(Table3[Symbol],stockComparisonTrading_excel!$A$2:$X$562,18,FALSE)</f>
        <v>N/A</v>
      </c>
      <c r="O84" s="105">
        <f>VLOOKUP(Table3[Symbol],stockComparisonTrading_excel!$A$2:$X$562,17,FALSE)</f>
        <v>9638103020</v>
      </c>
      <c r="P84" s="105" t="str">
        <f>VLOOKUP(Table3[Symbol],stockComparisonTrading_excel!$A$2:$X$562,18,FALSE)</f>
        <v>N/A</v>
      </c>
      <c r="Q84" s="105">
        <f>VLOOKUP(Table3[Symbol],stockComparisonTrading_excel!$A$2:$X$562,19,FALSE)</f>
        <v>1.58</v>
      </c>
      <c r="R84" s="105">
        <f>VLOOKUP(Table3[Symbol],stockComparisonTrading_excel!$A$2:$X$562,20,FALSE)</f>
        <v>10.81</v>
      </c>
      <c r="S84" s="105">
        <f>VLOOKUP(Table3[Symbol],stockComparisonTrading_excel!$A$2:$X$562,21,FALSE)</f>
        <v>6.51</v>
      </c>
      <c r="T84" s="105">
        <f>VLOOKUP(Table3[Symbol],stockComparisonTrading_excel!$A$2:$X$562,22,FALSE)</f>
        <v>4</v>
      </c>
      <c r="U84" s="105">
        <f>VLOOKUP(Table3[Symbol],stockComparisonTrading_excel!$A$2:$X$562,23,FALSE)</f>
        <v>529566100</v>
      </c>
      <c r="V84" s="105">
        <f>VLOOKUP(Table3[Symbol],stockComparisonTrading_excel!$A$2:$X$562,24,FALSE)</f>
        <v>10</v>
      </c>
      <c r="W84" s="106" t="str">
        <f>VLOOKUP(Table3[Symbol],Finalcial!$A$2:$P$493,2)</f>
        <v>Q1/2013</v>
      </c>
      <c r="X84" s="107">
        <f>VLOOKUP(Table3[Symbol],Finalcial!$A$2:$P$493,3)</f>
        <v>41364</v>
      </c>
      <c r="Y84" s="107" t="e">
        <f>VLOOKUP(Table3[Symbol],Finalcial!$A$2:$P$493,4,FALSE)</f>
        <v>#N/A</v>
      </c>
      <c r="Z84" s="107" t="e">
        <f>VLOOKUP(Table3[Symbol],Finalcial!$A$2:$P$493,5,FALSE)</f>
        <v>#N/A</v>
      </c>
      <c r="AA84" s="107" t="e">
        <f>VLOOKUP(Table3[Symbol],Finalcial!$A$2:$P$493,6,FALSE)</f>
        <v>#N/A</v>
      </c>
      <c r="AB84" s="107" t="e">
        <f>VLOOKUP(Table3[Symbol],Finalcial!$A$2:$P$493,7,FALSE)</f>
        <v>#N/A</v>
      </c>
      <c r="AC84" s="107" t="e">
        <f>VLOOKUP(Table3[Symbol],Finalcial!$A$2:$P$493,8,FALSE)</f>
        <v>#N/A</v>
      </c>
      <c r="AD84" s="107" t="e">
        <f>VLOOKUP(Table3[Symbol],Finalcial!$A$2:$P$493,9,FALSE)</f>
        <v>#N/A</v>
      </c>
      <c r="AE84" s="107" t="e">
        <f>VLOOKUP(Table3[Symbol],Finalcial!$A$2:$P$493,10,FALSE)</f>
        <v>#N/A</v>
      </c>
      <c r="AF84" s="107" t="e">
        <f>VLOOKUP(Table3[Symbol],Finalcial!$A$2:$P$493,11,FALSE)</f>
        <v>#N/A</v>
      </c>
      <c r="AG84" s="107" t="e">
        <f>VLOOKUP(Table3[Symbol],Finalcial!$A$2:$P$493,12,FALSE)</f>
        <v>#N/A</v>
      </c>
      <c r="AH84" s="107" t="e">
        <f>VLOOKUP(Table3[Symbol],Finalcial!$A$2:$P$493,13,FALSE)</f>
        <v>#N/A</v>
      </c>
      <c r="AI84" s="107" t="e">
        <f>VLOOKUP(Table3[Symbol],Finalcial!$A$2:$P$493,14,FALSE)</f>
        <v>#N/A</v>
      </c>
      <c r="AJ84" s="108" t="e">
        <f t="shared" si="1"/>
        <v>#N/A</v>
      </c>
    </row>
    <row r="85" spans="1:36" ht="18.55" customHeight="1" x14ac:dyDescent="0.3">
      <c r="A85" s="64" t="s">
        <v>384</v>
      </c>
      <c r="B85" s="14" t="str">
        <f>VLOOKUP(Table3[Symbol],stockComparisonTrading_excel!$A$2:$X$562,2,FALSE)</f>
        <v>Property &amp; Construction: Property Fund</v>
      </c>
      <c r="C85" s="104">
        <f>VLOOKUP(Table3[Symbol],stockComparisonTrading_excel!$A$2:$X$562,3,FALSE)</f>
        <v>16.8</v>
      </c>
      <c r="D85" s="105" t="str">
        <f>VLOOKUP(Table3[Symbol],stockComparisonTrading_excel!$A$2:$X$562,18,FALSE)</f>
        <v>N/A</v>
      </c>
      <c r="E85" s="105" t="str">
        <f>VLOOKUP(Table3[Symbol],stockComparisonTrading_excel!$A$2:$X$562,18,FALSE)</f>
        <v>N/A</v>
      </c>
      <c r="F85" s="105" t="str">
        <f>VLOOKUP(Table3[Symbol],stockComparisonTrading_excel!$A$2:$X$562,18,FALSE)</f>
        <v>N/A</v>
      </c>
      <c r="G85" s="105" t="str">
        <f>VLOOKUP(Table3[Symbol],stockComparisonTrading_excel!$A$2:$X$562,18,FALSE)</f>
        <v>N/A</v>
      </c>
      <c r="H85" s="105" t="str">
        <f>VLOOKUP(Table3[Symbol],stockComparisonTrading_excel!$A$2:$X$562,18,FALSE)</f>
        <v>N/A</v>
      </c>
      <c r="I85" s="105" t="str">
        <f>VLOOKUP(Table3[Symbol],stockComparisonTrading_excel!$A$2:$X$562,18,FALSE)</f>
        <v>N/A</v>
      </c>
      <c r="J85" s="105" t="str">
        <f>VLOOKUP(Table3[Symbol],stockComparisonTrading_excel!$A$2:$X$562,18,FALSE)</f>
        <v>N/A</v>
      </c>
      <c r="K85" s="105" t="str">
        <f>VLOOKUP(Table3[Symbol],stockComparisonTrading_excel!$A$2:$X$562,18,FALSE)</f>
        <v>N/A</v>
      </c>
      <c r="L85" s="105" t="str">
        <f>VLOOKUP(Table3[Symbol],stockComparisonTrading_excel!$A$2:$X$562,18,FALSE)</f>
        <v>N/A</v>
      </c>
      <c r="M85" s="105" t="str">
        <f>VLOOKUP(Table3[Symbol],stockComparisonTrading_excel!$A$2:$X$562,18,FALSE)</f>
        <v>N/A</v>
      </c>
      <c r="N85" s="105" t="str">
        <f>VLOOKUP(Table3[Symbol],stockComparisonTrading_excel!$A$2:$X$562,18,FALSE)</f>
        <v>N/A</v>
      </c>
      <c r="O85" s="105">
        <f>VLOOKUP(Table3[Symbol],stockComparisonTrading_excel!$A$2:$X$562,17,FALSE)</f>
        <v>17955000000</v>
      </c>
      <c r="P85" s="105" t="str">
        <f>VLOOKUP(Table3[Symbol],stockComparisonTrading_excel!$A$2:$X$562,18,FALSE)</f>
        <v>N/A</v>
      </c>
      <c r="Q85" s="105">
        <f>VLOOKUP(Table3[Symbol],stockComparisonTrading_excel!$A$2:$X$562,19,FALSE)</f>
        <v>1.71</v>
      </c>
      <c r="R85" s="105">
        <f>VLOOKUP(Table3[Symbol],stockComparisonTrading_excel!$A$2:$X$562,20,FALSE)</f>
        <v>11.02</v>
      </c>
      <c r="S85" s="105">
        <f>VLOOKUP(Table3[Symbol],stockComparisonTrading_excel!$A$2:$X$562,21,FALSE)</f>
        <v>6.11</v>
      </c>
      <c r="T85" s="105">
        <f>VLOOKUP(Table3[Symbol],stockComparisonTrading_excel!$A$2:$X$562,22,FALSE)</f>
        <v>9.49</v>
      </c>
      <c r="U85" s="105">
        <f>VLOOKUP(Table3[Symbol],stockComparisonTrading_excel!$A$2:$X$562,23,FALSE)</f>
        <v>950000000</v>
      </c>
      <c r="V85" s="105">
        <f>VLOOKUP(Table3[Symbol],stockComparisonTrading_excel!$A$2:$X$562,24,FALSE)</f>
        <v>9.6927000000000003</v>
      </c>
      <c r="W85" s="106" t="str">
        <f>VLOOKUP(Table3[Symbol],Finalcial!$A$2:$P$493,2)</f>
        <v>Q4/2012</v>
      </c>
      <c r="X85" s="107">
        <f>VLOOKUP(Table3[Symbol],Finalcial!$A$2:$P$493,3)</f>
        <v>41274</v>
      </c>
      <c r="Y85" s="107" t="e">
        <f>VLOOKUP(Table3[Symbol],Finalcial!$A$2:$P$493,4,FALSE)</f>
        <v>#N/A</v>
      </c>
      <c r="Z85" s="107" t="e">
        <f>VLOOKUP(Table3[Symbol],Finalcial!$A$2:$P$493,5,FALSE)</f>
        <v>#N/A</v>
      </c>
      <c r="AA85" s="107" t="e">
        <f>VLOOKUP(Table3[Symbol],Finalcial!$A$2:$P$493,6,FALSE)</f>
        <v>#N/A</v>
      </c>
      <c r="AB85" s="107" t="e">
        <f>VLOOKUP(Table3[Symbol],Finalcial!$A$2:$P$493,7,FALSE)</f>
        <v>#N/A</v>
      </c>
      <c r="AC85" s="107" t="e">
        <f>VLOOKUP(Table3[Symbol],Finalcial!$A$2:$P$493,8,FALSE)</f>
        <v>#N/A</v>
      </c>
      <c r="AD85" s="107" t="e">
        <f>VLOOKUP(Table3[Symbol],Finalcial!$A$2:$P$493,9,FALSE)</f>
        <v>#N/A</v>
      </c>
      <c r="AE85" s="107" t="e">
        <f>VLOOKUP(Table3[Symbol],Finalcial!$A$2:$P$493,10,FALSE)</f>
        <v>#N/A</v>
      </c>
      <c r="AF85" s="107" t="e">
        <f>VLOOKUP(Table3[Symbol],Finalcial!$A$2:$P$493,11,FALSE)</f>
        <v>#N/A</v>
      </c>
      <c r="AG85" s="107" t="e">
        <f>VLOOKUP(Table3[Symbol],Finalcial!$A$2:$P$493,12,FALSE)</f>
        <v>#N/A</v>
      </c>
      <c r="AH85" s="107" t="e">
        <f>VLOOKUP(Table3[Symbol],Finalcial!$A$2:$P$493,13,FALSE)</f>
        <v>#N/A</v>
      </c>
      <c r="AI85" s="107" t="e">
        <f>VLOOKUP(Table3[Symbol],Finalcial!$A$2:$P$493,14,FALSE)</f>
        <v>#N/A</v>
      </c>
      <c r="AJ85" s="108" t="e">
        <f t="shared" si="1"/>
        <v>#N/A</v>
      </c>
    </row>
    <row r="86" spans="1:36" ht="18.55" customHeight="1" x14ac:dyDescent="0.3">
      <c r="A86" s="64" t="s">
        <v>496</v>
      </c>
      <c r="B86" s="14" t="str">
        <f>VLOOKUP(Table3[Symbol],stockComparisonTrading_excel!$A$2:$X$562,2,FALSE)</f>
        <v>Property &amp; Construction: Property Fund</v>
      </c>
      <c r="C86" s="104">
        <f>VLOOKUP(Table3[Symbol],stockComparisonTrading_excel!$A$2:$X$562,3,FALSE)</f>
        <v>9.85</v>
      </c>
      <c r="D86" s="105" t="str">
        <f>VLOOKUP(Table3[Symbol],stockComparisonTrading_excel!$A$2:$X$562,18,FALSE)</f>
        <v>N/A</v>
      </c>
      <c r="E86" s="105" t="str">
        <f>VLOOKUP(Table3[Symbol],stockComparisonTrading_excel!$A$2:$X$562,18,FALSE)</f>
        <v>N/A</v>
      </c>
      <c r="F86" s="105" t="str">
        <f>VLOOKUP(Table3[Symbol],stockComparisonTrading_excel!$A$2:$X$562,18,FALSE)</f>
        <v>N/A</v>
      </c>
      <c r="G86" s="105" t="str">
        <f>VLOOKUP(Table3[Symbol],stockComparisonTrading_excel!$A$2:$X$562,18,FALSE)</f>
        <v>N/A</v>
      </c>
      <c r="H86" s="105" t="str">
        <f>VLOOKUP(Table3[Symbol],stockComparisonTrading_excel!$A$2:$X$562,18,FALSE)</f>
        <v>N/A</v>
      </c>
      <c r="I86" s="105" t="str">
        <f>VLOOKUP(Table3[Symbol],stockComparisonTrading_excel!$A$2:$X$562,18,FALSE)</f>
        <v>N/A</v>
      </c>
      <c r="J86" s="105" t="str">
        <f>VLOOKUP(Table3[Symbol],stockComparisonTrading_excel!$A$2:$X$562,18,FALSE)</f>
        <v>N/A</v>
      </c>
      <c r="K86" s="105" t="str">
        <f>VLOOKUP(Table3[Symbol],stockComparisonTrading_excel!$A$2:$X$562,18,FALSE)</f>
        <v>N/A</v>
      </c>
      <c r="L86" s="105" t="str">
        <f>VLOOKUP(Table3[Symbol],stockComparisonTrading_excel!$A$2:$X$562,18,FALSE)</f>
        <v>N/A</v>
      </c>
      <c r="M86" s="105" t="str">
        <f>VLOOKUP(Table3[Symbol],stockComparisonTrading_excel!$A$2:$X$562,18,FALSE)</f>
        <v>N/A</v>
      </c>
      <c r="N86" s="105" t="str">
        <f>VLOOKUP(Table3[Symbol],stockComparisonTrading_excel!$A$2:$X$562,18,FALSE)</f>
        <v>N/A</v>
      </c>
      <c r="O86" s="105">
        <f>VLOOKUP(Table3[Symbol],stockComparisonTrading_excel!$A$2:$X$562,17,FALSE)</f>
        <v>2298900000</v>
      </c>
      <c r="P86" s="105" t="str">
        <f>VLOOKUP(Table3[Symbol],stockComparisonTrading_excel!$A$2:$X$562,18,FALSE)</f>
        <v>N/A</v>
      </c>
      <c r="Q86" s="105">
        <f>VLOOKUP(Table3[Symbol],stockComparisonTrading_excel!$A$2:$X$562,19,FALSE)</f>
        <v>0.92</v>
      </c>
      <c r="R86" s="105">
        <f>VLOOKUP(Table3[Symbol],stockComparisonTrading_excel!$A$2:$X$562,20,FALSE)</f>
        <v>10.54</v>
      </c>
      <c r="S86" s="105">
        <f>VLOOKUP(Table3[Symbol],stockComparisonTrading_excel!$A$2:$X$562,21,FALSE)</f>
        <v>6.07</v>
      </c>
      <c r="T86" s="105">
        <f>VLOOKUP(Table3[Symbol],stockComparisonTrading_excel!$A$2:$X$562,22,FALSE)</f>
        <v>1.87</v>
      </c>
      <c r="U86" s="105">
        <f>VLOOKUP(Table3[Symbol],stockComparisonTrading_excel!$A$2:$X$562,23,FALSE)</f>
        <v>237000000</v>
      </c>
      <c r="V86" s="105">
        <f>VLOOKUP(Table3[Symbol],stockComparisonTrading_excel!$A$2:$X$562,24,FALSE)</f>
        <v>10</v>
      </c>
      <c r="W86" s="106" t="str">
        <f>VLOOKUP(Table3[Symbol],Finalcial!$A$2:$P$493,2)</f>
        <v>Q1/2013</v>
      </c>
      <c r="X86" s="107">
        <f>VLOOKUP(Table3[Symbol],Finalcial!$A$2:$P$493,3)</f>
        <v>41364</v>
      </c>
      <c r="Y86" s="107" t="e">
        <f>VLOOKUP(Table3[Symbol],Finalcial!$A$2:$P$493,4,FALSE)</f>
        <v>#N/A</v>
      </c>
      <c r="Z86" s="107" t="e">
        <f>VLOOKUP(Table3[Symbol],Finalcial!$A$2:$P$493,5,FALSE)</f>
        <v>#N/A</v>
      </c>
      <c r="AA86" s="107" t="e">
        <f>VLOOKUP(Table3[Symbol],Finalcial!$A$2:$P$493,6,FALSE)</f>
        <v>#N/A</v>
      </c>
      <c r="AB86" s="107" t="e">
        <f>VLOOKUP(Table3[Symbol],Finalcial!$A$2:$P$493,7,FALSE)</f>
        <v>#N/A</v>
      </c>
      <c r="AC86" s="107" t="e">
        <f>VLOOKUP(Table3[Symbol],Finalcial!$A$2:$P$493,8,FALSE)</f>
        <v>#N/A</v>
      </c>
      <c r="AD86" s="107" t="e">
        <f>VLOOKUP(Table3[Symbol],Finalcial!$A$2:$P$493,9,FALSE)</f>
        <v>#N/A</v>
      </c>
      <c r="AE86" s="107" t="e">
        <f>VLOOKUP(Table3[Symbol],Finalcial!$A$2:$P$493,10,FALSE)</f>
        <v>#N/A</v>
      </c>
      <c r="AF86" s="107" t="e">
        <f>VLOOKUP(Table3[Symbol],Finalcial!$A$2:$P$493,11,FALSE)</f>
        <v>#N/A</v>
      </c>
      <c r="AG86" s="107" t="e">
        <f>VLOOKUP(Table3[Symbol],Finalcial!$A$2:$P$493,12,FALSE)</f>
        <v>#N/A</v>
      </c>
      <c r="AH86" s="107" t="e">
        <f>VLOOKUP(Table3[Symbol],Finalcial!$A$2:$P$493,13,FALSE)</f>
        <v>#N/A</v>
      </c>
      <c r="AI86" s="107" t="e">
        <f>VLOOKUP(Table3[Symbol],Finalcial!$A$2:$P$493,14,FALSE)</f>
        <v>#N/A</v>
      </c>
      <c r="AJ86" s="108" t="e">
        <f t="shared" si="1"/>
        <v>#N/A</v>
      </c>
    </row>
    <row r="87" spans="1:36" ht="18.55" customHeight="1" x14ac:dyDescent="0.3">
      <c r="A87" s="64" t="s">
        <v>439</v>
      </c>
      <c r="B87" s="14" t="str">
        <f>VLOOKUP(Table3[Symbol],stockComparisonTrading_excel!$A$2:$X$562,2,FALSE)</f>
        <v>Property &amp; Construction: Property Fund</v>
      </c>
      <c r="C87" s="104">
        <f>VLOOKUP(Table3[Symbol],stockComparisonTrading_excel!$A$2:$X$562,3,FALSE)</f>
        <v>7.6</v>
      </c>
      <c r="D87" s="105" t="str">
        <f>VLOOKUP(Table3[Symbol],stockComparisonTrading_excel!$A$2:$X$562,18,FALSE)</f>
        <v>N/A</v>
      </c>
      <c r="E87" s="105" t="str">
        <f>VLOOKUP(Table3[Symbol],stockComparisonTrading_excel!$A$2:$X$562,18,FALSE)</f>
        <v>N/A</v>
      </c>
      <c r="F87" s="105" t="str">
        <f>VLOOKUP(Table3[Symbol],stockComparisonTrading_excel!$A$2:$X$562,18,FALSE)</f>
        <v>N/A</v>
      </c>
      <c r="G87" s="105" t="str">
        <f>VLOOKUP(Table3[Symbol],stockComparisonTrading_excel!$A$2:$X$562,18,FALSE)</f>
        <v>N/A</v>
      </c>
      <c r="H87" s="105" t="str">
        <f>VLOOKUP(Table3[Symbol],stockComparisonTrading_excel!$A$2:$X$562,18,FALSE)</f>
        <v>N/A</v>
      </c>
      <c r="I87" s="105" t="str">
        <f>VLOOKUP(Table3[Symbol],stockComparisonTrading_excel!$A$2:$X$562,18,FALSE)</f>
        <v>N/A</v>
      </c>
      <c r="J87" s="105" t="str">
        <f>VLOOKUP(Table3[Symbol],stockComparisonTrading_excel!$A$2:$X$562,18,FALSE)</f>
        <v>N/A</v>
      </c>
      <c r="K87" s="105" t="str">
        <f>VLOOKUP(Table3[Symbol],stockComparisonTrading_excel!$A$2:$X$562,18,FALSE)</f>
        <v>N/A</v>
      </c>
      <c r="L87" s="105" t="str">
        <f>VLOOKUP(Table3[Symbol],stockComparisonTrading_excel!$A$2:$X$562,18,FALSE)</f>
        <v>N/A</v>
      </c>
      <c r="M87" s="105" t="str">
        <f>VLOOKUP(Table3[Symbol],stockComparisonTrading_excel!$A$2:$X$562,18,FALSE)</f>
        <v>N/A</v>
      </c>
      <c r="N87" s="105" t="str">
        <f>VLOOKUP(Table3[Symbol],stockComparisonTrading_excel!$A$2:$X$562,18,FALSE)</f>
        <v>N/A</v>
      </c>
      <c r="O87" s="105">
        <f>VLOOKUP(Table3[Symbol],stockComparisonTrading_excel!$A$2:$X$562,17,FALSE)</f>
        <v>657000000</v>
      </c>
      <c r="P87" s="105" t="str">
        <f>VLOOKUP(Table3[Symbol],stockComparisonTrading_excel!$A$2:$X$562,18,FALSE)</f>
        <v>N/A</v>
      </c>
      <c r="Q87" s="105">
        <f>VLOOKUP(Table3[Symbol],stockComparisonTrading_excel!$A$2:$X$562,19,FALSE)</f>
        <v>0.73</v>
      </c>
      <c r="R87" s="105">
        <f>VLOOKUP(Table3[Symbol],stockComparisonTrading_excel!$A$2:$X$562,20,FALSE)</f>
        <v>10.050000000000001</v>
      </c>
      <c r="S87" s="105">
        <f>VLOOKUP(Table3[Symbol],stockComparisonTrading_excel!$A$2:$X$562,21,FALSE)</f>
        <v>6.03</v>
      </c>
      <c r="T87" s="105">
        <f>VLOOKUP(Table3[Symbol],stockComparisonTrading_excel!$A$2:$X$562,22,FALSE)</f>
        <v>3.27</v>
      </c>
      <c r="U87" s="105">
        <f>VLOOKUP(Table3[Symbol],stockComparisonTrading_excel!$A$2:$X$562,23,FALSE)</f>
        <v>90000000</v>
      </c>
      <c r="V87" s="105">
        <f>VLOOKUP(Table3[Symbol],stockComparisonTrading_excel!$A$2:$X$562,24,FALSE)</f>
        <v>9.69</v>
      </c>
      <c r="W87" s="106" t="str">
        <f>VLOOKUP(Table3[Symbol],Finalcial!$A$2:$P$493,2)</f>
        <v>Q1/2013</v>
      </c>
      <c r="X87" s="107">
        <f>VLOOKUP(Table3[Symbol],Finalcial!$A$2:$P$493,3)</f>
        <v>41364</v>
      </c>
      <c r="Y87" s="107" t="e">
        <f>VLOOKUP(Table3[Symbol],Finalcial!$A$2:$P$493,4,FALSE)</f>
        <v>#N/A</v>
      </c>
      <c r="Z87" s="107" t="e">
        <f>VLOOKUP(Table3[Symbol],Finalcial!$A$2:$P$493,5,FALSE)</f>
        <v>#N/A</v>
      </c>
      <c r="AA87" s="107" t="e">
        <f>VLOOKUP(Table3[Symbol],Finalcial!$A$2:$P$493,6,FALSE)</f>
        <v>#N/A</v>
      </c>
      <c r="AB87" s="107" t="e">
        <f>VLOOKUP(Table3[Symbol],Finalcial!$A$2:$P$493,7,FALSE)</f>
        <v>#N/A</v>
      </c>
      <c r="AC87" s="107" t="e">
        <f>VLOOKUP(Table3[Symbol],Finalcial!$A$2:$P$493,8,FALSE)</f>
        <v>#N/A</v>
      </c>
      <c r="AD87" s="107" t="e">
        <f>VLOOKUP(Table3[Symbol],Finalcial!$A$2:$P$493,9,FALSE)</f>
        <v>#N/A</v>
      </c>
      <c r="AE87" s="107" t="e">
        <f>VLOOKUP(Table3[Symbol],Finalcial!$A$2:$P$493,10,FALSE)</f>
        <v>#N/A</v>
      </c>
      <c r="AF87" s="107" t="e">
        <f>VLOOKUP(Table3[Symbol],Finalcial!$A$2:$P$493,11,FALSE)</f>
        <v>#N/A</v>
      </c>
      <c r="AG87" s="107" t="e">
        <f>VLOOKUP(Table3[Symbol],Finalcial!$A$2:$P$493,12,FALSE)</f>
        <v>#N/A</v>
      </c>
      <c r="AH87" s="107" t="e">
        <f>VLOOKUP(Table3[Symbol],Finalcial!$A$2:$P$493,13,FALSE)</f>
        <v>#N/A</v>
      </c>
      <c r="AI87" s="107" t="e">
        <f>VLOOKUP(Table3[Symbol],Finalcial!$A$2:$P$493,14,FALSE)</f>
        <v>#N/A</v>
      </c>
      <c r="AJ87" s="108" t="e">
        <f t="shared" si="1"/>
        <v>#N/A</v>
      </c>
    </row>
    <row r="88" spans="1:36" ht="18.55" customHeight="1" x14ac:dyDescent="0.3">
      <c r="A88" s="64" t="s">
        <v>247</v>
      </c>
      <c r="B88" s="14" t="str">
        <f>VLOOKUP(Table3[Symbol],stockComparisonTrading_excel!$A$2:$X$562,2,FALSE)</f>
        <v>Property &amp; Construction: Property Fund</v>
      </c>
      <c r="C88" s="104">
        <f>VLOOKUP(Table3[Symbol],stockComparisonTrading_excel!$A$2:$X$562,3,FALSE)</f>
        <v>18</v>
      </c>
      <c r="D88" s="105" t="str">
        <f>VLOOKUP(Table3[Symbol],stockComparisonTrading_excel!$A$2:$X$562,18,FALSE)</f>
        <v>N/A</v>
      </c>
      <c r="E88" s="105" t="str">
        <f>VLOOKUP(Table3[Symbol],stockComparisonTrading_excel!$A$2:$X$562,18,FALSE)</f>
        <v>N/A</v>
      </c>
      <c r="F88" s="105" t="str">
        <f>VLOOKUP(Table3[Symbol],stockComparisonTrading_excel!$A$2:$X$562,18,FALSE)</f>
        <v>N/A</v>
      </c>
      <c r="G88" s="105" t="str">
        <f>VLOOKUP(Table3[Symbol],stockComparisonTrading_excel!$A$2:$X$562,18,FALSE)</f>
        <v>N/A</v>
      </c>
      <c r="H88" s="105" t="str">
        <f>VLOOKUP(Table3[Symbol],stockComparisonTrading_excel!$A$2:$X$562,18,FALSE)</f>
        <v>N/A</v>
      </c>
      <c r="I88" s="105" t="str">
        <f>VLOOKUP(Table3[Symbol],stockComparisonTrading_excel!$A$2:$X$562,18,FALSE)</f>
        <v>N/A</v>
      </c>
      <c r="J88" s="105" t="str">
        <f>VLOOKUP(Table3[Symbol],stockComparisonTrading_excel!$A$2:$X$562,18,FALSE)</f>
        <v>N/A</v>
      </c>
      <c r="K88" s="105" t="str">
        <f>VLOOKUP(Table3[Symbol],stockComparisonTrading_excel!$A$2:$X$562,18,FALSE)</f>
        <v>N/A</v>
      </c>
      <c r="L88" s="105" t="str">
        <f>VLOOKUP(Table3[Symbol],stockComparisonTrading_excel!$A$2:$X$562,18,FALSE)</f>
        <v>N/A</v>
      </c>
      <c r="M88" s="105" t="str">
        <f>VLOOKUP(Table3[Symbol],stockComparisonTrading_excel!$A$2:$X$562,18,FALSE)</f>
        <v>N/A</v>
      </c>
      <c r="N88" s="105" t="str">
        <f>VLOOKUP(Table3[Symbol],stockComparisonTrading_excel!$A$2:$X$562,18,FALSE)</f>
        <v>N/A</v>
      </c>
      <c r="O88" s="105">
        <f>VLOOKUP(Table3[Symbol],stockComparisonTrading_excel!$A$2:$X$562,17,FALSE)</f>
        <v>3021000000</v>
      </c>
      <c r="P88" s="105" t="str">
        <f>VLOOKUP(Table3[Symbol],stockComparisonTrading_excel!$A$2:$X$562,18,FALSE)</f>
        <v>N/A</v>
      </c>
      <c r="Q88" s="105">
        <f>VLOOKUP(Table3[Symbol],stockComparisonTrading_excel!$A$2:$X$562,19,FALSE)</f>
        <v>1.24</v>
      </c>
      <c r="R88" s="105">
        <f>VLOOKUP(Table3[Symbol],stockComparisonTrading_excel!$A$2:$X$562,20,FALSE)</f>
        <v>12.85</v>
      </c>
      <c r="S88" s="105">
        <f>VLOOKUP(Table3[Symbol],stockComparisonTrading_excel!$A$2:$X$562,21,FALSE)</f>
        <v>5.66</v>
      </c>
      <c r="T88" s="105">
        <f>VLOOKUP(Table3[Symbol],stockComparisonTrading_excel!$A$2:$X$562,22,FALSE)</f>
        <v>18.03</v>
      </c>
      <c r="U88" s="105">
        <f>VLOOKUP(Table3[Symbol],stockComparisonTrading_excel!$A$2:$X$562,23,FALSE)</f>
        <v>190000000</v>
      </c>
      <c r="V88" s="105">
        <f>VLOOKUP(Table3[Symbol],stockComparisonTrading_excel!$A$2:$X$562,24,FALSE)</f>
        <v>10</v>
      </c>
      <c r="W88" s="106" t="str">
        <f>VLOOKUP(Table3[Symbol],Finalcial!$A$2:$P$493,2)</f>
        <v>Q1/2013</v>
      </c>
      <c r="X88" s="107">
        <f>VLOOKUP(Table3[Symbol],Finalcial!$A$2:$P$493,3)</f>
        <v>41364</v>
      </c>
      <c r="Y88" s="107" t="e">
        <f>VLOOKUP(Table3[Symbol],Finalcial!$A$2:$P$493,4,FALSE)</f>
        <v>#N/A</v>
      </c>
      <c r="Z88" s="107" t="e">
        <f>VLOOKUP(Table3[Symbol],Finalcial!$A$2:$P$493,5,FALSE)</f>
        <v>#N/A</v>
      </c>
      <c r="AA88" s="107" t="e">
        <f>VLOOKUP(Table3[Symbol],Finalcial!$A$2:$P$493,6,FALSE)</f>
        <v>#N/A</v>
      </c>
      <c r="AB88" s="107" t="e">
        <f>VLOOKUP(Table3[Symbol],Finalcial!$A$2:$P$493,7,FALSE)</f>
        <v>#N/A</v>
      </c>
      <c r="AC88" s="107" t="e">
        <f>VLOOKUP(Table3[Symbol],Finalcial!$A$2:$P$493,8,FALSE)</f>
        <v>#N/A</v>
      </c>
      <c r="AD88" s="107" t="e">
        <f>VLOOKUP(Table3[Symbol],Finalcial!$A$2:$P$493,9,FALSE)</f>
        <v>#N/A</v>
      </c>
      <c r="AE88" s="107" t="e">
        <f>VLOOKUP(Table3[Symbol],Finalcial!$A$2:$P$493,10,FALSE)</f>
        <v>#N/A</v>
      </c>
      <c r="AF88" s="107" t="e">
        <f>VLOOKUP(Table3[Symbol],Finalcial!$A$2:$P$493,11,FALSE)</f>
        <v>#N/A</v>
      </c>
      <c r="AG88" s="107" t="e">
        <f>VLOOKUP(Table3[Symbol],Finalcial!$A$2:$P$493,12,FALSE)</f>
        <v>#N/A</v>
      </c>
      <c r="AH88" s="107" t="e">
        <f>VLOOKUP(Table3[Symbol],Finalcial!$A$2:$P$493,13,FALSE)</f>
        <v>#N/A</v>
      </c>
      <c r="AI88" s="107" t="e">
        <f>VLOOKUP(Table3[Symbol],Finalcial!$A$2:$P$493,14,FALSE)</f>
        <v>#N/A</v>
      </c>
      <c r="AJ88" s="108" t="e">
        <f t="shared" si="1"/>
        <v>#N/A</v>
      </c>
    </row>
    <row r="89" spans="1:36" ht="18.55" customHeight="1" x14ac:dyDescent="0.3">
      <c r="A89" s="64" t="s">
        <v>159</v>
      </c>
      <c r="B89" s="14" t="str">
        <f>VLOOKUP(Table3[Symbol],stockComparisonTrading_excel!$A$2:$X$562,2,FALSE)</f>
        <v>Property &amp; Construction: Property Fund</v>
      </c>
      <c r="C89" s="104">
        <f>VLOOKUP(Table3[Symbol],stockComparisonTrading_excel!$A$2:$X$562,3,FALSE)</f>
        <v>7.75</v>
      </c>
      <c r="D89" s="105" t="str">
        <f>VLOOKUP(Table3[Symbol],stockComparisonTrading_excel!$A$2:$X$562,18,FALSE)</f>
        <v>N/A</v>
      </c>
      <c r="E89" s="105" t="str">
        <f>VLOOKUP(Table3[Symbol],stockComparisonTrading_excel!$A$2:$X$562,18,FALSE)</f>
        <v>N/A</v>
      </c>
      <c r="F89" s="105" t="str">
        <f>VLOOKUP(Table3[Symbol],stockComparisonTrading_excel!$A$2:$X$562,18,FALSE)</f>
        <v>N/A</v>
      </c>
      <c r="G89" s="105" t="str">
        <f>VLOOKUP(Table3[Symbol],stockComparisonTrading_excel!$A$2:$X$562,18,FALSE)</f>
        <v>N/A</v>
      </c>
      <c r="H89" s="105" t="str">
        <f>VLOOKUP(Table3[Symbol],stockComparisonTrading_excel!$A$2:$X$562,18,FALSE)</f>
        <v>N/A</v>
      </c>
      <c r="I89" s="105" t="str">
        <f>VLOOKUP(Table3[Symbol],stockComparisonTrading_excel!$A$2:$X$562,18,FALSE)</f>
        <v>N/A</v>
      </c>
      <c r="J89" s="105" t="str">
        <f>VLOOKUP(Table3[Symbol],stockComparisonTrading_excel!$A$2:$X$562,18,FALSE)</f>
        <v>N/A</v>
      </c>
      <c r="K89" s="105" t="str">
        <f>VLOOKUP(Table3[Symbol],stockComparisonTrading_excel!$A$2:$X$562,18,FALSE)</f>
        <v>N/A</v>
      </c>
      <c r="L89" s="105" t="str">
        <f>VLOOKUP(Table3[Symbol],stockComparisonTrading_excel!$A$2:$X$562,18,FALSE)</f>
        <v>N/A</v>
      </c>
      <c r="M89" s="105" t="str">
        <f>VLOOKUP(Table3[Symbol],stockComparisonTrading_excel!$A$2:$X$562,18,FALSE)</f>
        <v>N/A</v>
      </c>
      <c r="N89" s="105" t="str">
        <f>VLOOKUP(Table3[Symbol],stockComparisonTrading_excel!$A$2:$X$562,18,FALSE)</f>
        <v>N/A</v>
      </c>
      <c r="O89" s="105">
        <f>VLOOKUP(Table3[Symbol],stockComparisonTrading_excel!$A$2:$X$562,17,FALSE)</f>
        <v>1277200000</v>
      </c>
      <c r="P89" s="105" t="str">
        <f>VLOOKUP(Table3[Symbol],stockComparisonTrading_excel!$A$2:$X$562,18,FALSE)</f>
        <v>N/A</v>
      </c>
      <c r="Q89" s="105">
        <f>VLOOKUP(Table3[Symbol],stockComparisonTrading_excel!$A$2:$X$562,19,FALSE)</f>
        <v>0.56999999999999995</v>
      </c>
      <c r="R89" s="105">
        <f>VLOOKUP(Table3[Symbol],stockComparisonTrading_excel!$A$2:$X$562,20,FALSE)</f>
        <v>10.92</v>
      </c>
      <c r="S89" s="105">
        <f>VLOOKUP(Table3[Symbol],stockComparisonTrading_excel!$A$2:$X$562,21,FALSE)</f>
        <v>5.08</v>
      </c>
      <c r="T89" s="105">
        <f>VLOOKUP(Table3[Symbol],stockComparisonTrading_excel!$A$2:$X$562,22,FALSE)</f>
        <v>4.5999999999999996</v>
      </c>
      <c r="U89" s="105">
        <f>VLOOKUP(Table3[Symbol],stockComparisonTrading_excel!$A$2:$X$562,23,FALSE)</f>
        <v>206000000</v>
      </c>
      <c r="V89" s="105">
        <f>VLOOKUP(Table3[Symbol],stockComparisonTrading_excel!$A$2:$X$562,24,FALSE)</f>
        <v>10</v>
      </c>
      <c r="W89" s="106" t="str">
        <f>VLOOKUP(Table3[Symbol],Finalcial!$A$2:$P$493,2)</f>
        <v>Q1/2013</v>
      </c>
      <c r="X89" s="107">
        <f>VLOOKUP(Table3[Symbol],Finalcial!$A$2:$P$493,3)</f>
        <v>41364</v>
      </c>
      <c r="Y89" s="107" t="e">
        <f>VLOOKUP(Table3[Symbol],Finalcial!$A$2:$P$493,4,FALSE)</f>
        <v>#N/A</v>
      </c>
      <c r="Z89" s="107" t="e">
        <f>VLOOKUP(Table3[Symbol],Finalcial!$A$2:$P$493,5,FALSE)</f>
        <v>#N/A</v>
      </c>
      <c r="AA89" s="107" t="e">
        <f>VLOOKUP(Table3[Symbol],Finalcial!$A$2:$P$493,6,FALSE)</f>
        <v>#N/A</v>
      </c>
      <c r="AB89" s="107" t="e">
        <f>VLOOKUP(Table3[Symbol],Finalcial!$A$2:$P$493,7,FALSE)</f>
        <v>#N/A</v>
      </c>
      <c r="AC89" s="107" t="e">
        <f>VLOOKUP(Table3[Symbol],Finalcial!$A$2:$P$493,8,FALSE)</f>
        <v>#N/A</v>
      </c>
      <c r="AD89" s="107" t="e">
        <f>VLOOKUP(Table3[Symbol],Finalcial!$A$2:$P$493,9,FALSE)</f>
        <v>#N/A</v>
      </c>
      <c r="AE89" s="107" t="e">
        <f>VLOOKUP(Table3[Symbol],Finalcial!$A$2:$P$493,10,FALSE)</f>
        <v>#N/A</v>
      </c>
      <c r="AF89" s="107" t="e">
        <f>VLOOKUP(Table3[Symbol],Finalcial!$A$2:$P$493,11,FALSE)</f>
        <v>#N/A</v>
      </c>
      <c r="AG89" s="107" t="e">
        <f>VLOOKUP(Table3[Symbol],Finalcial!$A$2:$P$493,12,FALSE)</f>
        <v>#N/A</v>
      </c>
      <c r="AH89" s="107" t="e">
        <f>VLOOKUP(Table3[Symbol],Finalcial!$A$2:$P$493,13,FALSE)</f>
        <v>#N/A</v>
      </c>
      <c r="AI89" s="107" t="e">
        <f>VLOOKUP(Table3[Symbol],Finalcial!$A$2:$P$493,14,FALSE)</f>
        <v>#N/A</v>
      </c>
      <c r="AJ89" s="108" t="e">
        <f t="shared" si="1"/>
        <v>#N/A</v>
      </c>
    </row>
    <row r="90" spans="1:36" ht="18.55" customHeight="1" x14ac:dyDescent="0.3">
      <c r="A90" s="64" t="s">
        <v>216</v>
      </c>
      <c r="B90" s="14" t="str">
        <f>VLOOKUP(Table3[Symbol],stockComparisonTrading_excel!$A$2:$X$562,2,FALSE)</f>
        <v>Property &amp; Construction: Property Fund</v>
      </c>
      <c r="C90" s="104">
        <f>VLOOKUP(Table3[Symbol],stockComparisonTrading_excel!$A$2:$X$562,3,FALSE)</f>
        <v>10.5</v>
      </c>
      <c r="D90" s="105" t="str">
        <f>VLOOKUP(Table3[Symbol],stockComparisonTrading_excel!$A$2:$X$562,18,FALSE)</f>
        <v>N/A</v>
      </c>
      <c r="E90" s="105" t="str">
        <f>VLOOKUP(Table3[Symbol],stockComparisonTrading_excel!$A$2:$X$562,18,FALSE)</f>
        <v>N/A</v>
      </c>
      <c r="F90" s="105" t="str">
        <f>VLOOKUP(Table3[Symbol],stockComparisonTrading_excel!$A$2:$X$562,18,FALSE)</f>
        <v>N/A</v>
      </c>
      <c r="G90" s="105" t="str">
        <f>VLOOKUP(Table3[Symbol],stockComparisonTrading_excel!$A$2:$X$562,18,FALSE)</f>
        <v>N/A</v>
      </c>
      <c r="H90" s="105" t="str">
        <f>VLOOKUP(Table3[Symbol],stockComparisonTrading_excel!$A$2:$X$562,18,FALSE)</f>
        <v>N/A</v>
      </c>
      <c r="I90" s="105" t="str">
        <f>VLOOKUP(Table3[Symbol],stockComparisonTrading_excel!$A$2:$X$562,18,FALSE)</f>
        <v>N/A</v>
      </c>
      <c r="J90" s="105" t="str">
        <f>VLOOKUP(Table3[Symbol],stockComparisonTrading_excel!$A$2:$X$562,18,FALSE)</f>
        <v>N/A</v>
      </c>
      <c r="K90" s="105" t="str">
        <f>VLOOKUP(Table3[Symbol],stockComparisonTrading_excel!$A$2:$X$562,18,FALSE)</f>
        <v>N/A</v>
      </c>
      <c r="L90" s="105" t="str">
        <f>VLOOKUP(Table3[Symbol],stockComparisonTrading_excel!$A$2:$X$562,18,FALSE)</f>
        <v>N/A</v>
      </c>
      <c r="M90" s="105" t="str">
        <f>VLOOKUP(Table3[Symbol],stockComparisonTrading_excel!$A$2:$X$562,18,FALSE)</f>
        <v>N/A</v>
      </c>
      <c r="N90" s="105" t="str">
        <f>VLOOKUP(Table3[Symbol],stockComparisonTrading_excel!$A$2:$X$562,18,FALSE)</f>
        <v>N/A</v>
      </c>
      <c r="O90" s="105">
        <f>VLOOKUP(Table3[Symbol],stockComparisonTrading_excel!$A$2:$X$562,17,FALSE)</f>
        <v>3564000000</v>
      </c>
      <c r="P90" s="105" t="str">
        <f>VLOOKUP(Table3[Symbol],stockComparisonTrading_excel!$A$2:$X$562,18,FALSE)</f>
        <v>N/A</v>
      </c>
      <c r="Q90" s="105">
        <f>VLOOKUP(Table3[Symbol],stockComparisonTrading_excel!$A$2:$X$562,19,FALSE)</f>
        <v>1.03</v>
      </c>
      <c r="R90" s="105">
        <f>VLOOKUP(Table3[Symbol],stockComparisonTrading_excel!$A$2:$X$562,20,FALSE)</f>
        <v>10.49</v>
      </c>
      <c r="S90" s="105">
        <f>VLOOKUP(Table3[Symbol],stockComparisonTrading_excel!$A$2:$X$562,21,FALSE)</f>
        <v>5.05</v>
      </c>
      <c r="T90" s="105">
        <f>VLOOKUP(Table3[Symbol],stockComparisonTrading_excel!$A$2:$X$562,22,FALSE)</f>
        <v>2.76</v>
      </c>
      <c r="U90" s="105">
        <f>VLOOKUP(Table3[Symbol],stockComparisonTrading_excel!$A$2:$X$562,23,FALSE)</f>
        <v>330000000</v>
      </c>
      <c r="V90" s="105">
        <f>VLOOKUP(Table3[Symbol],stockComparisonTrading_excel!$A$2:$X$562,24,FALSE)</f>
        <v>10</v>
      </c>
      <c r="W90" s="106" t="str">
        <f>VLOOKUP(Table3[Symbol],Finalcial!$A$2:$P$493,2)</f>
        <v>Q1/2013</v>
      </c>
      <c r="X90" s="107">
        <f>VLOOKUP(Table3[Symbol],Finalcial!$A$2:$P$493,3)</f>
        <v>41364</v>
      </c>
      <c r="Y90" s="107" t="e">
        <f>VLOOKUP(Table3[Symbol],Finalcial!$A$2:$P$493,4,FALSE)</f>
        <v>#N/A</v>
      </c>
      <c r="Z90" s="107" t="e">
        <f>VLOOKUP(Table3[Symbol],Finalcial!$A$2:$P$493,5,FALSE)</f>
        <v>#N/A</v>
      </c>
      <c r="AA90" s="107" t="e">
        <f>VLOOKUP(Table3[Symbol],Finalcial!$A$2:$P$493,6,FALSE)</f>
        <v>#N/A</v>
      </c>
      <c r="AB90" s="107" t="e">
        <f>VLOOKUP(Table3[Symbol],Finalcial!$A$2:$P$493,7,FALSE)</f>
        <v>#N/A</v>
      </c>
      <c r="AC90" s="107" t="e">
        <f>VLOOKUP(Table3[Symbol],Finalcial!$A$2:$P$493,8,FALSE)</f>
        <v>#N/A</v>
      </c>
      <c r="AD90" s="107" t="e">
        <f>VLOOKUP(Table3[Symbol],Finalcial!$A$2:$P$493,9,FALSE)</f>
        <v>#N/A</v>
      </c>
      <c r="AE90" s="107" t="e">
        <f>VLOOKUP(Table3[Symbol],Finalcial!$A$2:$P$493,10,FALSE)</f>
        <v>#N/A</v>
      </c>
      <c r="AF90" s="107" t="e">
        <f>VLOOKUP(Table3[Symbol],Finalcial!$A$2:$P$493,11,FALSE)</f>
        <v>#N/A</v>
      </c>
      <c r="AG90" s="107" t="e">
        <f>VLOOKUP(Table3[Symbol],Finalcial!$A$2:$P$493,12,FALSE)</f>
        <v>#N/A</v>
      </c>
      <c r="AH90" s="107" t="e">
        <f>VLOOKUP(Table3[Symbol],Finalcial!$A$2:$P$493,13,FALSE)</f>
        <v>#N/A</v>
      </c>
      <c r="AI90" s="107" t="e">
        <f>VLOOKUP(Table3[Symbol],Finalcial!$A$2:$P$493,14,FALSE)</f>
        <v>#N/A</v>
      </c>
      <c r="AJ90" s="108" t="e">
        <f t="shared" si="1"/>
        <v>#N/A</v>
      </c>
    </row>
    <row r="91" spans="1:36" ht="18.55" customHeight="1" x14ac:dyDescent="0.3">
      <c r="A91" s="64" t="s">
        <v>224</v>
      </c>
      <c r="B91" s="14" t="str">
        <f>VLOOKUP(Table3[Symbol],stockComparisonTrading_excel!$A$2:$X$562,2,FALSE)</f>
        <v>Property &amp; Construction: Property Fund</v>
      </c>
      <c r="C91" s="104">
        <f>VLOOKUP(Table3[Symbol],stockComparisonTrading_excel!$A$2:$X$562,3,FALSE)</f>
        <v>10.6</v>
      </c>
      <c r="D91" s="105" t="str">
        <f>VLOOKUP(Table3[Symbol],stockComparisonTrading_excel!$A$2:$X$562,18,FALSE)</f>
        <v>N/A</v>
      </c>
      <c r="E91" s="105" t="str">
        <f>VLOOKUP(Table3[Symbol],stockComparisonTrading_excel!$A$2:$X$562,18,FALSE)</f>
        <v>N/A</v>
      </c>
      <c r="F91" s="105" t="str">
        <f>VLOOKUP(Table3[Symbol],stockComparisonTrading_excel!$A$2:$X$562,18,FALSE)</f>
        <v>N/A</v>
      </c>
      <c r="G91" s="105" t="str">
        <f>VLOOKUP(Table3[Symbol],stockComparisonTrading_excel!$A$2:$X$562,18,FALSE)</f>
        <v>N/A</v>
      </c>
      <c r="H91" s="105" t="str">
        <f>VLOOKUP(Table3[Symbol],stockComparisonTrading_excel!$A$2:$X$562,18,FALSE)</f>
        <v>N/A</v>
      </c>
      <c r="I91" s="105" t="str">
        <f>VLOOKUP(Table3[Symbol],stockComparisonTrading_excel!$A$2:$X$562,18,FALSE)</f>
        <v>N/A</v>
      </c>
      <c r="J91" s="105" t="str">
        <f>VLOOKUP(Table3[Symbol],stockComparisonTrading_excel!$A$2:$X$562,18,FALSE)</f>
        <v>N/A</v>
      </c>
      <c r="K91" s="105" t="str">
        <f>VLOOKUP(Table3[Symbol],stockComparisonTrading_excel!$A$2:$X$562,18,FALSE)</f>
        <v>N/A</v>
      </c>
      <c r="L91" s="105" t="str">
        <f>VLOOKUP(Table3[Symbol],stockComparisonTrading_excel!$A$2:$X$562,18,FALSE)</f>
        <v>N/A</v>
      </c>
      <c r="M91" s="105" t="str">
        <f>VLOOKUP(Table3[Symbol],stockComparisonTrading_excel!$A$2:$X$562,18,FALSE)</f>
        <v>N/A</v>
      </c>
      <c r="N91" s="105" t="str">
        <f>VLOOKUP(Table3[Symbol],stockComparisonTrading_excel!$A$2:$X$562,18,FALSE)</f>
        <v>N/A</v>
      </c>
      <c r="O91" s="105">
        <f>VLOOKUP(Table3[Symbol],stockComparisonTrading_excel!$A$2:$X$562,17,FALSE)</f>
        <v>2501600000</v>
      </c>
      <c r="P91" s="105" t="str">
        <f>VLOOKUP(Table3[Symbol],stockComparisonTrading_excel!$A$2:$X$562,18,FALSE)</f>
        <v>N/A</v>
      </c>
      <c r="Q91" s="105">
        <f>VLOOKUP(Table3[Symbol],stockComparisonTrading_excel!$A$2:$X$562,19,FALSE)</f>
        <v>1.1200000000000001</v>
      </c>
      <c r="R91" s="105">
        <f>VLOOKUP(Table3[Symbol],stockComparisonTrading_excel!$A$2:$X$562,20,FALSE)</f>
        <v>10.51</v>
      </c>
      <c r="S91" s="105">
        <f>VLOOKUP(Table3[Symbol],stockComparisonTrading_excel!$A$2:$X$562,21,FALSE)</f>
        <v>5</v>
      </c>
      <c r="T91" s="105">
        <f>VLOOKUP(Table3[Symbol],stockComparisonTrading_excel!$A$2:$X$562,22,FALSE)</f>
        <v>0.35</v>
      </c>
      <c r="U91" s="105">
        <f>VLOOKUP(Table3[Symbol],stockComparisonTrading_excel!$A$2:$X$562,23,FALSE)</f>
        <v>212000000</v>
      </c>
      <c r="V91" s="105">
        <f>VLOOKUP(Table3[Symbol],stockComparisonTrading_excel!$A$2:$X$562,24,FALSE)</f>
        <v>10</v>
      </c>
      <c r="W91" s="106" t="str">
        <f>VLOOKUP(Table3[Symbol],Finalcial!$A$2:$P$493,2)</f>
        <v>Q1/2013</v>
      </c>
      <c r="X91" s="107">
        <f>VLOOKUP(Table3[Symbol],Finalcial!$A$2:$P$493,3)</f>
        <v>41364</v>
      </c>
      <c r="Y91" s="107" t="e">
        <f>VLOOKUP(Table3[Symbol],Finalcial!$A$2:$P$493,4,FALSE)</f>
        <v>#N/A</v>
      </c>
      <c r="Z91" s="107" t="e">
        <f>VLOOKUP(Table3[Symbol],Finalcial!$A$2:$P$493,5,FALSE)</f>
        <v>#N/A</v>
      </c>
      <c r="AA91" s="107" t="e">
        <f>VLOOKUP(Table3[Symbol],Finalcial!$A$2:$P$493,6,FALSE)</f>
        <v>#N/A</v>
      </c>
      <c r="AB91" s="107" t="e">
        <f>VLOOKUP(Table3[Symbol],Finalcial!$A$2:$P$493,7,FALSE)</f>
        <v>#N/A</v>
      </c>
      <c r="AC91" s="107" t="e">
        <f>VLOOKUP(Table3[Symbol],Finalcial!$A$2:$P$493,8,FALSE)</f>
        <v>#N/A</v>
      </c>
      <c r="AD91" s="107" t="e">
        <f>VLOOKUP(Table3[Symbol],Finalcial!$A$2:$P$493,9,FALSE)</f>
        <v>#N/A</v>
      </c>
      <c r="AE91" s="107" t="e">
        <f>VLOOKUP(Table3[Symbol],Finalcial!$A$2:$P$493,10,FALSE)</f>
        <v>#N/A</v>
      </c>
      <c r="AF91" s="107" t="e">
        <f>VLOOKUP(Table3[Symbol],Finalcial!$A$2:$P$493,11,FALSE)</f>
        <v>#N/A</v>
      </c>
      <c r="AG91" s="107" t="e">
        <f>VLOOKUP(Table3[Symbol],Finalcial!$A$2:$P$493,12,FALSE)</f>
        <v>#N/A</v>
      </c>
      <c r="AH91" s="107" t="e">
        <f>VLOOKUP(Table3[Symbol],Finalcial!$A$2:$P$493,13,FALSE)</f>
        <v>#N/A</v>
      </c>
      <c r="AI91" s="107" t="e">
        <f>VLOOKUP(Table3[Symbol],Finalcial!$A$2:$P$493,14,FALSE)</f>
        <v>#N/A</v>
      </c>
      <c r="AJ91" s="108" t="e">
        <f t="shared" si="1"/>
        <v>#N/A</v>
      </c>
    </row>
    <row r="92" spans="1:36" ht="18.55" customHeight="1" x14ac:dyDescent="0.3">
      <c r="A92" s="64" t="s">
        <v>186</v>
      </c>
      <c r="B92" s="14" t="str">
        <f>VLOOKUP(Table3[Symbol],stockComparisonTrading_excel!$A$2:$X$562,2,FALSE)</f>
        <v>Property &amp; Construction: Property Fund</v>
      </c>
      <c r="C92" s="104">
        <f>VLOOKUP(Table3[Symbol],stockComparisonTrading_excel!$A$2:$X$562,3,FALSE)</f>
        <v>10</v>
      </c>
      <c r="D92" s="105" t="str">
        <f>VLOOKUP(Table3[Symbol],stockComparisonTrading_excel!$A$2:$X$562,18,FALSE)</f>
        <v>N/A</v>
      </c>
      <c r="E92" s="105" t="str">
        <f>VLOOKUP(Table3[Symbol],stockComparisonTrading_excel!$A$2:$X$562,18,FALSE)</f>
        <v>N/A</v>
      </c>
      <c r="F92" s="105" t="str">
        <f>VLOOKUP(Table3[Symbol],stockComparisonTrading_excel!$A$2:$X$562,18,FALSE)</f>
        <v>N/A</v>
      </c>
      <c r="G92" s="105" t="str">
        <f>VLOOKUP(Table3[Symbol],stockComparisonTrading_excel!$A$2:$X$562,18,FALSE)</f>
        <v>N/A</v>
      </c>
      <c r="H92" s="105" t="str">
        <f>VLOOKUP(Table3[Symbol],stockComparisonTrading_excel!$A$2:$X$562,18,FALSE)</f>
        <v>N/A</v>
      </c>
      <c r="I92" s="105" t="str">
        <f>VLOOKUP(Table3[Symbol],stockComparisonTrading_excel!$A$2:$X$562,18,FALSE)</f>
        <v>N/A</v>
      </c>
      <c r="J92" s="105" t="str">
        <f>VLOOKUP(Table3[Symbol],stockComparisonTrading_excel!$A$2:$X$562,18,FALSE)</f>
        <v>N/A</v>
      </c>
      <c r="K92" s="105" t="str">
        <f>VLOOKUP(Table3[Symbol],stockComparisonTrading_excel!$A$2:$X$562,18,FALSE)</f>
        <v>N/A</v>
      </c>
      <c r="L92" s="105" t="str">
        <f>VLOOKUP(Table3[Symbol],stockComparisonTrading_excel!$A$2:$X$562,18,FALSE)</f>
        <v>N/A</v>
      </c>
      <c r="M92" s="105" t="str">
        <f>VLOOKUP(Table3[Symbol],stockComparisonTrading_excel!$A$2:$X$562,18,FALSE)</f>
        <v>N/A</v>
      </c>
      <c r="N92" s="105" t="str">
        <f>VLOOKUP(Table3[Symbol],stockComparisonTrading_excel!$A$2:$X$562,18,FALSE)</f>
        <v>N/A</v>
      </c>
      <c r="O92" s="105">
        <f>VLOOKUP(Table3[Symbol],stockComparisonTrading_excel!$A$2:$X$562,17,FALSE)</f>
        <v>620000000</v>
      </c>
      <c r="P92" s="105" t="str">
        <f>VLOOKUP(Table3[Symbol],stockComparisonTrading_excel!$A$2:$X$562,18,FALSE)</f>
        <v>N/A</v>
      </c>
      <c r="Q92" s="105">
        <f>VLOOKUP(Table3[Symbol],stockComparisonTrading_excel!$A$2:$X$562,19,FALSE)</f>
        <v>0.99</v>
      </c>
      <c r="R92" s="105">
        <f>VLOOKUP(Table3[Symbol],stockComparisonTrading_excel!$A$2:$X$562,20,FALSE)</f>
        <v>10.130000000000001</v>
      </c>
      <c r="S92" s="105">
        <f>VLOOKUP(Table3[Symbol],stockComparisonTrading_excel!$A$2:$X$562,21,FALSE)</f>
        <v>4.5999999999999996</v>
      </c>
      <c r="T92" s="105" t="str">
        <f>VLOOKUP(Table3[Symbol],stockComparisonTrading_excel!$A$2:$X$562,22,FALSE)</f>
        <v>-</v>
      </c>
      <c r="U92" s="105">
        <f>VLOOKUP(Table3[Symbol],stockComparisonTrading_excel!$A$2:$X$562,23,FALSE)</f>
        <v>62000000</v>
      </c>
      <c r="V92" s="105">
        <f>VLOOKUP(Table3[Symbol],stockComparisonTrading_excel!$A$2:$X$562,24,FALSE)</f>
        <v>9.6123999999999992</v>
      </c>
      <c r="W92" s="106" t="str">
        <f>VLOOKUP(Table3[Symbol],Finalcial!$A$2:$P$493,2)</f>
        <v>Q1/2013</v>
      </c>
      <c r="X92" s="107">
        <f>VLOOKUP(Table3[Symbol],Finalcial!$A$2:$P$493,3)</f>
        <v>41364</v>
      </c>
      <c r="Y92" s="107" t="e">
        <f>VLOOKUP(Table3[Symbol],Finalcial!$A$2:$P$493,4,FALSE)</f>
        <v>#N/A</v>
      </c>
      <c r="Z92" s="107" t="e">
        <f>VLOOKUP(Table3[Symbol],Finalcial!$A$2:$P$493,5,FALSE)</f>
        <v>#N/A</v>
      </c>
      <c r="AA92" s="107" t="e">
        <f>VLOOKUP(Table3[Symbol],Finalcial!$A$2:$P$493,6,FALSE)</f>
        <v>#N/A</v>
      </c>
      <c r="AB92" s="107" t="e">
        <f>VLOOKUP(Table3[Symbol],Finalcial!$A$2:$P$493,7,FALSE)</f>
        <v>#N/A</v>
      </c>
      <c r="AC92" s="107" t="e">
        <f>VLOOKUP(Table3[Symbol],Finalcial!$A$2:$P$493,8,FALSE)</f>
        <v>#N/A</v>
      </c>
      <c r="AD92" s="107" t="e">
        <f>VLOOKUP(Table3[Symbol],Finalcial!$A$2:$P$493,9,FALSE)</f>
        <v>#N/A</v>
      </c>
      <c r="AE92" s="107" t="e">
        <f>VLOOKUP(Table3[Symbol],Finalcial!$A$2:$P$493,10,FALSE)</f>
        <v>#N/A</v>
      </c>
      <c r="AF92" s="107" t="e">
        <f>VLOOKUP(Table3[Symbol],Finalcial!$A$2:$P$493,11,FALSE)</f>
        <v>#N/A</v>
      </c>
      <c r="AG92" s="107" t="e">
        <f>VLOOKUP(Table3[Symbol],Finalcial!$A$2:$P$493,12,FALSE)</f>
        <v>#N/A</v>
      </c>
      <c r="AH92" s="107" t="e">
        <f>VLOOKUP(Table3[Symbol],Finalcial!$A$2:$P$493,13,FALSE)</f>
        <v>#N/A</v>
      </c>
      <c r="AI92" s="107" t="e">
        <f>VLOOKUP(Table3[Symbol],Finalcial!$A$2:$P$493,14,FALSE)</f>
        <v>#N/A</v>
      </c>
      <c r="AJ92" s="108" t="e">
        <f t="shared" si="1"/>
        <v>#N/A</v>
      </c>
    </row>
    <row r="93" spans="1:36" ht="18.55" customHeight="1" x14ac:dyDescent="0.3">
      <c r="A93" s="64" t="s">
        <v>468</v>
      </c>
      <c r="B93" s="14" t="str">
        <f>VLOOKUP(Table3[Symbol],stockComparisonTrading_excel!$A$2:$X$562,2,FALSE)</f>
        <v>Property &amp; Construction: Property Fund</v>
      </c>
      <c r="C93" s="104">
        <f>VLOOKUP(Table3[Symbol],stockComparisonTrading_excel!$A$2:$X$562,3,FALSE)</f>
        <v>13</v>
      </c>
      <c r="D93" s="105" t="str">
        <f>VLOOKUP(Table3[Symbol],stockComparisonTrading_excel!$A$2:$X$562,18,FALSE)</f>
        <v>N/A</v>
      </c>
      <c r="E93" s="105" t="str">
        <f>VLOOKUP(Table3[Symbol],stockComparisonTrading_excel!$A$2:$X$562,18,FALSE)</f>
        <v>N/A</v>
      </c>
      <c r="F93" s="105" t="str">
        <f>VLOOKUP(Table3[Symbol],stockComparisonTrading_excel!$A$2:$X$562,18,FALSE)</f>
        <v>N/A</v>
      </c>
      <c r="G93" s="105" t="str">
        <f>VLOOKUP(Table3[Symbol],stockComparisonTrading_excel!$A$2:$X$562,18,FALSE)</f>
        <v>N/A</v>
      </c>
      <c r="H93" s="105" t="str">
        <f>VLOOKUP(Table3[Symbol],stockComparisonTrading_excel!$A$2:$X$562,18,FALSE)</f>
        <v>N/A</v>
      </c>
      <c r="I93" s="105" t="str">
        <f>VLOOKUP(Table3[Symbol],stockComparisonTrading_excel!$A$2:$X$562,18,FALSE)</f>
        <v>N/A</v>
      </c>
      <c r="J93" s="105" t="str">
        <f>VLOOKUP(Table3[Symbol],stockComparisonTrading_excel!$A$2:$X$562,18,FALSE)</f>
        <v>N/A</v>
      </c>
      <c r="K93" s="105" t="str">
        <f>VLOOKUP(Table3[Symbol],stockComparisonTrading_excel!$A$2:$X$562,18,FALSE)</f>
        <v>N/A</v>
      </c>
      <c r="L93" s="105" t="str">
        <f>VLOOKUP(Table3[Symbol],stockComparisonTrading_excel!$A$2:$X$562,18,FALSE)</f>
        <v>N/A</v>
      </c>
      <c r="M93" s="105" t="str">
        <f>VLOOKUP(Table3[Symbol],stockComparisonTrading_excel!$A$2:$X$562,18,FALSE)</f>
        <v>N/A</v>
      </c>
      <c r="N93" s="105" t="str">
        <f>VLOOKUP(Table3[Symbol],stockComparisonTrading_excel!$A$2:$X$562,18,FALSE)</f>
        <v>N/A</v>
      </c>
      <c r="O93" s="105">
        <f>VLOOKUP(Table3[Symbol],stockComparisonTrading_excel!$A$2:$X$562,17,FALSE)</f>
        <v>3735000000</v>
      </c>
      <c r="P93" s="105" t="str">
        <f>VLOOKUP(Table3[Symbol],stockComparisonTrading_excel!$A$2:$X$562,18,FALSE)</f>
        <v>N/A</v>
      </c>
      <c r="Q93" s="105">
        <f>VLOOKUP(Table3[Symbol],stockComparisonTrading_excel!$A$2:$X$562,19,FALSE)</f>
        <v>1.41</v>
      </c>
      <c r="R93" s="105">
        <f>VLOOKUP(Table3[Symbol],stockComparisonTrading_excel!$A$2:$X$562,20,FALSE)</f>
        <v>10.61</v>
      </c>
      <c r="S93" s="105">
        <f>VLOOKUP(Table3[Symbol],stockComparisonTrading_excel!$A$2:$X$562,21,FALSE)</f>
        <v>4.2699999999999996</v>
      </c>
      <c r="T93" s="105">
        <f>VLOOKUP(Table3[Symbol],stockComparisonTrading_excel!$A$2:$X$562,22,FALSE)</f>
        <v>8.2200000000000006</v>
      </c>
      <c r="U93" s="105">
        <f>VLOOKUP(Table3[Symbol],stockComparisonTrading_excel!$A$2:$X$562,23,FALSE)</f>
        <v>249000000</v>
      </c>
      <c r="V93" s="105">
        <f>VLOOKUP(Table3[Symbol],stockComparisonTrading_excel!$A$2:$X$562,24,FALSE)</f>
        <v>10</v>
      </c>
      <c r="W93" s="106" t="str">
        <f>VLOOKUP(Table3[Symbol],Finalcial!$A$2:$P$493,2)</f>
        <v>Q1/2013</v>
      </c>
      <c r="X93" s="107">
        <f>VLOOKUP(Table3[Symbol],Finalcial!$A$2:$P$493,3)</f>
        <v>41364</v>
      </c>
      <c r="Y93" s="107" t="e">
        <f>VLOOKUP(Table3[Symbol],Finalcial!$A$2:$P$493,4,FALSE)</f>
        <v>#N/A</v>
      </c>
      <c r="Z93" s="107" t="e">
        <f>VLOOKUP(Table3[Symbol],Finalcial!$A$2:$P$493,5,FALSE)</f>
        <v>#N/A</v>
      </c>
      <c r="AA93" s="107" t="e">
        <f>VLOOKUP(Table3[Symbol],Finalcial!$A$2:$P$493,6,FALSE)</f>
        <v>#N/A</v>
      </c>
      <c r="AB93" s="107" t="e">
        <f>VLOOKUP(Table3[Symbol],Finalcial!$A$2:$P$493,7,FALSE)</f>
        <v>#N/A</v>
      </c>
      <c r="AC93" s="107" t="e">
        <f>VLOOKUP(Table3[Symbol],Finalcial!$A$2:$P$493,8,FALSE)</f>
        <v>#N/A</v>
      </c>
      <c r="AD93" s="107" t="e">
        <f>VLOOKUP(Table3[Symbol],Finalcial!$A$2:$P$493,9,FALSE)</f>
        <v>#N/A</v>
      </c>
      <c r="AE93" s="107" t="e">
        <f>VLOOKUP(Table3[Symbol],Finalcial!$A$2:$P$493,10,FALSE)</f>
        <v>#N/A</v>
      </c>
      <c r="AF93" s="107" t="e">
        <f>VLOOKUP(Table3[Symbol],Finalcial!$A$2:$P$493,11,FALSE)</f>
        <v>#N/A</v>
      </c>
      <c r="AG93" s="107" t="e">
        <f>VLOOKUP(Table3[Symbol],Finalcial!$A$2:$P$493,12,FALSE)</f>
        <v>#N/A</v>
      </c>
      <c r="AH93" s="107" t="e">
        <f>VLOOKUP(Table3[Symbol],Finalcial!$A$2:$P$493,13,FALSE)</f>
        <v>#N/A</v>
      </c>
      <c r="AI93" s="107" t="e">
        <f>VLOOKUP(Table3[Symbol],Finalcial!$A$2:$P$493,14,FALSE)</f>
        <v>#N/A</v>
      </c>
      <c r="AJ93" s="108" t="e">
        <f t="shared" si="1"/>
        <v>#N/A</v>
      </c>
    </row>
    <row r="94" spans="1:36" ht="18.55" customHeight="1" x14ac:dyDescent="0.3">
      <c r="A94" s="64" t="s">
        <v>448</v>
      </c>
      <c r="B94" s="14" t="str">
        <f>VLOOKUP(Table3[Symbol],stockComparisonTrading_excel!$A$2:$X$562,2,FALSE)</f>
        <v>Property &amp; Construction: Property Fund</v>
      </c>
      <c r="C94" s="104">
        <f>VLOOKUP(Table3[Symbol],stockComparisonTrading_excel!$A$2:$X$562,3,FALSE)</f>
        <v>11.8</v>
      </c>
      <c r="D94" s="105" t="str">
        <f>VLOOKUP(Table3[Symbol],stockComparisonTrading_excel!$A$2:$X$562,18,FALSE)</f>
        <v>N/A</v>
      </c>
      <c r="E94" s="105" t="str">
        <f>VLOOKUP(Table3[Symbol],stockComparisonTrading_excel!$A$2:$X$562,18,FALSE)</f>
        <v>N/A</v>
      </c>
      <c r="F94" s="105" t="str">
        <f>VLOOKUP(Table3[Symbol],stockComparisonTrading_excel!$A$2:$X$562,18,FALSE)</f>
        <v>N/A</v>
      </c>
      <c r="G94" s="105" t="str">
        <f>VLOOKUP(Table3[Symbol],stockComparisonTrading_excel!$A$2:$X$562,18,FALSE)</f>
        <v>N/A</v>
      </c>
      <c r="H94" s="105" t="str">
        <f>VLOOKUP(Table3[Symbol],stockComparisonTrading_excel!$A$2:$X$562,18,FALSE)</f>
        <v>N/A</v>
      </c>
      <c r="I94" s="105" t="str">
        <f>VLOOKUP(Table3[Symbol],stockComparisonTrading_excel!$A$2:$X$562,18,FALSE)</f>
        <v>N/A</v>
      </c>
      <c r="J94" s="105" t="str">
        <f>VLOOKUP(Table3[Symbol],stockComparisonTrading_excel!$A$2:$X$562,18,FALSE)</f>
        <v>N/A</v>
      </c>
      <c r="K94" s="105" t="str">
        <f>VLOOKUP(Table3[Symbol],stockComparisonTrading_excel!$A$2:$X$562,18,FALSE)</f>
        <v>N/A</v>
      </c>
      <c r="L94" s="105" t="str">
        <f>VLOOKUP(Table3[Symbol],stockComparisonTrading_excel!$A$2:$X$562,18,FALSE)</f>
        <v>N/A</v>
      </c>
      <c r="M94" s="105" t="str">
        <f>VLOOKUP(Table3[Symbol],stockComparisonTrading_excel!$A$2:$X$562,18,FALSE)</f>
        <v>N/A</v>
      </c>
      <c r="N94" s="105" t="str">
        <f>VLOOKUP(Table3[Symbol],stockComparisonTrading_excel!$A$2:$X$562,18,FALSE)</f>
        <v>N/A</v>
      </c>
      <c r="O94" s="105">
        <f>VLOOKUP(Table3[Symbol],stockComparisonTrading_excel!$A$2:$X$562,17,FALSE)</f>
        <v>5379911030</v>
      </c>
      <c r="P94" s="105" t="str">
        <f>VLOOKUP(Table3[Symbol],stockComparisonTrading_excel!$A$2:$X$562,18,FALSE)</f>
        <v>N/A</v>
      </c>
      <c r="Q94" s="105">
        <f>VLOOKUP(Table3[Symbol],stockComparisonTrading_excel!$A$2:$X$562,19,FALSE)</f>
        <v>1.1599999999999999</v>
      </c>
      <c r="R94" s="105">
        <f>VLOOKUP(Table3[Symbol],stockComparisonTrading_excel!$A$2:$X$562,20,FALSE)</f>
        <v>10.41</v>
      </c>
      <c r="S94" s="105">
        <f>VLOOKUP(Table3[Symbol],stockComparisonTrading_excel!$A$2:$X$562,21,FALSE)</f>
        <v>3.66</v>
      </c>
      <c r="T94" s="105">
        <f>VLOOKUP(Table3[Symbol],stockComparisonTrading_excel!$A$2:$X$562,22,FALSE)</f>
        <v>5.28</v>
      </c>
      <c r="U94" s="105">
        <f>VLOOKUP(Table3[Symbol],stockComparisonTrading_excel!$A$2:$X$562,23,FALSE)</f>
        <v>413839310</v>
      </c>
      <c r="V94" s="105">
        <f>VLOOKUP(Table3[Symbol],stockComparisonTrading_excel!$A$2:$X$562,24,FALSE)</f>
        <v>10</v>
      </c>
      <c r="W94" s="106" t="str">
        <f>VLOOKUP(Table3[Symbol],Finalcial!$A$2:$P$493,2)</f>
        <v>Q1/2013</v>
      </c>
      <c r="X94" s="107">
        <f>VLOOKUP(Table3[Symbol],Finalcial!$A$2:$P$493,3)</f>
        <v>41364</v>
      </c>
      <c r="Y94" s="107" t="e">
        <f>VLOOKUP(Table3[Symbol],Finalcial!$A$2:$P$493,4,FALSE)</f>
        <v>#N/A</v>
      </c>
      <c r="Z94" s="107" t="e">
        <f>VLOOKUP(Table3[Symbol],Finalcial!$A$2:$P$493,5,FALSE)</f>
        <v>#N/A</v>
      </c>
      <c r="AA94" s="107" t="e">
        <f>VLOOKUP(Table3[Symbol],Finalcial!$A$2:$P$493,6,FALSE)</f>
        <v>#N/A</v>
      </c>
      <c r="AB94" s="107" t="e">
        <f>VLOOKUP(Table3[Symbol],Finalcial!$A$2:$P$493,7,FALSE)</f>
        <v>#N/A</v>
      </c>
      <c r="AC94" s="107" t="e">
        <f>VLOOKUP(Table3[Symbol],Finalcial!$A$2:$P$493,8,FALSE)</f>
        <v>#N/A</v>
      </c>
      <c r="AD94" s="107" t="e">
        <f>VLOOKUP(Table3[Symbol],Finalcial!$A$2:$P$493,9,FALSE)</f>
        <v>#N/A</v>
      </c>
      <c r="AE94" s="107" t="e">
        <f>VLOOKUP(Table3[Symbol],Finalcial!$A$2:$P$493,10,FALSE)</f>
        <v>#N/A</v>
      </c>
      <c r="AF94" s="107" t="e">
        <f>VLOOKUP(Table3[Symbol],Finalcial!$A$2:$P$493,11,FALSE)</f>
        <v>#N/A</v>
      </c>
      <c r="AG94" s="107" t="e">
        <f>VLOOKUP(Table3[Symbol],Finalcial!$A$2:$P$493,12,FALSE)</f>
        <v>#N/A</v>
      </c>
      <c r="AH94" s="107" t="e">
        <f>VLOOKUP(Table3[Symbol],Finalcial!$A$2:$P$493,13,FALSE)</f>
        <v>#N/A</v>
      </c>
      <c r="AI94" s="107" t="e">
        <f>VLOOKUP(Table3[Symbol],Finalcial!$A$2:$P$493,14,FALSE)</f>
        <v>#N/A</v>
      </c>
      <c r="AJ94" s="108" t="e">
        <f t="shared" si="1"/>
        <v>#N/A</v>
      </c>
    </row>
    <row r="95" spans="1:36" ht="18.55" customHeight="1" x14ac:dyDescent="0.3">
      <c r="A95" s="64" t="s">
        <v>254</v>
      </c>
      <c r="B95" s="14" t="str">
        <f>VLOOKUP(Table3[Symbol],stockComparisonTrading_excel!$A$2:$X$562,2,FALSE)</f>
        <v>Property &amp; Construction: Property Fund</v>
      </c>
      <c r="C95" s="104">
        <f>VLOOKUP(Table3[Symbol],stockComparisonTrading_excel!$A$2:$X$562,3,FALSE)</f>
        <v>8.35</v>
      </c>
      <c r="D95" s="105" t="str">
        <f>VLOOKUP(Table3[Symbol],stockComparisonTrading_excel!$A$2:$X$562,18,FALSE)</f>
        <v>N/A</v>
      </c>
      <c r="E95" s="105" t="str">
        <f>VLOOKUP(Table3[Symbol],stockComparisonTrading_excel!$A$2:$X$562,18,FALSE)</f>
        <v>N/A</v>
      </c>
      <c r="F95" s="105" t="str">
        <f>VLOOKUP(Table3[Symbol],stockComparisonTrading_excel!$A$2:$X$562,18,FALSE)</f>
        <v>N/A</v>
      </c>
      <c r="G95" s="105" t="str">
        <f>VLOOKUP(Table3[Symbol],stockComparisonTrading_excel!$A$2:$X$562,18,FALSE)</f>
        <v>N/A</v>
      </c>
      <c r="H95" s="105" t="str">
        <f>VLOOKUP(Table3[Symbol],stockComparisonTrading_excel!$A$2:$X$562,18,FALSE)</f>
        <v>N/A</v>
      </c>
      <c r="I95" s="105" t="str">
        <f>VLOOKUP(Table3[Symbol],stockComparisonTrading_excel!$A$2:$X$562,18,FALSE)</f>
        <v>N/A</v>
      </c>
      <c r="J95" s="105" t="str">
        <f>VLOOKUP(Table3[Symbol],stockComparisonTrading_excel!$A$2:$X$562,18,FALSE)</f>
        <v>N/A</v>
      </c>
      <c r="K95" s="105" t="str">
        <f>VLOOKUP(Table3[Symbol],stockComparisonTrading_excel!$A$2:$X$562,18,FALSE)</f>
        <v>N/A</v>
      </c>
      <c r="L95" s="105" t="str">
        <f>VLOOKUP(Table3[Symbol],stockComparisonTrading_excel!$A$2:$X$562,18,FALSE)</f>
        <v>N/A</v>
      </c>
      <c r="M95" s="105" t="str">
        <f>VLOOKUP(Table3[Symbol],stockComparisonTrading_excel!$A$2:$X$562,18,FALSE)</f>
        <v>N/A</v>
      </c>
      <c r="N95" s="105" t="str">
        <f>VLOOKUP(Table3[Symbol],stockComparisonTrading_excel!$A$2:$X$562,18,FALSE)</f>
        <v>N/A</v>
      </c>
      <c r="O95" s="105">
        <f>VLOOKUP(Table3[Symbol],stockComparisonTrading_excel!$A$2:$X$562,17,FALSE)</f>
        <v>814200000</v>
      </c>
      <c r="P95" s="105" t="str">
        <f>VLOOKUP(Table3[Symbol],stockComparisonTrading_excel!$A$2:$X$562,18,FALSE)</f>
        <v>N/A</v>
      </c>
      <c r="Q95" s="105">
        <f>VLOOKUP(Table3[Symbol],stockComparisonTrading_excel!$A$2:$X$562,19,FALSE)</f>
        <v>0.59</v>
      </c>
      <c r="R95" s="105">
        <f>VLOOKUP(Table3[Symbol],stockComparisonTrading_excel!$A$2:$X$562,20,FALSE)</f>
        <v>10</v>
      </c>
      <c r="S95" s="105">
        <f>VLOOKUP(Table3[Symbol],stockComparisonTrading_excel!$A$2:$X$562,21,FALSE)</f>
        <v>3.64</v>
      </c>
      <c r="T95" s="105">
        <f>VLOOKUP(Table3[Symbol],stockComparisonTrading_excel!$A$2:$X$562,22,FALSE)</f>
        <v>5.29</v>
      </c>
      <c r="U95" s="105">
        <f>VLOOKUP(Table3[Symbol],stockComparisonTrading_excel!$A$2:$X$562,23,FALSE)</f>
        <v>138000000</v>
      </c>
      <c r="V95" s="105">
        <f>VLOOKUP(Table3[Symbol],stockComparisonTrading_excel!$A$2:$X$562,24,FALSE)</f>
        <v>8</v>
      </c>
      <c r="W95" s="106" t="str">
        <f>VLOOKUP(Table3[Symbol],Finalcial!$A$2:$P$493,2)</f>
        <v>Q1/2013</v>
      </c>
      <c r="X95" s="107">
        <f>VLOOKUP(Table3[Symbol],Finalcial!$A$2:$P$493,3)</f>
        <v>41364</v>
      </c>
      <c r="Y95" s="107" t="e">
        <f>VLOOKUP(Table3[Symbol],Finalcial!$A$2:$P$493,4,FALSE)</f>
        <v>#N/A</v>
      </c>
      <c r="Z95" s="107" t="e">
        <f>VLOOKUP(Table3[Symbol],Finalcial!$A$2:$P$493,5,FALSE)</f>
        <v>#N/A</v>
      </c>
      <c r="AA95" s="107" t="e">
        <f>VLOOKUP(Table3[Symbol],Finalcial!$A$2:$P$493,6,FALSE)</f>
        <v>#N/A</v>
      </c>
      <c r="AB95" s="107" t="e">
        <f>VLOOKUP(Table3[Symbol],Finalcial!$A$2:$P$493,7,FALSE)</f>
        <v>#N/A</v>
      </c>
      <c r="AC95" s="107" t="e">
        <f>VLOOKUP(Table3[Symbol],Finalcial!$A$2:$P$493,8,FALSE)</f>
        <v>#N/A</v>
      </c>
      <c r="AD95" s="107" t="e">
        <f>VLOOKUP(Table3[Symbol],Finalcial!$A$2:$P$493,9,FALSE)</f>
        <v>#N/A</v>
      </c>
      <c r="AE95" s="107" t="e">
        <f>VLOOKUP(Table3[Symbol],Finalcial!$A$2:$P$493,10,FALSE)</f>
        <v>#N/A</v>
      </c>
      <c r="AF95" s="107" t="e">
        <f>VLOOKUP(Table3[Symbol],Finalcial!$A$2:$P$493,11,FALSE)</f>
        <v>#N/A</v>
      </c>
      <c r="AG95" s="107" t="e">
        <f>VLOOKUP(Table3[Symbol],Finalcial!$A$2:$P$493,12,FALSE)</f>
        <v>#N/A</v>
      </c>
      <c r="AH95" s="107" t="e">
        <f>VLOOKUP(Table3[Symbol],Finalcial!$A$2:$P$493,13,FALSE)</f>
        <v>#N/A</v>
      </c>
      <c r="AI95" s="107" t="e">
        <f>VLOOKUP(Table3[Symbol],Finalcial!$A$2:$P$493,14,FALSE)</f>
        <v>#N/A</v>
      </c>
      <c r="AJ95" s="108" t="e">
        <f t="shared" si="1"/>
        <v>#N/A</v>
      </c>
    </row>
    <row r="96" spans="1:36" ht="18.55" customHeight="1" x14ac:dyDescent="0.3">
      <c r="A96" s="64" t="s">
        <v>447</v>
      </c>
      <c r="B96" s="14" t="str">
        <f>VLOOKUP(Table3[Symbol],stockComparisonTrading_excel!$A$2:$X$562,2,FALSE)</f>
        <v>Property &amp; Construction: Property Fund</v>
      </c>
      <c r="C96" s="104">
        <f>VLOOKUP(Table3[Symbol],stockComparisonTrading_excel!$A$2:$X$562,3,FALSE)</f>
        <v>15.2</v>
      </c>
      <c r="D96" s="105" t="str">
        <f>VLOOKUP(Table3[Symbol],stockComparisonTrading_excel!$A$2:$X$562,18,FALSE)</f>
        <v>N/A</v>
      </c>
      <c r="E96" s="105" t="str">
        <f>VLOOKUP(Table3[Symbol],stockComparisonTrading_excel!$A$2:$X$562,18,FALSE)</f>
        <v>N/A</v>
      </c>
      <c r="F96" s="105" t="str">
        <f>VLOOKUP(Table3[Symbol],stockComparisonTrading_excel!$A$2:$X$562,18,FALSE)</f>
        <v>N/A</v>
      </c>
      <c r="G96" s="105" t="str">
        <f>VLOOKUP(Table3[Symbol],stockComparisonTrading_excel!$A$2:$X$562,18,FALSE)</f>
        <v>N/A</v>
      </c>
      <c r="H96" s="105" t="str">
        <f>VLOOKUP(Table3[Symbol],stockComparisonTrading_excel!$A$2:$X$562,18,FALSE)</f>
        <v>N/A</v>
      </c>
      <c r="I96" s="105" t="str">
        <f>VLOOKUP(Table3[Symbol],stockComparisonTrading_excel!$A$2:$X$562,18,FALSE)</f>
        <v>N/A</v>
      </c>
      <c r="J96" s="105" t="str">
        <f>VLOOKUP(Table3[Symbol],stockComparisonTrading_excel!$A$2:$X$562,18,FALSE)</f>
        <v>N/A</v>
      </c>
      <c r="K96" s="105" t="str">
        <f>VLOOKUP(Table3[Symbol],stockComparisonTrading_excel!$A$2:$X$562,18,FALSE)</f>
        <v>N/A</v>
      </c>
      <c r="L96" s="105" t="str">
        <f>VLOOKUP(Table3[Symbol],stockComparisonTrading_excel!$A$2:$X$562,18,FALSE)</f>
        <v>N/A</v>
      </c>
      <c r="M96" s="105" t="str">
        <f>VLOOKUP(Table3[Symbol],stockComparisonTrading_excel!$A$2:$X$562,18,FALSE)</f>
        <v>N/A</v>
      </c>
      <c r="N96" s="105" t="str">
        <f>VLOOKUP(Table3[Symbol],stockComparisonTrading_excel!$A$2:$X$562,18,FALSE)</f>
        <v>N/A</v>
      </c>
      <c r="O96" s="105">
        <f>VLOOKUP(Table3[Symbol],stockComparisonTrading_excel!$A$2:$X$562,17,FALSE)</f>
        <v>36227885384</v>
      </c>
      <c r="P96" s="105" t="str">
        <f>VLOOKUP(Table3[Symbol],stockComparisonTrading_excel!$A$2:$X$562,18,FALSE)</f>
        <v>N/A</v>
      </c>
      <c r="Q96" s="105">
        <f>VLOOKUP(Table3[Symbol],stockComparisonTrading_excel!$A$2:$X$562,19,FALSE)</f>
        <v>1.38</v>
      </c>
      <c r="R96" s="105">
        <f>VLOOKUP(Table3[Symbol],stockComparisonTrading_excel!$A$2:$X$562,20,FALSE)</f>
        <v>10.54</v>
      </c>
      <c r="S96" s="105">
        <f>VLOOKUP(Table3[Symbol],stockComparisonTrading_excel!$A$2:$X$562,21,FALSE)</f>
        <v>3.41</v>
      </c>
      <c r="T96" s="105">
        <f>VLOOKUP(Table3[Symbol],stockComparisonTrading_excel!$A$2:$X$562,22,FALSE)</f>
        <v>5.82</v>
      </c>
      <c r="U96" s="105">
        <f>VLOOKUP(Table3[Symbol],stockComparisonTrading_excel!$A$2:$X$562,23,FALSE)</f>
        <v>2337282928</v>
      </c>
      <c r="V96" s="105">
        <f>VLOOKUP(Table3[Symbol],stockComparisonTrading_excel!$A$2:$X$562,24,FALSE)</f>
        <v>10.364000000000001</v>
      </c>
      <c r="W96" s="106" t="str">
        <f>VLOOKUP(Table3[Symbol],Finalcial!$A$2:$P$493,2)</f>
        <v>Q1/2013</v>
      </c>
      <c r="X96" s="107">
        <f>VLOOKUP(Table3[Symbol],Finalcial!$A$2:$P$493,3)</f>
        <v>41364</v>
      </c>
      <c r="Y96" s="107" t="e">
        <f>VLOOKUP(Table3[Symbol],Finalcial!$A$2:$P$493,4,FALSE)</f>
        <v>#N/A</v>
      </c>
      <c r="Z96" s="107" t="e">
        <f>VLOOKUP(Table3[Symbol],Finalcial!$A$2:$P$493,5,FALSE)</f>
        <v>#N/A</v>
      </c>
      <c r="AA96" s="107" t="e">
        <f>VLOOKUP(Table3[Symbol],Finalcial!$A$2:$P$493,6,FALSE)</f>
        <v>#N/A</v>
      </c>
      <c r="AB96" s="107" t="e">
        <f>VLOOKUP(Table3[Symbol],Finalcial!$A$2:$P$493,7,FALSE)</f>
        <v>#N/A</v>
      </c>
      <c r="AC96" s="107" t="e">
        <f>VLOOKUP(Table3[Symbol],Finalcial!$A$2:$P$493,8,FALSE)</f>
        <v>#N/A</v>
      </c>
      <c r="AD96" s="107" t="e">
        <f>VLOOKUP(Table3[Symbol],Finalcial!$A$2:$P$493,9,FALSE)</f>
        <v>#N/A</v>
      </c>
      <c r="AE96" s="107" t="e">
        <f>VLOOKUP(Table3[Symbol],Finalcial!$A$2:$P$493,10,FALSE)</f>
        <v>#N/A</v>
      </c>
      <c r="AF96" s="107" t="e">
        <f>VLOOKUP(Table3[Symbol],Finalcial!$A$2:$P$493,11,FALSE)</f>
        <v>#N/A</v>
      </c>
      <c r="AG96" s="107" t="e">
        <f>VLOOKUP(Table3[Symbol],Finalcial!$A$2:$P$493,12,FALSE)</f>
        <v>#N/A</v>
      </c>
      <c r="AH96" s="107" t="e">
        <f>VLOOKUP(Table3[Symbol],Finalcial!$A$2:$P$493,13,FALSE)</f>
        <v>#N/A</v>
      </c>
      <c r="AI96" s="107" t="e">
        <f>VLOOKUP(Table3[Symbol],Finalcial!$A$2:$P$493,14,FALSE)</f>
        <v>#N/A</v>
      </c>
      <c r="AJ96" s="108" t="e">
        <f t="shared" si="1"/>
        <v>#N/A</v>
      </c>
    </row>
    <row r="97" spans="1:36" ht="18.55" customHeight="1" x14ac:dyDescent="0.3">
      <c r="A97" s="64" t="s">
        <v>427</v>
      </c>
      <c r="B97" s="14" t="str">
        <f>VLOOKUP(Table3[Symbol],stockComparisonTrading_excel!$A$2:$X$562,2,FALSE)</f>
        <v>Property &amp; Construction: Property Fund</v>
      </c>
      <c r="C97" s="104">
        <f>VLOOKUP(Table3[Symbol],stockComparisonTrading_excel!$A$2:$X$562,3,FALSE)</f>
        <v>11.4</v>
      </c>
      <c r="D97" s="105" t="str">
        <f>VLOOKUP(Table3[Symbol],stockComparisonTrading_excel!$A$2:$X$562,18,FALSE)</f>
        <v>N/A</v>
      </c>
      <c r="E97" s="105" t="str">
        <f>VLOOKUP(Table3[Symbol],stockComparisonTrading_excel!$A$2:$X$562,18,FALSE)</f>
        <v>N/A</v>
      </c>
      <c r="F97" s="105" t="str">
        <f>VLOOKUP(Table3[Symbol],stockComparisonTrading_excel!$A$2:$X$562,18,FALSE)</f>
        <v>N/A</v>
      </c>
      <c r="G97" s="105" t="str">
        <f>VLOOKUP(Table3[Symbol],stockComparisonTrading_excel!$A$2:$X$562,18,FALSE)</f>
        <v>N/A</v>
      </c>
      <c r="H97" s="105" t="str">
        <f>VLOOKUP(Table3[Symbol],stockComparisonTrading_excel!$A$2:$X$562,18,FALSE)</f>
        <v>N/A</v>
      </c>
      <c r="I97" s="105" t="str">
        <f>VLOOKUP(Table3[Symbol],stockComparisonTrading_excel!$A$2:$X$562,18,FALSE)</f>
        <v>N/A</v>
      </c>
      <c r="J97" s="105" t="str">
        <f>VLOOKUP(Table3[Symbol],stockComparisonTrading_excel!$A$2:$X$562,18,FALSE)</f>
        <v>N/A</v>
      </c>
      <c r="K97" s="105" t="str">
        <f>VLOOKUP(Table3[Symbol],stockComparisonTrading_excel!$A$2:$X$562,18,FALSE)</f>
        <v>N/A</v>
      </c>
      <c r="L97" s="105" t="str">
        <f>VLOOKUP(Table3[Symbol],stockComparisonTrading_excel!$A$2:$X$562,18,FALSE)</f>
        <v>N/A</v>
      </c>
      <c r="M97" s="105" t="str">
        <f>VLOOKUP(Table3[Symbol],stockComparisonTrading_excel!$A$2:$X$562,18,FALSE)</f>
        <v>N/A</v>
      </c>
      <c r="N97" s="105" t="str">
        <f>VLOOKUP(Table3[Symbol],stockComparisonTrading_excel!$A$2:$X$562,18,FALSE)</f>
        <v>N/A</v>
      </c>
      <c r="O97" s="105">
        <f>VLOOKUP(Table3[Symbol],stockComparisonTrading_excel!$A$2:$X$562,17,FALSE)</f>
        <v>14829091026</v>
      </c>
      <c r="P97" s="105" t="str">
        <f>VLOOKUP(Table3[Symbol],stockComparisonTrading_excel!$A$2:$X$562,18,FALSE)</f>
        <v>N/A</v>
      </c>
      <c r="Q97" s="105">
        <f>VLOOKUP(Table3[Symbol],stockComparisonTrading_excel!$A$2:$X$562,19,FALSE)</f>
        <v>1.2</v>
      </c>
      <c r="R97" s="105">
        <f>VLOOKUP(Table3[Symbol],stockComparisonTrading_excel!$A$2:$X$562,20,FALSE)</f>
        <v>10.76</v>
      </c>
      <c r="S97" s="105">
        <f>VLOOKUP(Table3[Symbol],stockComparisonTrading_excel!$A$2:$X$562,21,FALSE)</f>
        <v>3.23</v>
      </c>
      <c r="T97" s="105">
        <f>VLOOKUP(Table3[Symbol],stockComparisonTrading_excel!$A$2:$X$562,22,FALSE)</f>
        <v>7.96</v>
      </c>
      <c r="U97" s="105">
        <f>VLOOKUP(Table3[Symbol],stockComparisonTrading_excel!$A$2:$X$562,23,FALSE)</f>
        <v>1149541940</v>
      </c>
      <c r="V97" s="105">
        <f>VLOOKUP(Table3[Symbol],stockComparisonTrading_excel!$A$2:$X$562,24,FALSE)</f>
        <v>10</v>
      </c>
      <c r="W97" s="106" t="str">
        <f>VLOOKUP(Table3[Symbol],Finalcial!$A$2:$P$493,2)</f>
        <v>Q1/2013</v>
      </c>
      <c r="X97" s="107">
        <f>VLOOKUP(Table3[Symbol],Finalcial!$A$2:$P$493,3)</f>
        <v>41364</v>
      </c>
      <c r="Y97" s="107" t="e">
        <f>VLOOKUP(Table3[Symbol],Finalcial!$A$2:$P$493,4,FALSE)</f>
        <v>#N/A</v>
      </c>
      <c r="Z97" s="107" t="e">
        <f>VLOOKUP(Table3[Symbol],Finalcial!$A$2:$P$493,5,FALSE)</f>
        <v>#N/A</v>
      </c>
      <c r="AA97" s="107" t="e">
        <f>VLOOKUP(Table3[Symbol],Finalcial!$A$2:$P$493,6,FALSE)</f>
        <v>#N/A</v>
      </c>
      <c r="AB97" s="107" t="e">
        <f>VLOOKUP(Table3[Symbol],Finalcial!$A$2:$P$493,7,FALSE)</f>
        <v>#N/A</v>
      </c>
      <c r="AC97" s="107" t="e">
        <f>VLOOKUP(Table3[Symbol],Finalcial!$A$2:$P$493,8,FALSE)</f>
        <v>#N/A</v>
      </c>
      <c r="AD97" s="107" t="e">
        <f>VLOOKUP(Table3[Symbol],Finalcial!$A$2:$P$493,9,FALSE)</f>
        <v>#N/A</v>
      </c>
      <c r="AE97" s="107" t="e">
        <f>VLOOKUP(Table3[Symbol],Finalcial!$A$2:$P$493,10,FALSE)</f>
        <v>#N/A</v>
      </c>
      <c r="AF97" s="107" t="e">
        <f>VLOOKUP(Table3[Symbol],Finalcial!$A$2:$P$493,11,FALSE)</f>
        <v>#N/A</v>
      </c>
      <c r="AG97" s="107" t="e">
        <f>VLOOKUP(Table3[Symbol],Finalcial!$A$2:$P$493,12,FALSE)</f>
        <v>#N/A</v>
      </c>
      <c r="AH97" s="107" t="e">
        <f>VLOOKUP(Table3[Symbol],Finalcial!$A$2:$P$493,13,FALSE)</f>
        <v>#N/A</v>
      </c>
      <c r="AI97" s="107" t="e">
        <f>VLOOKUP(Table3[Symbol],Finalcial!$A$2:$P$493,14,FALSE)</f>
        <v>#N/A</v>
      </c>
      <c r="AJ97" s="108" t="e">
        <f t="shared" si="1"/>
        <v>#N/A</v>
      </c>
    </row>
    <row r="98" spans="1:36" ht="18.55" customHeight="1" x14ac:dyDescent="0.3">
      <c r="A98" s="64" t="s">
        <v>319</v>
      </c>
      <c r="B98" s="14" t="str">
        <f>VLOOKUP(Table3[Symbol],stockComparisonTrading_excel!$A$2:$X$562,2,FALSE)</f>
        <v>Property &amp; Construction: Property Fund</v>
      </c>
      <c r="C98" s="104">
        <f>VLOOKUP(Table3[Symbol],stockComparisonTrading_excel!$A$2:$X$562,3,FALSE)</f>
        <v>10.5</v>
      </c>
      <c r="D98" s="105" t="str">
        <f>VLOOKUP(Table3[Symbol],stockComparisonTrading_excel!$A$2:$X$562,18,FALSE)</f>
        <v>N/A</v>
      </c>
      <c r="E98" s="105" t="str">
        <f>VLOOKUP(Table3[Symbol],stockComparisonTrading_excel!$A$2:$X$562,18,FALSE)</f>
        <v>N/A</v>
      </c>
      <c r="F98" s="105" t="str">
        <f>VLOOKUP(Table3[Symbol],stockComparisonTrading_excel!$A$2:$X$562,18,FALSE)</f>
        <v>N/A</v>
      </c>
      <c r="G98" s="105" t="str">
        <f>VLOOKUP(Table3[Symbol],stockComparisonTrading_excel!$A$2:$X$562,18,FALSE)</f>
        <v>N/A</v>
      </c>
      <c r="H98" s="105" t="str">
        <f>VLOOKUP(Table3[Symbol],stockComparisonTrading_excel!$A$2:$X$562,18,FALSE)</f>
        <v>N/A</v>
      </c>
      <c r="I98" s="105" t="str">
        <f>VLOOKUP(Table3[Symbol],stockComparisonTrading_excel!$A$2:$X$562,18,FALSE)</f>
        <v>N/A</v>
      </c>
      <c r="J98" s="105" t="str">
        <f>VLOOKUP(Table3[Symbol],stockComparisonTrading_excel!$A$2:$X$562,18,FALSE)</f>
        <v>N/A</v>
      </c>
      <c r="K98" s="105" t="str">
        <f>VLOOKUP(Table3[Symbol],stockComparisonTrading_excel!$A$2:$X$562,18,FALSE)</f>
        <v>N/A</v>
      </c>
      <c r="L98" s="105" t="str">
        <f>VLOOKUP(Table3[Symbol],stockComparisonTrading_excel!$A$2:$X$562,18,FALSE)</f>
        <v>N/A</v>
      </c>
      <c r="M98" s="105" t="str">
        <f>VLOOKUP(Table3[Symbol],stockComparisonTrading_excel!$A$2:$X$562,18,FALSE)</f>
        <v>N/A</v>
      </c>
      <c r="N98" s="105" t="str">
        <f>VLOOKUP(Table3[Symbol],stockComparisonTrading_excel!$A$2:$X$562,18,FALSE)</f>
        <v>N/A</v>
      </c>
      <c r="O98" s="105">
        <f>VLOOKUP(Table3[Symbol],stockComparisonTrading_excel!$A$2:$X$562,17,FALSE)</f>
        <v>3561600000</v>
      </c>
      <c r="P98" s="105" t="str">
        <f>VLOOKUP(Table3[Symbol],stockComparisonTrading_excel!$A$2:$X$562,18,FALSE)</f>
        <v>N/A</v>
      </c>
      <c r="Q98" s="105">
        <f>VLOOKUP(Table3[Symbol],stockComparisonTrading_excel!$A$2:$X$562,19,FALSE)</f>
        <v>0.97</v>
      </c>
      <c r="R98" s="105">
        <f>VLOOKUP(Table3[Symbol],stockComparisonTrading_excel!$A$2:$X$562,20,FALSE)</f>
        <v>10.92</v>
      </c>
      <c r="S98" s="105">
        <f>VLOOKUP(Table3[Symbol],stockComparisonTrading_excel!$A$2:$X$562,21,FALSE)</f>
        <v>3.15</v>
      </c>
      <c r="T98" s="105">
        <f>VLOOKUP(Table3[Symbol],stockComparisonTrading_excel!$A$2:$X$562,22,FALSE)</f>
        <v>6.92</v>
      </c>
      <c r="U98" s="105">
        <f>VLOOKUP(Table3[Symbol],stockComparisonTrading_excel!$A$2:$X$562,23,FALSE)</f>
        <v>336000000</v>
      </c>
      <c r="V98" s="105">
        <f>VLOOKUP(Table3[Symbol],stockComparisonTrading_excel!$A$2:$X$562,24,FALSE)</f>
        <v>10</v>
      </c>
      <c r="W98" s="106" t="str">
        <f>VLOOKUP(Table3[Symbol],Finalcial!$A$2:$P$493,2)</f>
        <v>Q4/2012</v>
      </c>
      <c r="X98" s="107">
        <f>VLOOKUP(Table3[Symbol],Finalcial!$A$2:$P$493,3)</f>
        <v>41274</v>
      </c>
      <c r="Y98" s="107" t="e">
        <f>VLOOKUP(Table3[Symbol],Finalcial!$A$2:$P$493,4,FALSE)</f>
        <v>#N/A</v>
      </c>
      <c r="Z98" s="107" t="e">
        <f>VLOOKUP(Table3[Symbol],Finalcial!$A$2:$P$493,5,FALSE)</f>
        <v>#N/A</v>
      </c>
      <c r="AA98" s="107" t="e">
        <f>VLOOKUP(Table3[Symbol],Finalcial!$A$2:$P$493,6,FALSE)</f>
        <v>#N/A</v>
      </c>
      <c r="AB98" s="107" t="e">
        <f>VLOOKUP(Table3[Symbol],Finalcial!$A$2:$P$493,7,FALSE)</f>
        <v>#N/A</v>
      </c>
      <c r="AC98" s="107" t="e">
        <f>VLOOKUP(Table3[Symbol],Finalcial!$A$2:$P$493,8,FALSE)</f>
        <v>#N/A</v>
      </c>
      <c r="AD98" s="107" t="e">
        <f>VLOOKUP(Table3[Symbol],Finalcial!$A$2:$P$493,9,FALSE)</f>
        <v>#N/A</v>
      </c>
      <c r="AE98" s="107" t="e">
        <f>VLOOKUP(Table3[Symbol],Finalcial!$A$2:$P$493,10,FALSE)</f>
        <v>#N/A</v>
      </c>
      <c r="AF98" s="107" t="e">
        <f>VLOOKUP(Table3[Symbol],Finalcial!$A$2:$P$493,11,FALSE)</f>
        <v>#N/A</v>
      </c>
      <c r="AG98" s="107" t="e">
        <f>VLOOKUP(Table3[Symbol],Finalcial!$A$2:$P$493,12,FALSE)</f>
        <v>#N/A</v>
      </c>
      <c r="AH98" s="107" t="e">
        <f>VLOOKUP(Table3[Symbol],Finalcial!$A$2:$P$493,13,FALSE)</f>
        <v>#N/A</v>
      </c>
      <c r="AI98" s="107" t="e">
        <f>VLOOKUP(Table3[Symbol],Finalcial!$A$2:$P$493,14,FALSE)</f>
        <v>#N/A</v>
      </c>
      <c r="AJ98" s="108" t="e">
        <f t="shared" si="1"/>
        <v>#N/A</v>
      </c>
    </row>
    <row r="99" spans="1:36" ht="18.55" customHeight="1" x14ac:dyDescent="0.3">
      <c r="A99" s="64" t="s">
        <v>518</v>
      </c>
      <c r="B99" s="14" t="str">
        <f>VLOOKUP(Table3[Symbol],stockComparisonTrading_excel!$A$2:$X$562,2,FALSE)</f>
        <v>Property &amp; Construction: Property Fund</v>
      </c>
      <c r="C99" s="104">
        <f>VLOOKUP(Table3[Symbol],stockComparisonTrading_excel!$A$2:$X$562,3,FALSE)</f>
        <v>12.2</v>
      </c>
      <c r="D99" s="105" t="str">
        <f>VLOOKUP(Table3[Symbol],stockComparisonTrading_excel!$A$2:$X$562,18,FALSE)</f>
        <v>N/A</v>
      </c>
      <c r="E99" s="105" t="str">
        <f>VLOOKUP(Table3[Symbol],stockComparisonTrading_excel!$A$2:$X$562,18,FALSE)</f>
        <v>N/A</v>
      </c>
      <c r="F99" s="105" t="str">
        <f>VLOOKUP(Table3[Symbol],stockComparisonTrading_excel!$A$2:$X$562,18,FALSE)</f>
        <v>N/A</v>
      </c>
      <c r="G99" s="105" t="str">
        <f>VLOOKUP(Table3[Symbol],stockComparisonTrading_excel!$A$2:$X$562,18,FALSE)</f>
        <v>N/A</v>
      </c>
      <c r="H99" s="105" t="str">
        <f>VLOOKUP(Table3[Symbol],stockComparisonTrading_excel!$A$2:$X$562,18,FALSE)</f>
        <v>N/A</v>
      </c>
      <c r="I99" s="105" t="str">
        <f>VLOOKUP(Table3[Symbol],stockComparisonTrading_excel!$A$2:$X$562,18,FALSE)</f>
        <v>N/A</v>
      </c>
      <c r="J99" s="105" t="str">
        <f>VLOOKUP(Table3[Symbol],stockComparisonTrading_excel!$A$2:$X$562,18,FALSE)</f>
        <v>N/A</v>
      </c>
      <c r="K99" s="105" t="str">
        <f>VLOOKUP(Table3[Symbol],stockComparisonTrading_excel!$A$2:$X$562,18,FALSE)</f>
        <v>N/A</v>
      </c>
      <c r="L99" s="105" t="str">
        <f>VLOOKUP(Table3[Symbol],stockComparisonTrading_excel!$A$2:$X$562,18,FALSE)</f>
        <v>N/A</v>
      </c>
      <c r="M99" s="105" t="str">
        <f>VLOOKUP(Table3[Symbol],stockComparisonTrading_excel!$A$2:$X$562,18,FALSE)</f>
        <v>N/A</v>
      </c>
      <c r="N99" s="105" t="str">
        <f>VLOOKUP(Table3[Symbol],stockComparisonTrading_excel!$A$2:$X$562,18,FALSE)</f>
        <v>N/A</v>
      </c>
      <c r="O99" s="105">
        <f>VLOOKUP(Table3[Symbol],stockComparisonTrading_excel!$A$2:$X$562,17,FALSE)</f>
        <v>5829720000</v>
      </c>
      <c r="P99" s="105" t="str">
        <f>VLOOKUP(Table3[Symbol],stockComparisonTrading_excel!$A$2:$X$562,18,FALSE)</f>
        <v>N/A</v>
      </c>
      <c r="Q99" s="105">
        <f>VLOOKUP(Table3[Symbol],stockComparisonTrading_excel!$A$2:$X$562,19,FALSE)</f>
        <v>1.77</v>
      </c>
      <c r="R99" s="105">
        <f>VLOOKUP(Table3[Symbol],stockComparisonTrading_excel!$A$2:$X$562,20,FALSE)</f>
        <v>10.62</v>
      </c>
      <c r="S99" s="105">
        <f>VLOOKUP(Table3[Symbol],stockComparisonTrading_excel!$A$2:$X$562,21,FALSE)</f>
        <v>2.73</v>
      </c>
      <c r="T99" s="105">
        <f>VLOOKUP(Table3[Symbol],stockComparisonTrading_excel!$A$2:$X$562,22,FALSE)</f>
        <v>3.31</v>
      </c>
      <c r="U99" s="105">
        <f>VLOOKUP(Table3[Symbol],stockComparisonTrading_excel!$A$2:$X$562,23,FALSE)</f>
        <v>525200000</v>
      </c>
      <c r="V99" s="105">
        <f>VLOOKUP(Table3[Symbol],stockComparisonTrading_excel!$A$2:$X$562,24,FALSE)</f>
        <v>10</v>
      </c>
      <c r="W99" s="106" t="str">
        <f>VLOOKUP(Table3[Symbol],Finalcial!$A$2:$P$493,2)</f>
        <v>Q1/2013</v>
      </c>
      <c r="X99" s="107">
        <f>VLOOKUP(Table3[Symbol],Finalcial!$A$2:$P$493,3)</f>
        <v>41364</v>
      </c>
      <c r="Y99" s="107" t="e">
        <f>VLOOKUP(Table3[Symbol],Finalcial!$A$2:$P$493,4,FALSE)</f>
        <v>#N/A</v>
      </c>
      <c r="Z99" s="107" t="e">
        <f>VLOOKUP(Table3[Symbol],Finalcial!$A$2:$P$493,5,FALSE)</f>
        <v>#N/A</v>
      </c>
      <c r="AA99" s="107" t="e">
        <f>VLOOKUP(Table3[Symbol],Finalcial!$A$2:$P$493,6,FALSE)</f>
        <v>#N/A</v>
      </c>
      <c r="AB99" s="107" t="e">
        <f>VLOOKUP(Table3[Symbol],Finalcial!$A$2:$P$493,7,FALSE)</f>
        <v>#N/A</v>
      </c>
      <c r="AC99" s="107" t="e">
        <f>VLOOKUP(Table3[Symbol],Finalcial!$A$2:$P$493,8,FALSE)</f>
        <v>#N/A</v>
      </c>
      <c r="AD99" s="107" t="e">
        <f>VLOOKUP(Table3[Symbol],Finalcial!$A$2:$P$493,9,FALSE)</f>
        <v>#N/A</v>
      </c>
      <c r="AE99" s="107" t="e">
        <f>VLOOKUP(Table3[Symbol],Finalcial!$A$2:$P$493,10,FALSE)</f>
        <v>#N/A</v>
      </c>
      <c r="AF99" s="107" t="e">
        <f>VLOOKUP(Table3[Symbol],Finalcial!$A$2:$P$493,11,FALSE)</f>
        <v>#N/A</v>
      </c>
      <c r="AG99" s="107" t="e">
        <f>VLOOKUP(Table3[Symbol],Finalcial!$A$2:$P$493,12,FALSE)</f>
        <v>#N/A</v>
      </c>
      <c r="AH99" s="107" t="e">
        <f>VLOOKUP(Table3[Symbol],Finalcial!$A$2:$P$493,13,FALSE)</f>
        <v>#N/A</v>
      </c>
      <c r="AI99" s="107" t="e">
        <f>VLOOKUP(Table3[Symbol],Finalcial!$A$2:$P$493,14,FALSE)</f>
        <v>#N/A</v>
      </c>
      <c r="AJ99" s="108" t="e">
        <f t="shared" si="1"/>
        <v>#N/A</v>
      </c>
    </row>
    <row r="100" spans="1:36" ht="18.55" customHeight="1" x14ac:dyDescent="0.3">
      <c r="A100" s="64" t="s">
        <v>484</v>
      </c>
      <c r="B100" s="14" t="str">
        <f>VLOOKUP(Table3[Symbol],stockComparisonTrading_excel!$A$2:$X$562,2,FALSE)</f>
        <v>Property &amp; Construction: Property Fund</v>
      </c>
      <c r="C100" s="104">
        <f>VLOOKUP(Table3[Symbol],stockComparisonTrading_excel!$A$2:$X$562,3,FALSE)</f>
        <v>7.5</v>
      </c>
      <c r="D100" s="105" t="str">
        <f>VLOOKUP(Table3[Symbol],stockComparisonTrading_excel!$A$2:$X$562,18,FALSE)</f>
        <v>N/A</v>
      </c>
      <c r="E100" s="105" t="str">
        <f>VLOOKUP(Table3[Symbol],stockComparisonTrading_excel!$A$2:$X$562,18,FALSE)</f>
        <v>N/A</v>
      </c>
      <c r="F100" s="105" t="str">
        <f>VLOOKUP(Table3[Symbol],stockComparisonTrading_excel!$A$2:$X$562,18,FALSE)</f>
        <v>N/A</v>
      </c>
      <c r="G100" s="105" t="str">
        <f>VLOOKUP(Table3[Symbol],stockComparisonTrading_excel!$A$2:$X$562,18,FALSE)</f>
        <v>N/A</v>
      </c>
      <c r="H100" s="105" t="str">
        <f>VLOOKUP(Table3[Symbol],stockComparisonTrading_excel!$A$2:$X$562,18,FALSE)</f>
        <v>N/A</v>
      </c>
      <c r="I100" s="105" t="str">
        <f>VLOOKUP(Table3[Symbol],stockComparisonTrading_excel!$A$2:$X$562,18,FALSE)</f>
        <v>N/A</v>
      </c>
      <c r="J100" s="105" t="str">
        <f>VLOOKUP(Table3[Symbol],stockComparisonTrading_excel!$A$2:$X$562,18,FALSE)</f>
        <v>N/A</v>
      </c>
      <c r="K100" s="105" t="str">
        <f>VLOOKUP(Table3[Symbol],stockComparisonTrading_excel!$A$2:$X$562,18,FALSE)</f>
        <v>N/A</v>
      </c>
      <c r="L100" s="105" t="str">
        <f>VLOOKUP(Table3[Symbol],stockComparisonTrading_excel!$A$2:$X$562,18,FALSE)</f>
        <v>N/A</v>
      </c>
      <c r="M100" s="105" t="str">
        <f>VLOOKUP(Table3[Symbol],stockComparisonTrading_excel!$A$2:$X$562,18,FALSE)</f>
        <v>N/A</v>
      </c>
      <c r="N100" s="105" t="str">
        <f>VLOOKUP(Table3[Symbol],stockComparisonTrading_excel!$A$2:$X$562,18,FALSE)</f>
        <v>N/A</v>
      </c>
      <c r="O100" s="105">
        <f>VLOOKUP(Table3[Symbol],stockComparisonTrading_excel!$A$2:$X$562,17,FALSE)</f>
        <v>614955820</v>
      </c>
      <c r="P100" s="105" t="str">
        <f>VLOOKUP(Table3[Symbol],stockComparisonTrading_excel!$A$2:$X$562,18,FALSE)</f>
        <v>N/A</v>
      </c>
      <c r="Q100" s="105">
        <f>VLOOKUP(Table3[Symbol],stockComparisonTrading_excel!$A$2:$X$562,19,FALSE)</f>
        <v>0.61</v>
      </c>
      <c r="R100" s="105">
        <f>VLOOKUP(Table3[Symbol],stockComparisonTrading_excel!$A$2:$X$562,20,FALSE)</f>
        <v>9.67</v>
      </c>
      <c r="S100" s="105">
        <f>VLOOKUP(Table3[Symbol],stockComparisonTrading_excel!$A$2:$X$562,21,FALSE)</f>
        <v>2.29</v>
      </c>
      <c r="T100" s="105">
        <f>VLOOKUP(Table3[Symbol],stockComparisonTrading_excel!$A$2:$X$562,22,FALSE)</f>
        <v>2.2400000000000002</v>
      </c>
      <c r="U100" s="105">
        <f>VLOOKUP(Table3[Symbol],stockComparisonTrading_excel!$A$2:$X$562,23,FALSE)</f>
        <v>104229800</v>
      </c>
      <c r="V100" s="105">
        <f>VLOOKUP(Table3[Symbol],stockComparisonTrading_excel!$A$2:$X$562,24,FALSE)</f>
        <v>9.923</v>
      </c>
      <c r="W100" s="106" t="str">
        <f>VLOOKUP(Table3[Symbol],Finalcial!$A$2:$P$493,2)</f>
        <v>Q1/2013</v>
      </c>
      <c r="X100" s="107">
        <f>VLOOKUP(Table3[Symbol],Finalcial!$A$2:$P$493,3)</f>
        <v>41364</v>
      </c>
      <c r="Y100" s="107" t="e">
        <f>VLOOKUP(Table3[Symbol],Finalcial!$A$2:$P$493,4,FALSE)</f>
        <v>#N/A</v>
      </c>
      <c r="Z100" s="107" t="e">
        <f>VLOOKUP(Table3[Symbol],Finalcial!$A$2:$P$493,5,FALSE)</f>
        <v>#N/A</v>
      </c>
      <c r="AA100" s="107" t="e">
        <f>VLOOKUP(Table3[Symbol],Finalcial!$A$2:$P$493,6,FALSE)</f>
        <v>#N/A</v>
      </c>
      <c r="AB100" s="107" t="e">
        <f>VLOOKUP(Table3[Symbol],Finalcial!$A$2:$P$493,7,FALSE)</f>
        <v>#N/A</v>
      </c>
      <c r="AC100" s="107" t="e">
        <f>VLOOKUP(Table3[Symbol],Finalcial!$A$2:$P$493,8,FALSE)</f>
        <v>#N/A</v>
      </c>
      <c r="AD100" s="107" t="e">
        <f>VLOOKUP(Table3[Symbol],Finalcial!$A$2:$P$493,9,FALSE)</f>
        <v>#N/A</v>
      </c>
      <c r="AE100" s="107" t="e">
        <f>VLOOKUP(Table3[Symbol],Finalcial!$A$2:$P$493,10,FALSE)</f>
        <v>#N/A</v>
      </c>
      <c r="AF100" s="107" t="e">
        <f>VLOOKUP(Table3[Symbol],Finalcial!$A$2:$P$493,11,FALSE)</f>
        <v>#N/A</v>
      </c>
      <c r="AG100" s="107" t="e">
        <f>VLOOKUP(Table3[Symbol],Finalcial!$A$2:$P$493,12,FALSE)</f>
        <v>#N/A</v>
      </c>
      <c r="AH100" s="107" t="e">
        <f>VLOOKUP(Table3[Symbol],Finalcial!$A$2:$P$493,13,FALSE)</f>
        <v>#N/A</v>
      </c>
      <c r="AI100" s="107" t="e">
        <f>VLOOKUP(Table3[Symbol],Finalcial!$A$2:$P$493,14,FALSE)</f>
        <v>#N/A</v>
      </c>
      <c r="AJ100" s="108" t="e">
        <f t="shared" si="1"/>
        <v>#N/A</v>
      </c>
    </row>
    <row r="101" spans="1:36" ht="18.55" customHeight="1" x14ac:dyDescent="0.3">
      <c r="A101" s="64" t="s">
        <v>108</v>
      </c>
      <c r="B101" s="14" t="str">
        <f>VLOOKUP(Table3[Symbol],stockComparisonTrading_excel!$A$2:$X$562,2,FALSE)</f>
        <v>Property &amp; Construction: Property Fund</v>
      </c>
      <c r="C101" s="104">
        <f>VLOOKUP(Table3[Symbol],stockComparisonTrading_excel!$A$2:$X$562,3,FALSE)</f>
        <v>13.4</v>
      </c>
      <c r="D101" s="105" t="str">
        <f>VLOOKUP(Table3[Symbol],stockComparisonTrading_excel!$A$2:$X$562,18,FALSE)</f>
        <v>N/A</v>
      </c>
      <c r="E101" s="105" t="str">
        <f>VLOOKUP(Table3[Symbol],stockComparisonTrading_excel!$A$2:$X$562,18,FALSE)</f>
        <v>N/A</v>
      </c>
      <c r="F101" s="105" t="str">
        <f>VLOOKUP(Table3[Symbol],stockComparisonTrading_excel!$A$2:$X$562,18,FALSE)</f>
        <v>N/A</v>
      </c>
      <c r="G101" s="105" t="str">
        <f>VLOOKUP(Table3[Symbol],stockComparisonTrading_excel!$A$2:$X$562,18,FALSE)</f>
        <v>N/A</v>
      </c>
      <c r="H101" s="105" t="str">
        <f>VLOOKUP(Table3[Symbol],stockComparisonTrading_excel!$A$2:$X$562,18,FALSE)</f>
        <v>N/A</v>
      </c>
      <c r="I101" s="105" t="str">
        <f>VLOOKUP(Table3[Symbol],stockComparisonTrading_excel!$A$2:$X$562,18,FALSE)</f>
        <v>N/A</v>
      </c>
      <c r="J101" s="105" t="str">
        <f>VLOOKUP(Table3[Symbol],stockComparisonTrading_excel!$A$2:$X$562,18,FALSE)</f>
        <v>N/A</v>
      </c>
      <c r="K101" s="105" t="str">
        <f>VLOOKUP(Table3[Symbol],stockComparisonTrading_excel!$A$2:$X$562,18,FALSE)</f>
        <v>N/A</v>
      </c>
      <c r="L101" s="105" t="str">
        <f>VLOOKUP(Table3[Symbol],stockComparisonTrading_excel!$A$2:$X$562,18,FALSE)</f>
        <v>N/A</v>
      </c>
      <c r="M101" s="105" t="str">
        <f>VLOOKUP(Table3[Symbol],stockComparisonTrading_excel!$A$2:$X$562,18,FALSE)</f>
        <v>N/A</v>
      </c>
      <c r="N101" s="105" t="str">
        <f>VLOOKUP(Table3[Symbol],stockComparisonTrading_excel!$A$2:$X$562,18,FALSE)</f>
        <v>N/A</v>
      </c>
      <c r="O101" s="105">
        <f>VLOOKUP(Table3[Symbol],stockComparisonTrading_excel!$A$2:$X$562,17,FALSE)</f>
        <v>5802290400</v>
      </c>
      <c r="P101" s="105" t="str">
        <f>VLOOKUP(Table3[Symbol],stockComparisonTrading_excel!$A$2:$X$562,18,FALSE)</f>
        <v>N/A</v>
      </c>
      <c r="Q101" s="105">
        <f>VLOOKUP(Table3[Symbol],stockComparisonTrading_excel!$A$2:$X$562,19,FALSE)</f>
        <v>1.29</v>
      </c>
      <c r="R101" s="105">
        <f>VLOOKUP(Table3[Symbol],stockComparisonTrading_excel!$A$2:$X$562,20,FALSE)</f>
        <v>10.55</v>
      </c>
      <c r="S101" s="105">
        <f>VLOOKUP(Table3[Symbol],stockComparisonTrading_excel!$A$2:$X$562,21,FALSE)</f>
        <v>1.74</v>
      </c>
      <c r="T101" s="105">
        <f>VLOOKUP(Table3[Symbol],stockComparisonTrading_excel!$A$2:$X$562,22,FALSE)</f>
        <v>15.62</v>
      </c>
      <c r="U101" s="105">
        <f>VLOOKUP(Table3[Symbol],stockComparisonTrading_excel!$A$2:$X$562,23,FALSE)</f>
        <v>426639000</v>
      </c>
      <c r="V101" s="105">
        <f>VLOOKUP(Table3[Symbol],stockComparisonTrading_excel!$A$2:$X$562,24,FALSE)</f>
        <v>10.3</v>
      </c>
      <c r="W101" s="106" t="str">
        <f>VLOOKUP(Table3[Symbol],Finalcial!$A$2:$P$493,2)</f>
        <v>Q1/2013</v>
      </c>
      <c r="X101" s="107">
        <f>VLOOKUP(Table3[Symbol],Finalcial!$A$2:$P$493,3)</f>
        <v>41364</v>
      </c>
      <c r="Y101" s="107" t="e">
        <f>VLOOKUP(Table3[Symbol],Finalcial!$A$2:$P$493,4,FALSE)</f>
        <v>#N/A</v>
      </c>
      <c r="Z101" s="107" t="e">
        <f>VLOOKUP(Table3[Symbol],Finalcial!$A$2:$P$493,5,FALSE)</f>
        <v>#N/A</v>
      </c>
      <c r="AA101" s="107" t="e">
        <f>VLOOKUP(Table3[Symbol],Finalcial!$A$2:$P$493,6,FALSE)</f>
        <v>#N/A</v>
      </c>
      <c r="AB101" s="107" t="e">
        <f>VLOOKUP(Table3[Symbol],Finalcial!$A$2:$P$493,7,FALSE)</f>
        <v>#N/A</v>
      </c>
      <c r="AC101" s="107" t="e">
        <f>VLOOKUP(Table3[Symbol],Finalcial!$A$2:$P$493,8,FALSE)</f>
        <v>#N/A</v>
      </c>
      <c r="AD101" s="107" t="e">
        <f>VLOOKUP(Table3[Symbol],Finalcial!$A$2:$P$493,9,FALSE)</f>
        <v>#N/A</v>
      </c>
      <c r="AE101" s="107" t="e">
        <f>VLOOKUP(Table3[Symbol],Finalcial!$A$2:$P$493,10,FALSE)</f>
        <v>#N/A</v>
      </c>
      <c r="AF101" s="107" t="e">
        <f>VLOOKUP(Table3[Symbol],Finalcial!$A$2:$P$493,11,FALSE)</f>
        <v>#N/A</v>
      </c>
      <c r="AG101" s="107" t="e">
        <f>VLOOKUP(Table3[Symbol],Finalcial!$A$2:$P$493,12,FALSE)</f>
        <v>#N/A</v>
      </c>
      <c r="AH101" s="107" t="e">
        <f>VLOOKUP(Table3[Symbol],Finalcial!$A$2:$P$493,13,FALSE)</f>
        <v>#N/A</v>
      </c>
      <c r="AI101" s="107" t="e">
        <f>VLOOKUP(Table3[Symbol],Finalcial!$A$2:$P$493,14,FALSE)</f>
        <v>#N/A</v>
      </c>
      <c r="AJ101" s="108" t="e">
        <f t="shared" si="1"/>
        <v>#N/A</v>
      </c>
    </row>
    <row r="102" spans="1:36" ht="18.55" customHeight="1" x14ac:dyDescent="0.3">
      <c r="A102" s="64" t="s">
        <v>418</v>
      </c>
      <c r="B102" s="14" t="str">
        <f>VLOOKUP(Table3[Symbol],stockComparisonTrading_excel!$A$2:$X$562,2,FALSE)</f>
        <v>Property &amp; Construction: Property Fund</v>
      </c>
      <c r="C102" s="104">
        <f>VLOOKUP(Table3[Symbol],stockComparisonTrading_excel!$A$2:$X$562,3,FALSE)</f>
        <v>12.3</v>
      </c>
      <c r="D102" s="105" t="str">
        <f>VLOOKUP(Table3[Symbol],stockComparisonTrading_excel!$A$2:$X$562,18,FALSE)</f>
        <v>N/A</v>
      </c>
      <c r="E102" s="105" t="str">
        <f>VLOOKUP(Table3[Symbol],stockComparisonTrading_excel!$A$2:$X$562,18,FALSE)</f>
        <v>N/A</v>
      </c>
      <c r="F102" s="105" t="str">
        <f>VLOOKUP(Table3[Symbol],stockComparisonTrading_excel!$A$2:$X$562,18,FALSE)</f>
        <v>N/A</v>
      </c>
      <c r="G102" s="105" t="str">
        <f>VLOOKUP(Table3[Symbol],stockComparisonTrading_excel!$A$2:$X$562,18,FALSE)</f>
        <v>N/A</v>
      </c>
      <c r="H102" s="105" t="str">
        <f>VLOOKUP(Table3[Symbol],stockComparisonTrading_excel!$A$2:$X$562,18,FALSE)</f>
        <v>N/A</v>
      </c>
      <c r="I102" s="105" t="str">
        <f>VLOOKUP(Table3[Symbol],stockComparisonTrading_excel!$A$2:$X$562,18,FALSE)</f>
        <v>N/A</v>
      </c>
      <c r="J102" s="105" t="str">
        <f>VLOOKUP(Table3[Symbol],stockComparisonTrading_excel!$A$2:$X$562,18,FALSE)</f>
        <v>N/A</v>
      </c>
      <c r="K102" s="105" t="str">
        <f>VLOOKUP(Table3[Symbol],stockComparisonTrading_excel!$A$2:$X$562,18,FALSE)</f>
        <v>N/A</v>
      </c>
      <c r="L102" s="105" t="str">
        <f>VLOOKUP(Table3[Symbol],stockComparisonTrading_excel!$A$2:$X$562,18,FALSE)</f>
        <v>N/A</v>
      </c>
      <c r="M102" s="105" t="str">
        <f>VLOOKUP(Table3[Symbol],stockComparisonTrading_excel!$A$2:$X$562,18,FALSE)</f>
        <v>N/A</v>
      </c>
      <c r="N102" s="105" t="str">
        <f>VLOOKUP(Table3[Symbol],stockComparisonTrading_excel!$A$2:$X$562,18,FALSE)</f>
        <v>N/A</v>
      </c>
      <c r="O102" s="105">
        <f>VLOOKUP(Table3[Symbol],stockComparisonTrading_excel!$A$2:$X$562,17,FALSE)</f>
        <v>2744000000</v>
      </c>
      <c r="P102" s="105" t="str">
        <f>VLOOKUP(Table3[Symbol],stockComparisonTrading_excel!$A$2:$X$562,18,FALSE)</f>
        <v>N/A</v>
      </c>
      <c r="Q102" s="105">
        <f>VLOOKUP(Table3[Symbol],stockComparisonTrading_excel!$A$2:$X$562,19,FALSE)</f>
        <v>15.38</v>
      </c>
      <c r="R102" s="105">
        <f>VLOOKUP(Table3[Symbol],stockComparisonTrading_excel!$A$2:$X$562,20,FALSE)</f>
        <v>10.28</v>
      </c>
      <c r="S102" s="105">
        <f>VLOOKUP(Table3[Symbol],stockComparisonTrading_excel!$A$2:$X$562,21,FALSE)</f>
        <v>0.32</v>
      </c>
      <c r="T102" s="105">
        <f>VLOOKUP(Table3[Symbol],stockComparisonTrading_excel!$A$2:$X$562,22,FALSE)</f>
        <v>0.04</v>
      </c>
      <c r="U102" s="105">
        <f>VLOOKUP(Table3[Symbol],stockComparisonTrading_excel!$A$2:$X$562,23,FALSE)</f>
        <v>196000000</v>
      </c>
      <c r="V102" s="105">
        <f>VLOOKUP(Table3[Symbol],stockComparisonTrading_excel!$A$2:$X$562,24,FALSE)</f>
        <v>10</v>
      </c>
      <c r="W102" s="106" t="str">
        <f>VLOOKUP(Table3[Symbol],Finalcial!$A$2:$P$493,2)</f>
        <v>Q1/2013</v>
      </c>
      <c r="X102" s="107">
        <f>VLOOKUP(Table3[Symbol],Finalcial!$A$2:$P$493,3)</f>
        <v>41364</v>
      </c>
      <c r="Y102" s="107" t="e">
        <f>VLOOKUP(Table3[Symbol],Finalcial!$A$2:$P$493,4,FALSE)</f>
        <v>#N/A</v>
      </c>
      <c r="Z102" s="107" t="e">
        <f>VLOOKUP(Table3[Symbol],Finalcial!$A$2:$P$493,5,FALSE)</f>
        <v>#N/A</v>
      </c>
      <c r="AA102" s="107" t="e">
        <f>VLOOKUP(Table3[Symbol],Finalcial!$A$2:$P$493,6,FALSE)</f>
        <v>#N/A</v>
      </c>
      <c r="AB102" s="107" t="e">
        <f>VLOOKUP(Table3[Symbol],Finalcial!$A$2:$P$493,7,FALSE)</f>
        <v>#N/A</v>
      </c>
      <c r="AC102" s="107" t="e">
        <f>VLOOKUP(Table3[Symbol],Finalcial!$A$2:$P$493,8,FALSE)</f>
        <v>#N/A</v>
      </c>
      <c r="AD102" s="107" t="e">
        <f>VLOOKUP(Table3[Symbol],Finalcial!$A$2:$P$493,9,FALSE)</f>
        <v>#N/A</v>
      </c>
      <c r="AE102" s="107" t="e">
        <f>VLOOKUP(Table3[Symbol],Finalcial!$A$2:$P$493,10,FALSE)</f>
        <v>#N/A</v>
      </c>
      <c r="AF102" s="107" t="e">
        <f>VLOOKUP(Table3[Symbol],Finalcial!$A$2:$P$493,11,FALSE)</f>
        <v>#N/A</v>
      </c>
      <c r="AG102" s="107" t="e">
        <f>VLOOKUP(Table3[Symbol],Finalcial!$A$2:$P$493,12,FALSE)</f>
        <v>#N/A</v>
      </c>
      <c r="AH102" s="107" t="e">
        <f>VLOOKUP(Table3[Symbol],Finalcial!$A$2:$P$493,13,FALSE)</f>
        <v>#N/A</v>
      </c>
      <c r="AI102" s="107" t="e">
        <f>VLOOKUP(Table3[Symbol],Finalcial!$A$2:$P$493,14,FALSE)</f>
        <v>#N/A</v>
      </c>
      <c r="AJ102" s="108" t="e">
        <f t="shared" si="1"/>
        <v>#N/A</v>
      </c>
    </row>
    <row r="103" spans="1:36" ht="18.55" customHeight="1" x14ac:dyDescent="0.3">
      <c r="A103" s="64" t="s">
        <v>239</v>
      </c>
      <c r="B103" s="14" t="str">
        <f>VLOOKUP(Table3[Symbol],stockComparisonTrading_excel!$A$2:$X$562,2,FALSE)</f>
        <v>Resources: Energy &amp; Utilities</v>
      </c>
      <c r="C103" s="104">
        <f>VLOOKUP(Table3[Symbol],stockComparisonTrading_excel!$A$2:$X$562,3,FALSE)</f>
        <v>6.95</v>
      </c>
      <c r="D103" s="105">
        <f>VLOOKUP(Table3[Symbol],stockComparisonTrading_excel!$A$2:$X$562,18,FALSE)</f>
        <v>16.95</v>
      </c>
      <c r="E103" s="105">
        <f>VLOOKUP(Table3[Symbol],stockComparisonTrading_excel!$A$2:$X$562,18,FALSE)</f>
        <v>16.95</v>
      </c>
      <c r="F103" s="105">
        <f>VLOOKUP(Table3[Symbol],stockComparisonTrading_excel!$A$2:$X$562,18,FALSE)</f>
        <v>16.95</v>
      </c>
      <c r="G103" s="105">
        <f>VLOOKUP(Table3[Symbol],stockComparisonTrading_excel!$A$2:$X$562,18,FALSE)</f>
        <v>16.95</v>
      </c>
      <c r="H103" s="105">
        <f>VLOOKUP(Table3[Symbol],stockComparisonTrading_excel!$A$2:$X$562,18,FALSE)</f>
        <v>16.95</v>
      </c>
      <c r="I103" s="105">
        <f>VLOOKUP(Table3[Symbol],stockComparisonTrading_excel!$A$2:$X$562,18,FALSE)</f>
        <v>16.95</v>
      </c>
      <c r="J103" s="105">
        <f>VLOOKUP(Table3[Symbol],stockComparisonTrading_excel!$A$2:$X$562,18,FALSE)</f>
        <v>16.95</v>
      </c>
      <c r="K103" s="105">
        <f>VLOOKUP(Table3[Symbol],stockComparisonTrading_excel!$A$2:$X$562,18,FALSE)</f>
        <v>16.95</v>
      </c>
      <c r="L103" s="105">
        <f>VLOOKUP(Table3[Symbol],stockComparisonTrading_excel!$A$2:$X$562,18,FALSE)</f>
        <v>16.95</v>
      </c>
      <c r="M103" s="105">
        <f>VLOOKUP(Table3[Symbol],stockComparisonTrading_excel!$A$2:$X$562,18,FALSE)</f>
        <v>16.95</v>
      </c>
      <c r="N103" s="105">
        <f>VLOOKUP(Table3[Symbol],stockComparisonTrading_excel!$A$2:$X$562,18,FALSE)</f>
        <v>16.95</v>
      </c>
      <c r="O103" s="105">
        <f>VLOOKUP(Table3[Symbol],stockComparisonTrading_excel!$A$2:$X$562,17,FALSE)</f>
        <v>7752168214.6000004</v>
      </c>
      <c r="P103" s="105">
        <f>VLOOKUP(Table3[Symbol],stockComparisonTrading_excel!$A$2:$X$562,18,FALSE)</f>
        <v>16.95</v>
      </c>
      <c r="Q103" s="105">
        <f>VLOOKUP(Table3[Symbol],stockComparisonTrading_excel!$A$2:$X$562,19,FALSE)</f>
        <v>4.8600000000000003</v>
      </c>
      <c r="R103" s="105">
        <f>VLOOKUP(Table3[Symbol],stockComparisonTrading_excel!$A$2:$X$562,20,FALSE)</f>
        <v>3.36</v>
      </c>
      <c r="S103" s="105" t="str">
        <f>VLOOKUP(Table3[Symbol],stockComparisonTrading_excel!$A$2:$X$562,21,FALSE)</f>
        <v>-</v>
      </c>
      <c r="T103" s="105">
        <f>VLOOKUP(Table3[Symbol],stockComparisonTrading_excel!$A$2:$X$562,22,FALSE)</f>
        <v>643.05999999999995</v>
      </c>
      <c r="U103" s="105">
        <f>VLOOKUP(Table3[Symbol],stockComparisonTrading_excel!$A$2:$X$562,23,FALSE)</f>
        <v>475593142</v>
      </c>
      <c r="V103" s="105">
        <f>VLOOKUP(Table3[Symbol],stockComparisonTrading_excel!$A$2:$X$562,24,FALSE)</f>
        <v>10</v>
      </c>
      <c r="W103" s="106" t="str">
        <f>VLOOKUP(Table3[Symbol],Finalcial!$A$2:$P$493,2)</f>
        <v>Q1/2013</v>
      </c>
      <c r="X103" s="107">
        <f>VLOOKUP(Table3[Symbol],Finalcial!$A$2:$P$493,3)</f>
        <v>41364</v>
      </c>
      <c r="Y103" s="107" t="e">
        <f>VLOOKUP(Table3[Symbol],Finalcial!$A$2:$P$493,4,FALSE)</f>
        <v>#N/A</v>
      </c>
      <c r="Z103" s="107" t="e">
        <f>VLOOKUP(Table3[Symbol],Finalcial!$A$2:$P$493,5,FALSE)</f>
        <v>#N/A</v>
      </c>
      <c r="AA103" s="107" t="e">
        <f>VLOOKUP(Table3[Symbol],Finalcial!$A$2:$P$493,6,FALSE)</f>
        <v>#N/A</v>
      </c>
      <c r="AB103" s="107" t="e">
        <f>VLOOKUP(Table3[Symbol],Finalcial!$A$2:$P$493,7,FALSE)</f>
        <v>#N/A</v>
      </c>
      <c r="AC103" s="107" t="e">
        <f>VLOOKUP(Table3[Symbol],Finalcial!$A$2:$P$493,8,FALSE)</f>
        <v>#N/A</v>
      </c>
      <c r="AD103" s="107" t="e">
        <f>VLOOKUP(Table3[Symbol],Finalcial!$A$2:$P$493,9,FALSE)</f>
        <v>#N/A</v>
      </c>
      <c r="AE103" s="107" t="e">
        <f>VLOOKUP(Table3[Symbol],Finalcial!$A$2:$P$493,10,FALSE)</f>
        <v>#N/A</v>
      </c>
      <c r="AF103" s="107" t="e">
        <f>VLOOKUP(Table3[Symbol],Finalcial!$A$2:$P$493,11,FALSE)</f>
        <v>#N/A</v>
      </c>
      <c r="AG103" s="107" t="e">
        <f>VLOOKUP(Table3[Symbol],Finalcial!$A$2:$P$493,12,FALSE)</f>
        <v>#N/A</v>
      </c>
      <c r="AH103" s="107" t="e">
        <f>VLOOKUP(Table3[Symbol],Finalcial!$A$2:$P$493,13,FALSE)</f>
        <v>#N/A</v>
      </c>
      <c r="AI103" s="107" t="e">
        <f>VLOOKUP(Table3[Symbol],Finalcial!$A$2:$P$493,14,FALSE)</f>
        <v>#N/A</v>
      </c>
      <c r="AJ103" s="108" t="e">
        <f t="shared" si="1"/>
        <v>#N/A</v>
      </c>
    </row>
    <row r="104" spans="1:36" ht="18.55" customHeight="1" x14ac:dyDescent="0.3">
      <c r="A104" s="64" t="s">
        <v>383</v>
      </c>
      <c r="B104" s="14" t="str">
        <f>VLOOKUP(Table3[Symbol],stockComparisonTrading_excel!$A$2:$X$562,2,FALSE)</f>
        <v>Resources: Energy &amp; Utilities</v>
      </c>
      <c r="C104" s="104">
        <f>VLOOKUP(Table3[Symbol],stockComparisonTrading_excel!$A$2:$X$562,3,FALSE)</f>
        <v>17.899999999999999</v>
      </c>
      <c r="D104" s="105">
        <f>VLOOKUP(Table3[Symbol],stockComparisonTrading_excel!$A$2:$X$562,18,FALSE)</f>
        <v>473.03</v>
      </c>
      <c r="E104" s="105">
        <f>VLOOKUP(Table3[Symbol],stockComparisonTrading_excel!$A$2:$X$562,18,FALSE)</f>
        <v>473.03</v>
      </c>
      <c r="F104" s="105">
        <f>VLOOKUP(Table3[Symbol],stockComparisonTrading_excel!$A$2:$X$562,18,FALSE)</f>
        <v>473.03</v>
      </c>
      <c r="G104" s="105">
        <f>VLOOKUP(Table3[Symbol],stockComparisonTrading_excel!$A$2:$X$562,18,FALSE)</f>
        <v>473.03</v>
      </c>
      <c r="H104" s="105">
        <f>VLOOKUP(Table3[Symbol],stockComparisonTrading_excel!$A$2:$X$562,18,FALSE)</f>
        <v>473.03</v>
      </c>
      <c r="I104" s="105">
        <f>VLOOKUP(Table3[Symbol],stockComparisonTrading_excel!$A$2:$X$562,18,FALSE)</f>
        <v>473.03</v>
      </c>
      <c r="J104" s="105">
        <f>VLOOKUP(Table3[Symbol],stockComparisonTrading_excel!$A$2:$X$562,18,FALSE)</f>
        <v>473.03</v>
      </c>
      <c r="K104" s="105">
        <f>VLOOKUP(Table3[Symbol],stockComparisonTrading_excel!$A$2:$X$562,18,FALSE)</f>
        <v>473.03</v>
      </c>
      <c r="L104" s="105">
        <f>VLOOKUP(Table3[Symbol],stockComparisonTrading_excel!$A$2:$X$562,18,FALSE)</f>
        <v>473.03</v>
      </c>
      <c r="M104" s="105">
        <f>VLOOKUP(Table3[Symbol],stockComparisonTrading_excel!$A$2:$X$562,18,FALSE)</f>
        <v>473.03</v>
      </c>
      <c r="N104" s="105">
        <f>VLOOKUP(Table3[Symbol],stockComparisonTrading_excel!$A$2:$X$562,18,FALSE)</f>
        <v>473.03</v>
      </c>
      <c r="O104" s="105">
        <f>VLOOKUP(Table3[Symbol],stockComparisonTrading_excel!$A$2:$X$562,17,FALSE)</f>
        <v>18620000000</v>
      </c>
      <c r="P104" s="105">
        <f>VLOOKUP(Table3[Symbol],stockComparisonTrading_excel!$A$2:$X$562,18,FALSE)</f>
        <v>473.03</v>
      </c>
      <c r="Q104" s="105">
        <f>VLOOKUP(Table3[Symbol],stockComparisonTrading_excel!$A$2:$X$562,19,FALSE)</f>
        <v>10.15</v>
      </c>
      <c r="R104" s="105">
        <f>VLOOKUP(Table3[Symbol],stockComparisonTrading_excel!$A$2:$X$562,20,FALSE)</f>
        <v>3.28</v>
      </c>
      <c r="S104" s="105" t="str">
        <f>VLOOKUP(Table3[Symbol],stockComparisonTrading_excel!$A$2:$X$562,21,FALSE)</f>
        <v>-</v>
      </c>
      <c r="T104" s="105">
        <f>VLOOKUP(Table3[Symbol],stockComparisonTrading_excel!$A$2:$X$562,22,FALSE)</f>
        <v>97.66</v>
      </c>
      <c r="U104" s="105">
        <f>VLOOKUP(Table3[Symbol],stockComparisonTrading_excel!$A$2:$X$562,23,FALSE)</f>
        <v>560000000</v>
      </c>
      <c r="V104" s="105">
        <f>VLOOKUP(Table3[Symbol],stockComparisonTrading_excel!$A$2:$X$562,24,FALSE)</f>
        <v>1</v>
      </c>
      <c r="W104" s="106" t="str">
        <f>VLOOKUP(Table3[Symbol],Finalcial!$A$2:$P$493,2)</f>
        <v>Q4/2012</v>
      </c>
      <c r="X104" s="107">
        <f>VLOOKUP(Table3[Symbol],Finalcial!$A$2:$P$493,3)</f>
        <v>41274</v>
      </c>
      <c r="Y104" s="107" t="e">
        <f>VLOOKUP(Table3[Symbol],Finalcial!$A$2:$P$493,4,FALSE)</f>
        <v>#N/A</v>
      </c>
      <c r="Z104" s="107" t="e">
        <f>VLOOKUP(Table3[Symbol],Finalcial!$A$2:$P$493,5,FALSE)</f>
        <v>#N/A</v>
      </c>
      <c r="AA104" s="107" t="e">
        <f>VLOOKUP(Table3[Symbol],Finalcial!$A$2:$P$493,6,FALSE)</f>
        <v>#N/A</v>
      </c>
      <c r="AB104" s="107" t="e">
        <f>VLOOKUP(Table3[Symbol],Finalcial!$A$2:$P$493,7,FALSE)</f>
        <v>#N/A</v>
      </c>
      <c r="AC104" s="107" t="e">
        <f>VLOOKUP(Table3[Symbol],Finalcial!$A$2:$P$493,8,FALSE)</f>
        <v>#N/A</v>
      </c>
      <c r="AD104" s="107" t="e">
        <f>VLOOKUP(Table3[Symbol],Finalcial!$A$2:$P$493,9,FALSE)</f>
        <v>#N/A</v>
      </c>
      <c r="AE104" s="107" t="e">
        <f>VLOOKUP(Table3[Symbol],Finalcial!$A$2:$P$493,10,FALSE)</f>
        <v>#N/A</v>
      </c>
      <c r="AF104" s="107" t="e">
        <f>VLOOKUP(Table3[Symbol],Finalcial!$A$2:$P$493,11,FALSE)</f>
        <v>#N/A</v>
      </c>
      <c r="AG104" s="107" t="e">
        <f>VLOOKUP(Table3[Symbol],Finalcial!$A$2:$P$493,12,FALSE)</f>
        <v>#N/A</v>
      </c>
      <c r="AH104" s="107" t="e">
        <f>VLOOKUP(Table3[Symbol],Finalcial!$A$2:$P$493,13,FALSE)</f>
        <v>#N/A</v>
      </c>
      <c r="AI104" s="107" t="e">
        <f>VLOOKUP(Table3[Symbol],Finalcial!$A$2:$P$493,14,FALSE)</f>
        <v>#N/A</v>
      </c>
      <c r="AJ104" s="108" t="e">
        <f t="shared" si="1"/>
        <v>#N/A</v>
      </c>
    </row>
    <row r="105" spans="1:36" ht="18.55" customHeight="1" x14ac:dyDescent="0.3">
      <c r="A105" s="64" t="s">
        <v>435</v>
      </c>
      <c r="B105" s="14" t="str">
        <f>VLOOKUP(Table3[Symbol],stockComparisonTrading_excel!$A$2:$X$562,2,FALSE)</f>
        <v>Resources: Mining</v>
      </c>
      <c r="C105" s="104">
        <f>VLOOKUP(Table3[Symbol],stockComparisonTrading_excel!$A$2:$X$562,3,FALSE)</f>
        <v>0.46</v>
      </c>
      <c r="D105" s="105">
        <f>VLOOKUP(Table3[Symbol],stockComparisonTrading_excel!$A$2:$X$562,18,FALSE)</f>
        <v>16.170000000000002</v>
      </c>
      <c r="E105" s="105">
        <f>VLOOKUP(Table3[Symbol],stockComparisonTrading_excel!$A$2:$X$562,18,FALSE)</f>
        <v>16.170000000000002</v>
      </c>
      <c r="F105" s="105">
        <f>VLOOKUP(Table3[Symbol],stockComparisonTrading_excel!$A$2:$X$562,18,FALSE)</f>
        <v>16.170000000000002</v>
      </c>
      <c r="G105" s="105">
        <f>VLOOKUP(Table3[Symbol],stockComparisonTrading_excel!$A$2:$X$562,18,FALSE)</f>
        <v>16.170000000000002</v>
      </c>
      <c r="H105" s="105">
        <f>VLOOKUP(Table3[Symbol],stockComparisonTrading_excel!$A$2:$X$562,18,FALSE)</f>
        <v>16.170000000000002</v>
      </c>
      <c r="I105" s="105">
        <f>VLOOKUP(Table3[Symbol],stockComparisonTrading_excel!$A$2:$X$562,18,FALSE)</f>
        <v>16.170000000000002</v>
      </c>
      <c r="J105" s="105">
        <f>VLOOKUP(Table3[Symbol],stockComparisonTrading_excel!$A$2:$X$562,18,FALSE)</f>
        <v>16.170000000000002</v>
      </c>
      <c r="K105" s="105">
        <f>VLOOKUP(Table3[Symbol],stockComparisonTrading_excel!$A$2:$X$562,18,FALSE)</f>
        <v>16.170000000000002</v>
      </c>
      <c r="L105" s="105">
        <f>VLOOKUP(Table3[Symbol],stockComparisonTrading_excel!$A$2:$X$562,18,FALSE)</f>
        <v>16.170000000000002</v>
      </c>
      <c r="M105" s="105">
        <f>VLOOKUP(Table3[Symbol],stockComparisonTrading_excel!$A$2:$X$562,18,FALSE)</f>
        <v>16.170000000000002</v>
      </c>
      <c r="N105" s="105">
        <f>VLOOKUP(Table3[Symbol],stockComparisonTrading_excel!$A$2:$X$562,18,FALSE)</f>
        <v>16.170000000000002</v>
      </c>
      <c r="O105" s="105">
        <f>VLOOKUP(Table3[Symbol],stockComparisonTrading_excel!$A$2:$X$562,17,FALSE)</f>
        <v>348192152.98000002</v>
      </c>
      <c r="P105" s="105">
        <f>VLOOKUP(Table3[Symbol],stockComparisonTrading_excel!$A$2:$X$562,18,FALSE)</f>
        <v>16.170000000000002</v>
      </c>
      <c r="Q105" s="105" t="str">
        <f>VLOOKUP(Table3[Symbol],stockComparisonTrading_excel!$A$2:$X$562,19,FALSE)</f>
        <v>N/A</v>
      </c>
      <c r="R105" s="105">
        <f>VLOOKUP(Table3[Symbol],stockComparisonTrading_excel!$A$2:$X$562,20,FALSE)</f>
        <v>-0.17</v>
      </c>
      <c r="S105" s="105" t="str">
        <f>VLOOKUP(Table3[Symbol],stockComparisonTrading_excel!$A$2:$X$562,21,FALSE)</f>
        <v>-</v>
      </c>
      <c r="T105" s="105" t="str">
        <f>VLOOKUP(Table3[Symbol],stockComparisonTrading_excel!$A$2:$X$562,22,FALSE)</f>
        <v>-</v>
      </c>
      <c r="U105" s="105">
        <f>VLOOKUP(Table3[Symbol],stockComparisonTrading_excel!$A$2:$X$562,23,FALSE)</f>
        <v>756939463</v>
      </c>
      <c r="V105" s="105">
        <f>VLOOKUP(Table3[Symbol],stockComparisonTrading_excel!$A$2:$X$562,24,FALSE)</f>
        <v>1</v>
      </c>
      <c r="W105" s="106" t="str">
        <f>VLOOKUP(Table3[Symbol],Finalcial!$A$2:$P$493,2)</f>
        <v>Q1/2013</v>
      </c>
      <c r="X105" s="107">
        <f>VLOOKUP(Table3[Symbol],Finalcial!$A$2:$P$493,3)</f>
        <v>41364</v>
      </c>
      <c r="Y105" s="107" t="e">
        <f>VLOOKUP(Table3[Symbol],Finalcial!$A$2:$P$493,4,FALSE)</f>
        <v>#N/A</v>
      </c>
      <c r="Z105" s="107" t="e">
        <f>VLOOKUP(Table3[Symbol],Finalcial!$A$2:$P$493,5,FALSE)</f>
        <v>#N/A</v>
      </c>
      <c r="AA105" s="107" t="e">
        <f>VLOOKUP(Table3[Symbol],Finalcial!$A$2:$P$493,6,FALSE)</f>
        <v>#N/A</v>
      </c>
      <c r="AB105" s="107" t="e">
        <f>VLOOKUP(Table3[Symbol],Finalcial!$A$2:$P$493,7,FALSE)</f>
        <v>#N/A</v>
      </c>
      <c r="AC105" s="107" t="e">
        <f>VLOOKUP(Table3[Symbol],Finalcial!$A$2:$P$493,8,FALSE)</f>
        <v>#N/A</v>
      </c>
      <c r="AD105" s="107" t="e">
        <f>VLOOKUP(Table3[Symbol],Finalcial!$A$2:$P$493,9,FALSE)</f>
        <v>#N/A</v>
      </c>
      <c r="AE105" s="107" t="e">
        <f>VLOOKUP(Table3[Symbol],Finalcial!$A$2:$P$493,10,FALSE)</f>
        <v>#N/A</v>
      </c>
      <c r="AF105" s="107" t="e">
        <f>VLOOKUP(Table3[Symbol],Finalcial!$A$2:$P$493,11,FALSE)</f>
        <v>#N/A</v>
      </c>
      <c r="AG105" s="107" t="e">
        <f>VLOOKUP(Table3[Symbol],Finalcial!$A$2:$P$493,12,FALSE)</f>
        <v>#N/A</v>
      </c>
      <c r="AH105" s="107" t="e">
        <f>VLOOKUP(Table3[Symbol],Finalcial!$A$2:$P$493,13,FALSE)</f>
        <v>#N/A</v>
      </c>
      <c r="AI105" s="107" t="e">
        <f>VLOOKUP(Table3[Symbol],Finalcial!$A$2:$P$493,14,FALSE)</f>
        <v>#N/A</v>
      </c>
      <c r="AJ105" s="108" t="e">
        <f t="shared" si="1"/>
        <v>#N/A</v>
      </c>
    </row>
    <row r="106" spans="1:36" ht="18.55" customHeight="1" x14ac:dyDescent="0.3">
      <c r="A106" s="64" t="s">
        <v>382</v>
      </c>
      <c r="B106" s="14" t="str">
        <f>VLOOKUP(Table3[Symbol],stockComparisonTrading_excel!$A$2:$X$562,2,FALSE)</f>
        <v>Services: Commerce</v>
      </c>
      <c r="C106" s="104">
        <f>VLOOKUP(Table3[Symbol],stockComparisonTrading_excel!$A$2:$X$562,3,FALSE)</f>
        <v>56</v>
      </c>
      <c r="D106" s="105">
        <f>VLOOKUP(Table3[Symbol],stockComparisonTrading_excel!$A$2:$X$562,18,FALSE)</f>
        <v>15.49</v>
      </c>
      <c r="E106" s="105">
        <f>VLOOKUP(Table3[Symbol],stockComparisonTrading_excel!$A$2:$X$562,18,FALSE)</f>
        <v>15.49</v>
      </c>
      <c r="F106" s="105">
        <f>VLOOKUP(Table3[Symbol],stockComparisonTrading_excel!$A$2:$X$562,18,FALSE)</f>
        <v>15.49</v>
      </c>
      <c r="G106" s="105">
        <f>VLOOKUP(Table3[Symbol],stockComparisonTrading_excel!$A$2:$X$562,18,FALSE)</f>
        <v>15.49</v>
      </c>
      <c r="H106" s="105">
        <f>VLOOKUP(Table3[Symbol],stockComparisonTrading_excel!$A$2:$X$562,18,FALSE)</f>
        <v>15.49</v>
      </c>
      <c r="I106" s="105">
        <f>VLOOKUP(Table3[Symbol],stockComparisonTrading_excel!$A$2:$X$562,18,FALSE)</f>
        <v>15.49</v>
      </c>
      <c r="J106" s="105">
        <f>VLOOKUP(Table3[Symbol],stockComparisonTrading_excel!$A$2:$X$562,18,FALSE)</f>
        <v>15.49</v>
      </c>
      <c r="K106" s="105">
        <f>VLOOKUP(Table3[Symbol],stockComparisonTrading_excel!$A$2:$X$562,18,FALSE)</f>
        <v>15.49</v>
      </c>
      <c r="L106" s="105">
        <f>VLOOKUP(Table3[Symbol],stockComparisonTrading_excel!$A$2:$X$562,18,FALSE)</f>
        <v>15.49</v>
      </c>
      <c r="M106" s="105">
        <f>VLOOKUP(Table3[Symbol],stockComparisonTrading_excel!$A$2:$X$562,18,FALSE)</f>
        <v>15.49</v>
      </c>
      <c r="N106" s="105">
        <f>VLOOKUP(Table3[Symbol],stockComparisonTrading_excel!$A$2:$X$562,18,FALSE)</f>
        <v>15.49</v>
      </c>
      <c r="O106" s="105">
        <f>VLOOKUP(Table3[Symbol],stockComparisonTrading_excel!$A$2:$X$562,17,FALSE)</f>
        <v>15045434916.75</v>
      </c>
      <c r="P106" s="105">
        <f>VLOOKUP(Table3[Symbol],stockComparisonTrading_excel!$A$2:$X$562,18,FALSE)</f>
        <v>15.49</v>
      </c>
      <c r="Q106" s="105">
        <f>VLOOKUP(Table3[Symbol],stockComparisonTrading_excel!$A$2:$X$562,19,FALSE)</f>
        <v>1.55</v>
      </c>
      <c r="R106" s="105">
        <f>VLOOKUP(Table3[Symbol],stockComparisonTrading_excel!$A$2:$X$562,20,FALSE)</f>
        <v>30.47</v>
      </c>
      <c r="S106" s="105">
        <f>VLOOKUP(Table3[Symbol],stockComparisonTrading_excel!$A$2:$X$562,21,FALSE)</f>
        <v>2.12</v>
      </c>
      <c r="T106" s="105">
        <f>VLOOKUP(Table3[Symbol],stockComparisonTrading_excel!$A$2:$X$562,22,FALSE)</f>
        <v>0.16</v>
      </c>
      <c r="U106" s="105">
        <f>VLOOKUP(Table3[Symbol],stockComparisonTrading_excel!$A$2:$X$562,23,FALSE)</f>
        <v>318421903</v>
      </c>
      <c r="V106" s="105">
        <f>VLOOKUP(Table3[Symbol],stockComparisonTrading_excel!$A$2:$X$562,24,FALSE)</f>
        <v>1</v>
      </c>
      <c r="W106" s="106" t="str">
        <f>VLOOKUP(Table3[Symbol],Finalcial!$A$2:$P$493,2)</f>
        <v>Q4/2012</v>
      </c>
      <c r="X106" s="107">
        <f>VLOOKUP(Table3[Symbol],Finalcial!$A$2:$P$493,3)</f>
        <v>41274</v>
      </c>
      <c r="Y106" s="107" t="e">
        <f>VLOOKUP(Table3[Symbol],Finalcial!$A$2:$P$493,4,FALSE)</f>
        <v>#N/A</v>
      </c>
      <c r="Z106" s="107" t="e">
        <f>VLOOKUP(Table3[Symbol],Finalcial!$A$2:$P$493,5,FALSE)</f>
        <v>#N/A</v>
      </c>
      <c r="AA106" s="107" t="e">
        <f>VLOOKUP(Table3[Symbol],Finalcial!$A$2:$P$493,6,FALSE)</f>
        <v>#N/A</v>
      </c>
      <c r="AB106" s="107" t="e">
        <f>VLOOKUP(Table3[Symbol],Finalcial!$A$2:$P$493,7,FALSE)</f>
        <v>#N/A</v>
      </c>
      <c r="AC106" s="107" t="e">
        <f>VLOOKUP(Table3[Symbol],Finalcial!$A$2:$P$493,8,FALSE)</f>
        <v>#N/A</v>
      </c>
      <c r="AD106" s="107" t="e">
        <f>VLOOKUP(Table3[Symbol],Finalcial!$A$2:$P$493,9,FALSE)</f>
        <v>#N/A</v>
      </c>
      <c r="AE106" s="107" t="e">
        <f>VLOOKUP(Table3[Symbol],Finalcial!$A$2:$P$493,10,FALSE)</f>
        <v>#N/A</v>
      </c>
      <c r="AF106" s="107" t="e">
        <f>VLOOKUP(Table3[Symbol],Finalcial!$A$2:$P$493,11,FALSE)</f>
        <v>#N/A</v>
      </c>
      <c r="AG106" s="107" t="e">
        <f>VLOOKUP(Table3[Symbol],Finalcial!$A$2:$P$493,12,FALSE)</f>
        <v>#N/A</v>
      </c>
      <c r="AH106" s="107" t="e">
        <f>VLOOKUP(Table3[Symbol],Finalcial!$A$2:$P$493,13,FALSE)</f>
        <v>#N/A</v>
      </c>
      <c r="AI106" s="107" t="e">
        <f>VLOOKUP(Table3[Symbol],Finalcial!$A$2:$P$493,14,FALSE)</f>
        <v>#N/A</v>
      </c>
      <c r="AJ106" s="108" t="e">
        <f t="shared" si="1"/>
        <v>#N/A</v>
      </c>
    </row>
    <row r="107" spans="1:36" ht="18.55" customHeight="1" x14ac:dyDescent="0.3">
      <c r="A107" s="64" t="s">
        <v>386</v>
      </c>
      <c r="B107" s="14" t="str">
        <f>VLOOKUP(Table3[Symbol],stockComparisonTrading_excel!$A$2:$X$562,2,FALSE)</f>
        <v>Services: Commerce</v>
      </c>
      <c r="C107" s="104">
        <f>VLOOKUP(Table3[Symbol],stockComparisonTrading_excel!$A$2:$X$562,3,FALSE)</f>
        <v>29.75</v>
      </c>
      <c r="D107" s="105">
        <f>VLOOKUP(Table3[Symbol],stockComparisonTrading_excel!$A$2:$X$562,18,FALSE)</f>
        <v>10.210000000000001</v>
      </c>
      <c r="E107" s="105">
        <f>VLOOKUP(Table3[Symbol],stockComparisonTrading_excel!$A$2:$X$562,18,FALSE)</f>
        <v>10.210000000000001</v>
      </c>
      <c r="F107" s="105">
        <f>VLOOKUP(Table3[Symbol],stockComparisonTrading_excel!$A$2:$X$562,18,FALSE)</f>
        <v>10.210000000000001</v>
      </c>
      <c r="G107" s="105">
        <f>VLOOKUP(Table3[Symbol],stockComparisonTrading_excel!$A$2:$X$562,18,FALSE)</f>
        <v>10.210000000000001</v>
      </c>
      <c r="H107" s="105">
        <f>VLOOKUP(Table3[Symbol],stockComparisonTrading_excel!$A$2:$X$562,18,FALSE)</f>
        <v>10.210000000000001</v>
      </c>
      <c r="I107" s="105">
        <f>VLOOKUP(Table3[Symbol],stockComparisonTrading_excel!$A$2:$X$562,18,FALSE)</f>
        <v>10.210000000000001</v>
      </c>
      <c r="J107" s="105">
        <f>VLOOKUP(Table3[Symbol],stockComparisonTrading_excel!$A$2:$X$562,18,FALSE)</f>
        <v>10.210000000000001</v>
      </c>
      <c r="K107" s="105">
        <f>VLOOKUP(Table3[Symbol],stockComparisonTrading_excel!$A$2:$X$562,18,FALSE)</f>
        <v>10.210000000000001</v>
      </c>
      <c r="L107" s="105">
        <f>VLOOKUP(Table3[Symbol],stockComparisonTrading_excel!$A$2:$X$562,18,FALSE)</f>
        <v>10.210000000000001</v>
      </c>
      <c r="M107" s="105">
        <f>VLOOKUP(Table3[Symbol],stockComparisonTrading_excel!$A$2:$X$562,18,FALSE)</f>
        <v>10.210000000000001</v>
      </c>
      <c r="N107" s="105">
        <f>VLOOKUP(Table3[Symbol],stockComparisonTrading_excel!$A$2:$X$562,18,FALSE)</f>
        <v>10.210000000000001</v>
      </c>
      <c r="O107" s="105">
        <f>VLOOKUP(Table3[Symbol],stockComparisonTrading_excel!$A$2:$X$562,17,FALSE)</f>
        <v>13338926100</v>
      </c>
      <c r="P107" s="105">
        <f>VLOOKUP(Table3[Symbol],stockComparisonTrading_excel!$A$2:$X$562,18,FALSE)</f>
        <v>10.210000000000001</v>
      </c>
      <c r="Q107" s="105">
        <f>VLOOKUP(Table3[Symbol],stockComparisonTrading_excel!$A$2:$X$562,19,FALSE)</f>
        <v>0.77</v>
      </c>
      <c r="R107" s="105">
        <f>VLOOKUP(Table3[Symbol],stockComparisonTrading_excel!$A$2:$X$562,20,FALSE)</f>
        <v>35.28</v>
      </c>
      <c r="S107" s="105">
        <f>VLOOKUP(Table3[Symbol],stockComparisonTrading_excel!$A$2:$X$562,21,FALSE)</f>
        <v>0.85</v>
      </c>
      <c r="T107" s="105">
        <f>VLOOKUP(Table3[Symbol],stockComparisonTrading_excel!$A$2:$X$562,22,FALSE)</f>
        <v>0.46</v>
      </c>
      <c r="U107" s="105">
        <f>VLOOKUP(Table3[Symbol],stockComparisonTrading_excel!$A$2:$X$562,23,FALSE)</f>
        <v>494034300</v>
      </c>
      <c r="V107" s="105">
        <f>VLOOKUP(Table3[Symbol],stockComparisonTrading_excel!$A$2:$X$562,24,FALSE)</f>
        <v>1</v>
      </c>
      <c r="W107" s="106" t="str">
        <f>VLOOKUP(Table3[Symbol],Finalcial!$A$2:$P$493,2)</f>
        <v>Q4/2012</v>
      </c>
      <c r="X107" s="107">
        <f>VLOOKUP(Table3[Symbol],Finalcial!$A$2:$P$493,3)</f>
        <v>41274</v>
      </c>
      <c r="Y107" s="107" t="e">
        <f>VLOOKUP(Table3[Symbol],Finalcial!$A$2:$P$493,4,FALSE)</f>
        <v>#N/A</v>
      </c>
      <c r="Z107" s="107" t="e">
        <f>VLOOKUP(Table3[Symbol],Finalcial!$A$2:$P$493,5,FALSE)</f>
        <v>#N/A</v>
      </c>
      <c r="AA107" s="107" t="e">
        <f>VLOOKUP(Table3[Symbol],Finalcial!$A$2:$P$493,6,FALSE)</f>
        <v>#N/A</v>
      </c>
      <c r="AB107" s="107" t="e">
        <f>VLOOKUP(Table3[Symbol],Finalcial!$A$2:$P$493,7,FALSE)</f>
        <v>#N/A</v>
      </c>
      <c r="AC107" s="107" t="e">
        <f>VLOOKUP(Table3[Symbol],Finalcial!$A$2:$P$493,8,FALSE)</f>
        <v>#N/A</v>
      </c>
      <c r="AD107" s="107" t="e">
        <f>VLOOKUP(Table3[Symbol],Finalcial!$A$2:$P$493,9,FALSE)</f>
        <v>#N/A</v>
      </c>
      <c r="AE107" s="107" t="e">
        <f>VLOOKUP(Table3[Symbol],Finalcial!$A$2:$P$493,10,FALSE)</f>
        <v>#N/A</v>
      </c>
      <c r="AF107" s="107" t="e">
        <f>VLOOKUP(Table3[Symbol],Finalcial!$A$2:$P$493,11,FALSE)</f>
        <v>#N/A</v>
      </c>
      <c r="AG107" s="107" t="e">
        <f>VLOOKUP(Table3[Symbol],Finalcial!$A$2:$P$493,12,FALSE)</f>
        <v>#N/A</v>
      </c>
      <c r="AH107" s="107" t="e">
        <f>VLOOKUP(Table3[Symbol],Finalcial!$A$2:$P$493,13,FALSE)</f>
        <v>#N/A</v>
      </c>
      <c r="AI107" s="107" t="e">
        <f>VLOOKUP(Table3[Symbol],Finalcial!$A$2:$P$493,14,FALSE)</f>
        <v>#N/A</v>
      </c>
      <c r="AJ107" s="108" t="e">
        <f t="shared" si="1"/>
        <v>#N/A</v>
      </c>
    </row>
    <row r="108" spans="1:36" ht="18.55" customHeight="1" x14ac:dyDescent="0.3">
      <c r="A108" s="64" t="s">
        <v>631</v>
      </c>
      <c r="B108" s="14" t="str">
        <f>VLOOKUP(Table3[Symbol],stockComparisonTrading_excel!$A$2:$X$562,2,FALSE)</f>
        <v>Services: Health Care Services</v>
      </c>
      <c r="C108" s="104">
        <f>VLOOKUP(Table3[Symbol],stockComparisonTrading_excel!$A$2:$X$562,3,FALSE)</f>
        <v>6.3</v>
      </c>
      <c r="D108" s="105">
        <f>VLOOKUP(Table3[Symbol],stockComparisonTrading_excel!$A$2:$X$562,18,FALSE)</f>
        <v>28.83</v>
      </c>
      <c r="E108" s="105">
        <f>VLOOKUP(Table3[Symbol],stockComparisonTrading_excel!$A$2:$X$562,18,FALSE)</f>
        <v>28.83</v>
      </c>
      <c r="F108" s="105">
        <f>VLOOKUP(Table3[Symbol],stockComparisonTrading_excel!$A$2:$X$562,18,FALSE)</f>
        <v>28.83</v>
      </c>
      <c r="G108" s="105">
        <f>VLOOKUP(Table3[Symbol],stockComparisonTrading_excel!$A$2:$X$562,18,FALSE)</f>
        <v>28.83</v>
      </c>
      <c r="H108" s="105">
        <f>VLOOKUP(Table3[Symbol],stockComparisonTrading_excel!$A$2:$X$562,18,FALSE)</f>
        <v>28.83</v>
      </c>
      <c r="I108" s="105">
        <f>VLOOKUP(Table3[Symbol],stockComparisonTrading_excel!$A$2:$X$562,18,FALSE)</f>
        <v>28.83</v>
      </c>
      <c r="J108" s="105">
        <f>VLOOKUP(Table3[Symbol],stockComparisonTrading_excel!$A$2:$X$562,18,FALSE)</f>
        <v>28.83</v>
      </c>
      <c r="K108" s="105">
        <f>VLOOKUP(Table3[Symbol],stockComparisonTrading_excel!$A$2:$X$562,18,FALSE)</f>
        <v>28.83</v>
      </c>
      <c r="L108" s="105">
        <f>VLOOKUP(Table3[Symbol],stockComparisonTrading_excel!$A$2:$X$562,18,FALSE)</f>
        <v>28.83</v>
      </c>
      <c r="M108" s="105">
        <f>VLOOKUP(Table3[Symbol],stockComparisonTrading_excel!$A$2:$X$562,18,FALSE)</f>
        <v>28.83</v>
      </c>
      <c r="N108" s="105">
        <f>VLOOKUP(Table3[Symbol],stockComparisonTrading_excel!$A$2:$X$562,18,FALSE)</f>
        <v>28.83</v>
      </c>
      <c r="O108" s="105">
        <f>VLOOKUP(Table3[Symbol],stockComparisonTrading_excel!$A$2:$X$562,17,FALSE)</f>
        <v>9845000000</v>
      </c>
      <c r="P108" s="105">
        <f>VLOOKUP(Table3[Symbol],stockComparisonTrading_excel!$A$2:$X$562,18,FALSE)</f>
        <v>28.83</v>
      </c>
      <c r="Q108" s="105" t="str">
        <f>VLOOKUP(Table3[Symbol],stockComparisonTrading_excel!$A$2:$X$562,19,FALSE)</f>
        <v>N/A</v>
      </c>
      <c r="R108" s="105" t="str">
        <f>VLOOKUP(Table3[Symbol],stockComparisonTrading_excel!$A$2:$X$562,20,FALSE)</f>
        <v>-</v>
      </c>
      <c r="S108" s="105" t="str">
        <f>VLOOKUP(Table3[Symbol],stockComparisonTrading_excel!$A$2:$X$562,21,FALSE)</f>
        <v>-</v>
      </c>
      <c r="T108" s="105">
        <f>VLOOKUP(Table3[Symbol],stockComparisonTrading_excel!$A$2:$X$562,22,FALSE)</f>
        <v>19.14</v>
      </c>
      <c r="U108" s="105">
        <f>VLOOKUP(Table3[Symbol],stockComparisonTrading_excel!$A$2:$X$562,23,FALSE)</f>
        <v>1100000000</v>
      </c>
      <c r="V108" s="105">
        <f>VLOOKUP(Table3[Symbol],stockComparisonTrading_excel!$A$2:$X$562,24,FALSE)</f>
        <v>1</v>
      </c>
      <c r="W108" s="106" t="str">
        <f>VLOOKUP(Table3[Symbol],Finalcial!$A$2:$P$493,2)</f>
        <v>Q1/2013</v>
      </c>
      <c r="X108" s="107">
        <f>VLOOKUP(Table3[Symbol],Finalcial!$A$2:$P$493,3)</f>
        <v>41364</v>
      </c>
      <c r="Y108" s="107" t="e">
        <f>VLOOKUP(Table3[Symbol],Finalcial!$A$2:$P$493,4,FALSE)</f>
        <v>#N/A</v>
      </c>
      <c r="Z108" s="107" t="e">
        <f>VLOOKUP(Table3[Symbol],Finalcial!$A$2:$P$493,5,FALSE)</f>
        <v>#N/A</v>
      </c>
      <c r="AA108" s="107" t="e">
        <f>VLOOKUP(Table3[Symbol],Finalcial!$A$2:$P$493,6,FALSE)</f>
        <v>#N/A</v>
      </c>
      <c r="AB108" s="107" t="e">
        <f>VLOOKUP(Table3[Symbol],Finalcial!$A$2:$P$493,7,FALSE)</f>
        <v>#N/A</v>
      </c>
      <c r="AC108" s="107" t="e">
        <f>VLOOKUP(Table3[Symbol],Finalcial!$A$2:$P$493,8,FALSE)</f>
        <v>#N/A</v>
      </c>
      <c r="AD108" s="107" t="e">
        <f>VLOOKUP(Table3[Symbol],Finalcial!$A$2:$P$493,9,FALSE)</f>
        <v>#N/A</v>
      </c>
      <c r="AE108" s="107" t="e">
        <f>VLOOKUP(Table3[Symbol],Finalcial!$A$2:$P$493,10,FALSE)</f>
        <v>#N/A</v>
      </c>
      <c r="AF108" s="107" t="e">
        <f>VLOOKUP(Table3[Symbol],Finalcial!$A$2:$P$493,11,FALSE)</f>
        <v>#N/A</v>
      </c>
      <c r="AG108" s="107" t="e">
        <f>VLOOKUP(Table3[Symbol],Finalcial!$A$2:$P$493,12,FALSE)</f>
        <v>#N/A</v>
      </c>
      <c r="AH108" s="107" t="e">
        <f>VLOOKUP(Table3[Symbol],Finalcial!$A$2:$P$493,13,FALSE)</f>
        <v>#N/A</v>
      </c>
      <c r="AI108" s="107" t="e">
        <f>VLOOKUP(Table3[Symbol],Finalcial!$A$2:$P$493,14,FALSE)</f>
        <v>#N/A</v>
      </c>
      <c r="AJ108" s="108" t="e">
        <f t="shared" si="1"/>
        <v>#N/A</v>
      </c>
    </row>
    <row r="109" spans="1:36" ht="18.55" customHeight="1" x14ac:dyDescent="0.3">
      <c r="A109" s="64" t="s">
        <v>198</v>
      </c>
      <c r="B109" s="14" t="str">
        <f>VLOOKUP(Table3[Symbol],stockComparisonTrading_excel!$A$2:$X$562,2,FALSE)</f>
        <v>Services: Health Care Services</v>
      </c>
      <c r="C109" s="104">
        <f>VLOOKUP(Table3[Symbol],stockComparisonTrading_excel!$A$2:$X$562,3,FALSE)</f>
        <v>46.5</v>
      </c>
      <c r="D109" s="105">
        <f>VLOOKUP(Table3[Symbol],stockComparisonTrading_excel!$A$2:$X$562,18,FALSE)</f>
        <v>95.71</v>
      </c>
      <c r="E109" s="105">
        <f>VLOOKUP(Table3[Symbol],stockComparisonTrading_excel!$A$2:$X$562,18,FALSE)</f>
        <v>95.71</v>
      </c>
      <c r="F109" s="105">
        <f>VLOOKUP(Table3[Symbol],stockComparisonTrading_excel!$A$2:$X$562,18,FALSE)</f>
        <v>95.71</v>
      </c>
      <c r="G109" s="105">
        <f>VLOOKUP(Table3[Symbol],stockComparisonTrading_excel!$A$2:$X$562,18,FALSE)</f>
        <v>95.71</v>
      </c>
      <c r="H109" s="105">
        <f>VLOOKUP(Table3[Symbol],stockComparisonTrading_excel!$A$2:$X$562,18,FALSE)</f>
        <v>95.71</v>
      </c>
      <c r="I109" s="105">
        <f>VLOOKUP(Table3[Symbol],stockComparisonTrading_excel!$A$2:$X$562,18,FALSE)</f>
        <v>95.71</v>
      </c>
      <c r="J109" s="105">
        <f>VLOOKUP(Table3[Symbol],stockComparisonTrading_excel!$A$2:$X$562,18,FALSE)</f>
        <v>95.71</v>
      </c>
      <c r="K109" s="105">
        <f>VLOOKUP(Table3[Symbol],stockComparisonTrading_excel!$A$2:$X$562,18,FALSE)</f>
        <v>95.71</v>
      </c>
      <c r="L109" s="105">
        <f>VLOOKUP(Table3[Symbol],stockComparisonTrading_excel!$A$2:$X$562,18,FALSE)</f>
        <v>95.71</v>
      </c>
      <c r="M109" s="105">
        <f>VLOOKUP(Table3[Symbol],stockComparisonTrading_excel!$A$2:$X$562,18,FALSE)</f>
        <v>95.71</v>
      </c>
      <c r="N109" s="105">
        <f>VLOOKUP(Table3[Symbol],stockComparisonTrading_excel!$A$2:$X$562,18,FALSE)</f>
        <v>95.71</v>
      </c>
      <c r="O109" s="105">
        <f>VLOOKUP(Table3[Symbol],stockComparisonTrading_excel!$A$2:$X$562,17,FALSE)</f>
        <v>1271250000</v>
      </c>
      <c r="P109" s="105">
        <f>VLOOKUP(Table3[Symbol],stockComparisonTrading_excel!$A$2:$X$562,18,FALSE)</f>
        <v>95.71</v>
      </c>
      <c r="Q109" s="105">
        <f>VLOOKUP(Table3[Symbol],stockComparisonTrading_excel!$A$2:$X$562,19,FALSE)</f>
        <v>4.95</v>
      </c>
      <c r="R109" s="105">
        <f>VLOOKUP(Table3[Symbol],stockComparisonTrading_excel!$A$2:$X$562,20,FALSE)</f>
        <v>17.13</v>
      </c>
      <c r="S109" s="105" t="str">
        <f>VLOOKUP(Table3[Symbol],stockComparisonTrading_excel!$A$2:$X$562,21,FALSE)</f>
        <v>-</v>
      </c>
      <c r="T109" s="105">
        <f>VLOOKUP(Table3[Symbol],stockComparisonTrading_excel!$A$2:$X$562,22,FALSE)</f>
        <v>58.01</v>
      </c>
      <c r="U109" s="105">
        <f>VLOOKUP(Table3[Symbol],stockComparisonTrading_excel!$A$2:$X$562,23,FALSE)</f>
        <v>15000000</v>
      </c>
      <c r="V109" s="105">
        <f>VLOOKUP(Table3[Symbol],stockComparisonTrading_excel!$A$2:$X$562,24,FALSE)</f>
        <v>10</v>
      </c>
      <c r="W109" s="106" t="str">
        <f>VLOOKUP(Table3[Symbol],Finalcial!$A$2:$P$493,2)</f>
        <v>Q1/2013</v>
      </c>
      <c r="X109" s="107">
        <f>VLOOKUP(Table3[Symbol],Finalcial!$A$2:$P$493,3)</f>
        <v>41364</v>
      </c>
      <c r="Y109" s="107" t="e">
        <f>VLOOKUP(Table3[Symbol],Finalcial!$A$2:$P$493,4,FALSE)</f>
        <v>#N/A</v>
      </c>
      <c r="Z109" s="107" t="e">
        <f>VLOOKUP(Table3[Symbol],Finalcial!$A$2:$P$493,5,FALSE)</f>
        <v>#N/A</v>
      </c>
      <c r="AA109" s="107" t="e">
        <f>VLOOKUP(Table3[Symbol],Finalcial!$A$2:$P$493,6,FALSE)</f>
        <v>#N/A</v>
      </c>
      <c r="AB109" s="107" t="e">
        <f>VLOOKUP(Table3[Symbol],Finalcial!$A$2:$P$493,7,FALSE)</f>
        <v>#N/A</v>
      </c>
      <c r="AC109" s="107" t="e">
        <f>VLOOKUP(Table3[Symbol],Finalcial!$A$2:$P$493,8,FALSE)</f>
        <v>#N/A</v>
      </c>
      <c r="AD109" s="107" t="e">
        <f>VLOOKUP(Table3[Symbol],Finalcial!$A$2:$P$493,9,FALSE)</f>
        <v>#N/A</v>
      </c>
      <c r="AE109" s="107" t="e">
        <f>VLOOKUP(Table3[Symbol],Finalcial!$A$2:$P$493,10,FALSE)</f>
        <v>#N/A</v>
      </c>
      <c r="AF109" s="107" t="e">
        <f>VLOOKUP(Table3[Symbol],Finalcial!$A$2:$P$493,11,FALSE)</f>
        <v>#N/A</v>
      </c>
      <c r="AG109" s="107" t="e">
        <f>VLOOKUP(Table3[Symbol],Finalcial!$A$2:$P$493,12,FALSE)</f>
        <v>#N/A</v>
      </c>
      <c r="AH109" s="107" t="e">
        <f>VLOOKUP(Table3[Symbol],Finalcial!$A$2:$P$493,13,FALSE)</f>
        <v>#N/A</v>
      </c>
      <c r="AI109" s="107" t="e">
        <f>VLOOKUP(Table3[Symbol],Finalcial!$A$2:$P$493,14,FALSE)</f>
        <v>#N/A</v>
      </c>
      <c r="AJ109" s="108" t="e">
        <f t="shared" si="1"/>
        <v>#N/A</v>
      </c>
    </row>
    <row r="110" spans="1:36" ht="18.55" customHeight="1" x14ac:dyDescent="0.3">
      <c r="A110" s="64" t="s">
        <v>225</v>
      </c>
      <c r="B110" s="14" t="str">
        <f>VLOOKUP(Table3[Symbol],stockComparisonTrading_excel!$A$2:$X$562,2,FALSE)</f>
        <v>Services: Health Care Services</v>
      </c>
      <c r="C110" s="104">
        <f>VLOOKUP(Table3[Symbol],stockComparisonTrading_excel!$A$2:$X$562,3,FALSE)</f>
        <v>128</v>
      </c>
      <c r="D110" s="105">
        <f>VLOOKUP(Table3[Symbol],stockComparisonTrading_excel!$A$2:$X$562,18,FALSE)</f>
        <v>16.46</v>
      </c>
      <c r="E110" s="105">
        <f>VLOOKUP(Table3[Symbol],stockComparisonTrading_excel!$A$2:$X$562,18,FALSE)</f>
        <v>16.46</v>
      </c>
      <c r="F110" s="105">
        <f>VLOOKUP(Table3[Symbol],stockComparisonTrading_excel!$A$2:$X$562,18,FALSE)</f>
        <v>16.46</v>
      </c>
      <c r="G110" s="105">
        <f>VLOOKUP(Table3[Symbol],stockComparisonTrading_excel!$A$2:$X$562,18,FALSE)</f>
        <v>16.46</v>
      </c>
      <c r="H110" s="105">
        <f>VLOOKUP(Table3[Symbol],stockComparisonTrading_excel!$A$2:$X$562,18,FALSE)</f>
        <v>16.46</v>
      </c>
      <c r="I110" s="105">
        <f>VLOOKUP(Table3[Symbol],stockComparisonTrading_excel!$A$2:$X$562,18,FALSE)</f>
        <v>16.46</v>
      </c>
      <c r="J110" s="105">
        <f>VLOOKUP(Table3[Symbol],stockComparisonTrading_excel!$A$2:$X$562,18,FALSE)</f>
        <v>16.46</v>
      </c>
      <c r="K110" s="105">
        <f>VLOOKUP(Table3[Symbol],stockComparisonTrading_excel!$A$2:$X$562,18,FALSE)</f>
        <v>16.46</v>
      </c>
      <c r="L110" s="105">
        <f>VLOOKUP(Table3[Symbol],stockComparisonTrading_excel!$A$2:$X$562,18,FALSE)</f>
        <v>16.46</v>
      </c>
      <c r="M110" s="105">
        <f>VLOOKUP(Table3[Symbol],stockComparisonTrading_excel!$A$2:$X$562,18,FALSE)</f>
        <v>16.46</v>
      </c>
      <c r="N110" s="105">
        <f>VLOOKUP(Table3[Symbol],stockComparisonTrading_excel!$A$2:$X$562,18,FALSE)</f>
        <v>16.46</v>
      </c>
      <c r="O110" s="105">
        <f>VLOOKUP(Table3[Symbol],stockComparisonTrading_excel!$A$2:$X$562,17,FALSE)</f>
        <v>2400000000</v>
      </c>
      <c r="P110" s="105">
        <f>VLOOKUP(Table3[Symbol],stockComparisonTrading_excel!$A$2:$X$562,18,FALSE)</f>
        <v>16.46</v>
      </c>
      <c r="Q110" s="105">
        <f>VLOOKUP(Table3[Symbol],stockComparisonTrading_excel!$A$2:$X$562,19,FALSE)</f>
        <v>3.19</v>
      </c>
      <c r="R110" s="105">
        <f>VLOOKUP(Table3[Symbol],stockComparisonTrading_excel!$A$2:$X$562,20,FALSE)</f>
        <v>47.08</v>
      </c>
      <c r="S110" s="105">
        <f>VLOOKUP(Table3[Symbol],stockComparisonTrading_excel!$A$2:$X$562,21,FALSE)</f>
        <v>2.4700000000000002</v>
      </c>
      <c r="T110" s="105">
        <f>VLOOKUP(Table3[Symbol],stockComparisonTrading_excel!$A$2:$X$562,22,FALSE)</f>
        <v>1.1599999999999999</v>
      </c>
      <c r="U110" s="105">
        <f>VLOOKUP(Table3[Symbol],stockComparisonTrading_excel!$A$2:$X$562,23,FALSE)</f>
        <v>16000000</v>
      </c>
      <c r="V110" s="105">
        <f>VLOOKUP(Table3[Symbol],stockComparisonTrading_excel!$A$2:$X$562,24,FALSE)</f>
        <v>10</v>
      </c>
      <c r="W110" s="106" t="str">
        <f>VLOOKUP(Table3[Symbol],Finalcial!$A$2:$P$493,2)</f>
        <v>Q1/2013</v>
      </c>
      <c r="X110" s="107">
        <f>VLOOKUP(Table3[Symbol],Finalcial!$A$2:$P$493,3)</f>
        <v>41364</v>
      </c>
      <c r="Y110" s="107" t="e">
        <f>VLOOKUP(Table3[Symbol],Finalcial!$A$2:$P$493,4,FALSE)</f>
        <v>#N/A</v>
      </c>
      <c r="Z110" s="107" t="e">
        <f>VLOOKUP(Table3[Symbol],Finalcial!$A$2:$P$493,5,FALSE)</f>
        <v>#N/A</v>
      </c>
      <c r="AA110" s="107" t="e">
        <f>VLOOKUP(Table3[Symbol],Finalcial!$A$2:$P$493,6,FALSE)</f>
        <v>#N/A</v>
      </c>
      <c r="AB110" s="107" t="e">
        <f>VLOOKUP(Table3[Symbol],Finalcial!$A$2:$P$493,7,FALSE)</f>
        <v>#N/A</v>
      </c>
      <c r="AC110" s="107" t="e">
        <f>VLOOKUP(Table3[Symbol],Finalcial!$A$2:$P$493,8,FALSE)</f>
        <v>#N/A</v>
      </c>
      <c r="AD110" s="107" t="e">
        <f>VLOOKUP(Table3[Symbol],Finalcial!$A$2:$P$493,9,FALSE)</f>
        <v>#N/A</v>
      </c>
      <c r="AE110" s="107" t="e">
        <f>VLOOKUP(Table3[Symbol],Finalcial!$A$2:$P$493,10,FALSE)</f>
        <v>#N/A</v>
      </c>
      <c r="AF110" s="107" t="e">
        <f>VLOOKUP(Table3[Symbol],Finalcial!$A$2:$P$493,11,FALSE)</f>
        <v>#N/A</v>
      </c>
      <c r="AG110" s="107" t="e">
        <f>VLOOKUP(Table3[Symbol],Finalcial!$A$2:$P$493,12,FALSE)</f>
        <v>#N/A</v>
      </c>
      <c r="AH110" s="107" t="e">
        <f>VLOOKUP(Table3[Symbol],Finalcial!$A$2:$P$493,13,FALSE)</f>
        <v>#N/A</v>
      </c>
      <c r="AI110" s="107" t="e">
        <f>VLOOKUP(Table3[Symbol],Finalcial!$A$2:$P$493,14,FALSE)</f>
        <v>#N/A</v>
      </c>
      <c r="AJ110" s="108" t="e">
        <f t="shared" si="1"/>
        <v>#N/A</v>
      </c>
    </row>
    <row r="111" spans="1:36" ht="18.55" customHeight="1" x14ac:dyDescent="0.3">
      <c r="A111" s="64" t="s">
        <v>98</v>
      </c>
      <c r="B111" s="14" t="str">
        <f>VLOOKUP(Table3[Symbol],stockComparisonTrading_excel!$A$2:$X$562,2,FALSE)</f>
        <v>Services: Health Care Services</v>
      </c>
      <c r="C111" s="104">
        <f>VLOOKUP(Table3[Symbol],stockComparisonTrading_excel!$A$2:$X$562,3,FALSE)</f>
        <v>73</v>
      </c>
      <c r="D111" s="105">
        <f>VLOOKUP(Table3[Symbol],stockComparisonTrading_excel!$A$2:$X$562,18,FALSE)</f>
        <v>23.06</v>
      </c>
      <c r="E111" s="105">
        <f>VLOOKUP(Table3[Symbol],stockComparisonTrading_excel!$A$2:$X$562,18,FALSE)</f>
        <v>23.06</v>
      </c>
      <c r="F111" s="105">
        <f>VLOOKUP(Table3[Symbol],stockComparisonTrading_excel!$A$2:$X$562,18,FALSE)</f>
        <v>23.06</v>
      </c>
      <c r="G111" s="105">
        <f>VLOOKUP(Table3[Symbol],stockComparisonTrading_excel!$A$2:$X$562,18,FALSE)</f>
        <v>23.06</v>
      </c>
      <c r="H111" s="105">
        <f>VLOOKUP(Table3[Symbol],stockComparisonTrading_excel!$A$2:$X$562,18,FALSE)</f>
        <v>23.06</v>
      </c>
      <c r="I111" s="105">
        <f>VLOOKUP(Table3[Symbol],stockComparisonTrading_excel!$A$2:$X$562,18,FALSE)</f>
        <v>23.06</v>
      </c>
      <c r="J111" s="105">
        <f>VLOOKUP(Table3[Symbol],stockComparisonTrading_excel!$A$2:$X$562,18,FALSE)</f>
        <v>23.06</v>
      </c>
      <c r="K111" s="105">
        <f>VLOOKUP(Table3[Symbol],stockComparisonTrading_excel!$A$2:$X$562,18,FALSE)</f>
        <v>23.06</v>
      </c>
      <c r="L111" s="105">
        <f>VLOOKUP(Table3[Symbol],stockComparisonTrading_excel!$A$2:$X$562,18,FALSE)</f>
        <v>23.06</v>
      </c>
      <c r="M111" s="105">
        <f>VLOOKUP(Table3[Symbol],stockComparisonTrading_excel!$A$2:$X$562,18,FALSE)</f>
        <v>23.06</v>
      </c>
      <c r="N111" s="105">
        <f>VLOOKUP(Table3[Symbol],stockComparisonTrading_excel!$A$2:$X$562,18,FALSE)</f>
        <v>23.06</v>
      </c>
      <c r="O111" s="105">
        <f>VLOOKUP(Table3[Symbol],stockComparisonTrading_excel!$A$2:$X$562,17,FALSE)</f>
        <v>4807634375</v>
      </c>
      <c r="P111" s="105">
        <f>VLOOKUP(Table3[Symbol],stockComparisonTrading_excel!$A$2:$X$562,18,FALSE)</f>
        <v>23.06</v>
      </c>
      <c r="Q111" s="105">
        <f>VLOOKUP(Table3[Symbol],stockComparisonTrading_excel!$A$2:$X$562,19,FALSE)</f>
        <v>2.67</v>
      </c>
      <c r="R111" s="105">
        <f>VLOOKUP(Table3[Symbol],stockComparisonTrading_excel!$A$2:$X$562,20,FALSE)</f>
        <v>44.79</v>
      </c>
      <c r="S111" s="105">
        <f>VLOOKUP(Table3[Symbol],stockComparisonTrading_excel!$A$2:$X$562,21,FALSE)</f>
        <v>2.09</v>
      </c>
      <c r="T111" s="105">
        <f>VLOOKUP(Table3[Symbol],stockComparisonTrading_excel!$A$2:$X$562,22,FALSE)</f>
        <v>0.74</v>
      </c>
      <c r="U111" s="105">
        <f>VLOOKUP(Table3[Symbol],stockComparisonTrading_excel!$A$2:$X$562,23,FALSE)</f>
        <v>40231250</v>
      </c>
      <c r="V111" s="105">
        <f>VLOOKUP(Table3[Symbol],stockComparisonTrading_excel!$A$2:$X$562,24,FALSE)</f>
        <v>10</v>
      </c>
      <c r="W111" s="106" t="str">
        <f>VLOOKUP(Table3[Symbol],Finalcial!$A$2:$P$493,2)</f>
        <v>Q1/2013</v>
      </c>
      <c r="X111" s="107">
        <f>VLOOKUP(Table3[Symbol],Finalcial!$A$2:$P$493,3)</f>
        <v>41364</v>
      </c>
      <c r="Y111" s="107" t="e">
        <f>VLOOKUP(Table3[Symbol],Finalcial!$A$2:$P$493,4,FALSE)</f>
        <v>#N/A</v>
      </c>
      <c r="Z111" s="107" t="e">
        <f>VLOOKUP(Table3[Symbol],Finalcial!$A$2:$P$493,5,FALSE)</f>
        <v>#N/A</v>
      </c>
      <c r="AA111" s="107" t="e">
        <f>VLOOKUP(Table3[Symbol],Finalcial!$A$2:$P$493,6,FALSE)</f>
        <v>#N/A</v>
      </c>
      <c r="AB111" s="107" t="e">
        <f>VLOOKUP(Table3[Symbol],Finalcial!$A$2:$P$493,7,FALSE)</f>
        <v>#N/A</v>
      </c>
      <c r="AC111" s="107" t="e">
        <f>VLOOKUP(Table3[Symbol],Finalcial!$A$2:$P$493,8,FALSE)</f>
        <v>#N/A</v>
      </c>
      <c r="AD111" s="107" t="e">
        <f>VLOOKUP(Table3[Symbol],Finalcial!$A$2:$P$493,9,FALSE)</f>
        <v>#N/A</v>
      </c>
      <c r="AE111" s="107" t="e">
        <f>VLOOKUP(Table3[Symbol],Finalcial!$A$2:$P$493,10,FALSE)</f>
        <v>#N/A</v>
      </c>
      <c r="AF111" s="107" t="e">
        <f>VLOOKUP(Table3[Symbol],Finalcial!$A$2:$P$493,11,FALSE)</f>
        <v>#N/A</v>
      </c>
      <c r="AG111" s="107" t="e">
        <f>VLOOKUP(Table3[Symbol],Finalcial!$A$2:$P$493,12,FALSE)</f>
        <v>#N/A</v>
      </c>
      <c r="AH111" s="107" t="e">
        <f>VLOOKUP(Table3[Symbol],Finalcial!$A$2:$P$493,13,FALSE)</f>
        <v>#N/A</v>
      </c>
      <c r="AI111" s="107" t="e">
        <f>VLOOKUP(Table3[Symbol],Finalcial!$A$2:$P$493,14,FALSE)</f>
        <v>#N/A</v>
      </c>
      <c r="AJ111" s="108" t="e">
        <f t="shared" si="1"/>
        <v>#N/A</v>
      </c>
    </row>
    <row r="112" spans="1:36" ht="18.55" customHeight="1" x14ac:dyDescent="0.3">
      <c r="A112" s="64" t="s">
        <v>510</v>
      </c>
      <c r="B112" s="14" t="str">
        <f>VLOOKUP(Table3[Symbol],stockComparisonTrading_excel!$A$2:$X$562,2,FALSE)</f>
        <v>Services: Health Care Services</v>
      </c>
      <c r="C112" s="104">
        <f>VLOOKUP(Table3[Symbol],stockComparisonTrading_excel!$A$2:$X$562,3,FALSE)</f>
        <v>8.15</v>
      </c>
      <c r="D112" s="105">
        <f>VLOOKUP(Table3[Symbol],stockComparisonTrading_excel!$A$2:$X$562,18,FALSE)</f>
        <v>49.1</v>
      </c>
      <c r="E112" s="105">
        <f>VLOOKUP(Table3[Symbol],stockComparisonTrading_excel!$A$2:$X$562,18,FALSE)</f>
        <v>49.1</v>
      </c>
      <c r="F112" s="105">
        <f>VLOOKUP(Table3[Symbol],stockComparisonTrading_excel!$A$2:$X$562,18,FALSE)</f>
        <v>49.1</v>
      </c>
      <c r="G112" s="105">
        <f>VLOOKUP(Table3[Symbol],stockComparisonTrading_excel!$A$2:$X$562,18,FALSE)</f>
        <v>49.1</v>
      </c>
      <c r="H112" s="105">
        <f>VLOOKUP(Table3[Symbol],stockComparisonTrading_excel!$A$2:$X$562,18,FALSE)</f>
        <v>49.1</v>
      </c>
      <c r="I112" s="105">
        <f>VLOOKUP(Table3[Symbol],stockComparisonTrading_excel!$A$2:$X$562,18,FALSE)</f>
        <v>49.1</v>
      </c>
      <c r="J112" s="105">
        <f>VLOOKUP(Table3[Symbol],stockComparisonTrading_excel!$A$2:$X$562,18,FALSE)</f>
        <v>49.1</v>
      </c>
      <c r="K112" s="105">
        <f>VLOOKUP(Table3[Symbol],stockComparisonTrading_excel!$A$2:$X$562,18,FALSE)</f>
        <v>49.1</v>
      </c>
      <c r="L112" s="105">
        <f>VLOOKUP(Table3[Symbol],stockComparisonTrading_excel!$A$2:$X$562,18,FALSE)</f>
        <v>49.1</v>
      </c>
      <c r="M112" s="105">
        <f>VLOOKUP(Table3[Symbol],stockComparisonTrading_excel!$A$2:$X$562,18,FALSE)</f>
        <v>49.1</v>
      </c>
      <c r="N112" s="105">
        <f>VLOOKUP(Table3[Symbol],stockComparisonTrading_excel!$A$2:$X$562,18,FALSE)</f>
        <v>49.1</v>
      </c>
      <c r="O112" s="105">
        <f>VLOOKUP(Table3[Symbol],stockComparisonTrading_excel!$A$2:$X$562,17,FALSE)</f>
        <v>16035885920.700001</v>
      </c>
      <c r="P112" s="105">
        <f>VLOOKUP(Table3[Symbol],stockComparisonTrading_excel!$A$2:$X$562,18,FALSE)</f>
        <v>49.1</v>
      </c>
      <c r="Q112" s="105">
        <f>VLOOKUP(Table3[Symbol],stockComparisonTrading_excel!$A$2:$X$562,19,FALSE)</f>
        <v>5.2</v>
      </c>
      <c r="R112" s="105">
        <f>VLOOKUP(Table3[Symbol],stockComparisonTrading_excel!$A$2:$X$562,20,FALSE)</f>
        <v>3.53</v>
      </c>
      <c r="S112" s="105">
        <f>VLOOKUP(Table3[Symbol],stockComparisonTrading_excel!$A$2:$X$562,21,FALSE)</f>
        <v>1.36</v>
      </c>
      <c r="T112" s="105">
        <f>VLOOKUP(Table3[Symbol],stockComparisonTrading_excel!$A$2:$X$562,22,FALSE)</f>
        <v>52.34</v>
      </c>
      <c r="U112" s="105">
        <f>VLOOKUP(Table3[Symbol],stockComparisonTrading_excel!$A$2:$X$562,23,FALSE)</f>
        <v>1048097119</v>
      </c>
      <c r="V112" s="105">
        <f>VLOOKUP(Table3[Symbol],stockComparisonTrading_excel!$A$2:$X$562,24,FALSE)</f>
        <v>1</v>
      </c>
      <c r="W112" s="106" t="str">
        <f>VLOOKUP(Table3[Symbol],Finalcial!$A$2:$P$493,2)</f>
        <v>Q1/2013</v>
      </c>
      <c r="X112" s="107">
        <f>VLOOKUP(Table3[Symbol],Finalcial!$A$2:$P$493,3)</f>
        <v>41364</v>
      </c>
      <c r="Y112" s="107" t="e">
        <f>VLOOKUP(Table3[Symbol],Finalcial!$A$2:$P$493,4,FALSE)</f>
        <v>#N/A</v>
      </c>
      <c r="Z112" s="107" t="e">
        <f>VLOOKUP(Table3[Symbol],Finalcial!$A$2:$P$493,5,FALSE)</f>
        <v>#N/A</v>
      </c>
      <c r="AA112" s="107" t="e">
        <f>VLOOKUP(Table3[Symbol],Finalcial!$A$2:$P$493,6,FALSE)</f>
        <v>#N/A</v>
      </c>
      <c r="AB112" s="107" t="e">
        <f>VLOOKUP(Table3[Symbol],Finalcial!$A$2:$P$493,7,FALSE)</f>
        <v>#N/A</v>
      </c>
      <c r="AC112" s="107" t="e">
        <f>VLOOKUP(Table3[Symbol],Finalcial!$A$2:$P$493,8,FALSE)</f>
        <v>#N/A</v>
      </c>
      <c r="AD112" s="107" t="e">
        <f>VLOOKUP(Table3[Symbol],Finalcial!$A$2:$P$493,9,FALSE)</f>
        <v>#N/A</v>
      </c>
      <c r="AE112" s="107" t="e">
        <f>VLOOKUP(Table3[Symbol],Finalcial!$A$2:$P$493,10,FALSE)</f>
        <v>#N/A</v>
      </c>
      <c r="AF112" s="107" t="e">
        <f>VLOOKUP(Table3[Symbol],Finalcial!$A$2:$P$493,11,FALSE)</f>
        <v>#N/A</v>
      </c>
      <c r="AG112" s="107" t="e">
        <f>VLOOKUP(Table3[Symbol],Finalcial!$A$2:$P$493,12,FALSE)</f>
        <v>#N/A</v>
      </c>
      <c r="AH112" s="107" t="e">
        <f>VLOOKUP(Table3[Symbol],Finalcial!$A$2:$P$493,13,FALSE)</f>
        <v>#N/A</v>
      </c>
      <c r="AI112" s="107" t="e">
        <f>VLOOKUP(Table3[Symbol],Finalcial!$A$2:$P$493,14,FALSE)</f>
        <v>#N/A</v>
      </c>
      <c r="AJ112" s="108" t="e">
        <f t="shared" si="1"/>
        <v>#N/A</v>
      </c>
    </row>
    <row r="113" spans="1:36" ht="18.55" customHeight="1" x14ac:dyDescent="0.3">
      <c r="A113" s="64" t="s">
        <v>160</v>
      </c>
      <c r="B113" s="14" t="str">
        <f>VLOOKUP(Table3[Symbol],stockComparisonTrading_excel!$A$2:$X$562,2,FALSE)</f>
        <v>Services: Media &amp; Publishing</v>
      </c>
      <c r="C113" s="104">
        <f>VLOOKUP(Table3[Symbol],stockComparisonTrading_excel!$A$2:$X$562,3,FALSE)</f>
        <v>17.5</v>
      </c>
      <c r="D113" s="105" t="str">
        <f>VLOOKUP(Table3[Symbol],stockComparisonTrading_excel!$A$2:$X$562,18,FALSE)</f>
        <v>N/A</v>
      </c>
      <c r="E113" s="105" t="str">
        <f>VLOOKUP(Table3[Symbol],stockComparisonTrading_excel!$A$2:$X$562,18,FALSE)</f>
        <v>N/A</v>
      </c>
      <c r="F113" s="105" t="str">
        <f>VLOOKUP(Table3[Symbol],stockComparisonTrading_excel!$A$2:$X$562,18,FALSE)</f>
        <v>N/A</v>
      </c>
      <c r="G113" s="105" t="str">
        <f>VLOOKUP(Table3[Symbol],stockComparisonTrading_excel!$A$2:$X$562,18,FALSE)</f>
        <v>N/A</v>
      </c>
      <c r="H113" s="105" t="str">
        <f>VLOOKUP(Table3[Symbol],stockComparisonTrading_excel!$A$2:$X$562,18,FALSE)</f>
        <v>N/A</v>
      </c>
      <c r="I113" s="105" t="str">
        <f>VLOOKUP(Table3[Symbol],stockComparisonTrading_excel!$A$2:$X$562,18,FALSE)</f>
        <v>N/A</v>
      </c>
      <c r="J113" s="105" t="str">
        <f>VLOOKUP(Table3[Symbol],stockComparisonTrading_excel!$A$2:$X$562,18,FALSE)</f>
        <v>N/A</v>
      </c>
      <c r="K113" s="105" t="str">
        <f>VLOOKUP(Table3[Symbol],stockComparisonTrading_excel!$A$2:$X$562,18,FALSE)</f>
        <v>N/A</v>
      </c>
      <c r="L113" s="105" t="str">
        <f>VLOOKUP(Table3[Symbol],stockComparisonTrading_excel!$A$2:$X$562,18,FALSE)</f>
        <v>N/A</v>
      </c>
      <c r="M113" s="105" t="str">
        <f>VLOOKUP(Table3[Symbol],stockComparisonTrading_excel!$A$2:$X$562,18,FALSE)</f>
        <v>N/A</v>
      </c>
      <c r="N113" s="105" t="str">
        <f>VLOOKUP(Table3[Symbol],stockComparisonTrading_excel!$A$2:$X$562,18,FALSE)</f>
        <v>N/A</v>
      </c>
      <c r="O113" s="105">
        <f>VLOOKUP(Table3[Symbol],stockComparisonTrading_excel!$A$2:$X$562,17,FALSE)</f>
        <v>12620305738.6</v>
      </c>
      <c r="P113" s="105" t="str">
        <f>VLOOKUP(Table3[Symbol],stockComparisonTrading_excel!$A$2:$X$562,18,FALSE)</f>
        <v>N/A</v>
      </c>
      <c r="Q113" s="105">
        <f>VLOOKUP(Table3[Symbol],stockComparisonTrading_excel!$A$2:$X$562,19,FALSE)</f>
        <v>4.22</v>
      </c>
      <c r="R113" s="105">
        <f>VLOOKUP(Table3[Symbol],stockComparisonTrading_excel!$A$2:$X$562,20,FALSE)</f>
        <v>5.64</v>
      </c>
      <c r="S113" s="105" t="str">
        <f>VLOOKUP(Table3[Symbol],stockComparisonTrading_excel!$A$2:$X$562,21,FALSE)</f>
        <v>-</v>
      </c>
      <c r="T113" s="105">
        <f>VLOOKUP(Table3[Symbol],stockComparisonTrading_excel!$A$2:$X$562,22,FALSE)</f>
        <v>20.85</v>
      </c>
      <c r="U113" s="105">
        <f>VLOOKUP(Table3[Symbol],stockComparisonTrading_excel!$A$2:$X$562,23,FALSE)</f>
        <v>530264947</v>
      </c>
      <c r="V113" s="105">
        <f>VLOOKUP(Table3[Symbol],stockComparisonTrading_excel!$A$2:$X$562,24,FALSE)</f>
        <v>1</v>
      </c>
      <c r="W113" s="106" t="str">
        <f>VLOOKUP(Table3[Symbol],Finalcial!$A$2:$P$493,2)</f>
        <v>Q1/2013</v>
      </c>
      <c r="X113" s="107">
        <f>VLOOKUP(Table3[Symbol],Finalcial!$A$2:$P$493,3)</f>
        <v>41364</v>
      </c>
      <c r="Y113" s="107" t="e">
        <f>VLOOKUP(Table3[Symbol],Finalcial!$A$2:$P$493,4,FALSE)</f>
        <v>#N/A</v>
      </c>
      <c r="Z113" s="107" t="e">
        <f>VLOOKUP(Table3[Symbol],Finalcial!$A$2:$P$493,5,FALSE)</f>
        <v>#N/A</v>
      </c>
      <c r="AA113" s="107" t="e">
        <f>VLOOKUP(Table3[Symbol],Finalcial!$A$2:$P$493,6,FALSE)</f>
        <v>#N/A</v>
      </c>
      <c r="AB113" s="107" t="e">
        <f>VLOOKUP(Table3[Symbol],Finalcial!$A$2:$P$493,7,FALSE)</f>
        <v>#N/A</v>
      </c>
      <c r="AC113" s="107" t="e">
        <f>VLOOKUP(Table3[Symbol],Finalcial!$A$2:$P$493,8,FALSE)</f>
        <v>#N/A</v>
      </c>
      <c r="AD113" s="107" t="e">
        <f>VLOOKUP(Table3[Symbol],Finalcial!$A$2:$P$493,9,FALSE)</f>
        <v>#N/A</v>
      </c>
      <c r="AE113" s="107" t="e">
        <f>VLOOKUP(Table3[Symbol],Finalcial!$A$2:$P$493,10,FALSE)</f>
        <v>#N/A</v>
      </c>
      <c r="AF113" s="107" t="e">
        <f>VLOOKUP(Table3[Symbol],Finalcial!$A$2:$P$493,11,FALSE)</f>
        <v>#N/A</v>
      </c>
      <c r="AG113" s="107" t="e">
        <f>VLOOKUP(Table3[Symbol],Finalcial!$A$2:$P$493,12,FALSE)</f>
        <v>#N/A</v>
      </c>
      <c r="AH113" s="107" t="e">
        <f>VLOOKUP(Table3[Symbol],Finalcial!$A$2:$P$493,13,FALSE)</f>
        <v>#N/A</v>
      </c>
      <c r="AI113" s="107" t="e">
        <f>VLOOKUP(Table3[Symbol],Finalcial!$A$2:$P$493,14,FALSE)</f>
        <v>#N/A</v>
      </c>
      <c r="AJ113" s="108" t="e">
        <f t="shared" si="1"/>
        <v>#N/A</v>
      </c>
    </row>
    <row r="114" spans="1:36" ht="18.55" customHeight="1" x14ac:dyDescent="0.3">
      <c r="A114" s="64" t="s">
        <v>387</v>
      </c>
      <c r="B114" s="14" t="str">
        <f>VLOOKUP(Table3[Symbol],stockComparisonTrading_excel!$A$2:$X$562,2,FALSE)</f>
        <v>Services: Media &amp; Publishing</v>
      </c>
      <c r="C114" s="104">
        <f>VLOOKUP(Table3[Symbol],stockComparisonTrading_excel!$A$2:$X$562,3,FALSE)</f>
        <v>2.84</v>
      </c>
      <c r="D114" s="105">
        <f>VLOOKUP(Table3[Symbol],stockComparisonTrading_excel!$A$2:$X$562,18,FALSE)</f>
        <v>41.7</v>
      </c>
      <c r="E114" s="105">
        <f>VLOOKUP(Table3[Symbol],stockComparisonTrading_excel!$A$2:$X$562,18,FALSE)</f>
        <v>41.7</v>
      </c>
      <c r="F114" s="105">
        <f>VLOOKUP(Table3[Symbol],stockComparisonTrading_excel!$A$2:$X$562,18,FALSE)</f>
        <v>41.7</v>
      </c>
      <c r="G114" s="105">
        <f>VLOOKUP(Table3[Symbol],stockComparisonTrading_excel!$A$2:$X$562,18,FALSE)</f>
        <v>41.7</v>
      </c>
      <c r="H114" s="105">
        <f>VLOOKUP(Table3[Symbol],stockComparisonTrading_excel!$A$2:$X$562,18,FALSE)</f>
        <v>41.7</v>
      </c>
      <c r="I114" s="105">
        <f>VLOOKUP(Table3[Symbol],stockComparisonTrading_excel!$A$2:$X$562,18,FALSE)</f>
        <v>41.7</v>
      </c>
      <c r="J114" s="105">
        <f>VLOOKUP(Table3[Symbol],stockComparisonTrading_excel!$A$2:$X$562,18,FALSE)</f>
        <v>41.7</v>
      </c>
      <c r="K114" s="105">
        <f>VLOOKUP(Table3[Symbol],stockComparisonTrading_excel!$A$2:$X$562,18,FALSE)</f>
        <v>41.7</v>
      </c>
      <c r="L114" s="105">
        <f>VLOOKUP(Table3[Symbol],stockComparisonTrading_excel!$A$2:$X$562,18,FALSE)</f>
        <v>41.7</v>
      </c>
      <c r="M114" s="105">
        <f>VLOOKUP(Table3[Symbol],stockComparisonTrading_excel!$A$2:$X$562,18,FALSE)</f>
        <v>41.7</v>
      </c>
      <c r="N114" s="105">
        <f>VLOOKUP(Table3[Symbol],stockComparisonTrading_excel!$A$2:$X$562,18,FALSE)</f>
        <v>41.7</v>
      </c>
      <c r="O114" s="105">
        <f>VLOOKUP(Table3[Symbol],stockComparisonTrading_excel!$A$2:$X$562,17,FALSE)</f>
        <v>1212165448</v>
      </c>
      <c r="P114" s="105">
        <f>VLOOKUP(Table3[Symbol],stockComparisonTrading_excel!$A$2:$X$562,18,FALSE)</f>
        <v>41.7</v>
      </c>
      <c r="Q114" s="105">
        <f>VLOOKUP(Table3[Symbol],stockComparisonTrading_excel!$A$2:$X$562,19,FALSE)</f>
        <v>1.99</v>
      </c>
      <c r="R114" s="105">
        <f>VLOOKUP(Table3[Symbol],stockComparisonTrading_excel!$A$2:$X$562,20,FALSE)</f>
        <v>2.08</v>
      </c>
      <c r="S114" s="105">
        <f>VLOOKUP(Table3[Symbol],stockComparisonTrading_excel!$A$2:$X$562,21,FALSE)</f>
        <v>2.41</v>
      </c>
      <c r="T114" s="105">
        <f>VLOOKUP(Table3[Symbol],stockComparisonTrading_excel!$A$2:$X$562,22,FALSE)</f>
        <v>24.02</v>
      </c>
      <c r="U114" s="105">
        <f>VLOOKUP(Table3[Symbol],stockComparisonTrading_excel!$A$2:$X$562,23,FALSE)</f>
        <v>303041362</v>
      </c>
      <c r="V114" s="105">
        <f>VLOOKUP(Table3[Symbol],stockComparisonTrading_excel!$A$2:$X$562,24,FALSE)</f>
        <v>1</v>
      </c>
      <c r="W114" s="106" t="str">
        <f>VLOOKUP(Table3[Symbol],Finalcial!$A$2:$P$493,2)</f>
        <v>Q4/2012</v>
      </c>
      <c r="X114" s="107">
        <f>VLOOKUP(Table3[Symbol],Finalcial!$A$2:$P$493,3)</f>
        <v>41274</v>
      </c>
      <c r="Y114" s="107" t="e">
        <f>VLOOKUP(Table3[Symbol],Finalcial!$A$2:$P$493,4,FALSE)</f>
        <v>#N/A</v>
      </c>
      <c r="Z114" s="107" t="e">
        <f>VLOOKUP(Table3[Symbol],Finalcial!$A$2:$P$493,5,FALSE)</f>
        <v>#N/A</v>
      </c>
      <c r="AA114" s="107" t="e">
        <f>VLOOKUP(Table3[Symbol],Finalcial!$A$2:$P$493,6,FALSE)</f>
        <v>#N/A</v>
      </c>
      <c r="AB114" s="107" t="e">
        <f>VLOOKUP(Table3[Symbol],Finalcial!$A$2:$P$493,7,FALSE)</f>
        <v>#N/A</v>
      </c>
      <c r="AC114" s="107" t="e">
        <f>VLOOKUP(Table3[Symbol],Finalcial!$A$2:$P$493,8,FALSE)</f>
        <v>#N/A</v>
      </c>
      <c r="AD114" s="107" t="e">
        <f>VLOOKUP(Table3[Symbol],Finalcial!$A$2:$P$493,9,FALSE)</f>
        <v>#N/A</v>
      </c>
      <c r="AE114" s="107" t="e">
        <f>VLOOKUP(Table3[Symbol],Finalcial!$A$2:$P$493,10,FALSE)</f>
        <v>#N/A</v>
      </c>
      <c r="AF114" s="107" t="e">
        <f>VLOOKUP(Table3[Symbol],Finalcial!$A$2:$P$493,11,FALSE)</f>
        <v>#N/A</v>
      </c>
      <c r="AG114" s="107" t="e">
        <f>VLOOKUP(Table3[Symbol],Finalcial!$A$2:$P$493,12,FALSE)</f>
        <v>#N/A</v>
      </c>
      <c r="AH114" s="107" t="e">
        <f>VLOOKUP(Table3[Symbol],Finalcial!$A$2:$P$493,13,FALSE)</f>
        <v>#N/A</v>
      </c>
      <c r="AI114" s="107" t="e">
        <f>VLOOKUP(Table3[Symbol],Finalcial!$A$2:$P$493,14,FALSE)</f>
        <v>#N/A</v>
      </c>
      <c r="AJ114" s="108" t="e">
        <f t="shared" si="1"/>
        <v>#N/A</v>
      </c>
    </row>
    <row r="115" spans="1:36" ht="18.55" customHeight="1" x14ac:dyDescent="0.3">
      <c r="A115" s="64" t="s">
        <v>151</v>
      </c>
      <c r="B115" s="14" t="str">
        <f>VLOOKUP(Table3[Symbol],stockComparisonTrading_excel!$A$2:$X$562,2,FALSE)</f>
        <v>Services: Professional Services</v>
      </c>
      <c r="C115" s="104">
        <f>VLOOKUP(Table3[Symbol],stockComparisonTrading_excel!$A$2:$X$562,3,FALSE)</f>
        <v>0.83</v>
      </c>
      <c r="D115" s="105">
        <f>VLOOKUP(Table3[Symbol],stockComparisonTrading_excel!$A$2:$X$562,18,FALSE)</f>
        <v>34.57</v>
      </c>
      <c r="E115" s="105">
        <f>VLOOKUP(Table3[Symbol],stockComparisonTrading_excel!$A$2:$X$562,18,FALSE)</f>
        <v>34.57</v>
      </c>
      <c r="F115" s="105">
        <f>VLOOKUP(Table3[Symbol],stockComparisonTrading_excel!$A$2:$X$562,18,FALSE)</f>
        <v>34.57</v>
      </c>
      <c r="G115" s="105">
        <f>VLOOKUP(Table3[Symbol],stockComparisonTrading_excel!$A$2:$X$562,18,FALSE)</f>
        <v>34.57</v>
      </c>
      <c r="H115" s="105">
        <f>VLOOKUP(Table3[Symbol],stockComparisonTrading_excel!$A$2:$X$562,18,FALSE)</f>
        <v>34.57</v>
      </c>
      <c r="I115" s="105">
        <f>VLOOKUP(Table3[Symbol],stockComparisonTrading_excel!$A$2:$X$562,18,FALSE)</f>
        <v>34.57</v>
      </c>
      <c r="J115" s="105">
        <f>VLOOKUP(Table3[Symbol],stockComparisonTrading_excel!$A$2:$X$562,18,FALSE)</f>
        <v>34.57</v>
      </c>
      <c r="K115" s="105">
        <f>VLOOKUP(Table3[Symbol],stockComparisonTrading_excel!$A$2:$X$562,18,FALSE)</f>
        <v>34.57</v>
      </c>
      <c r="L115" s="105">
        <f>VLOOKUP(Table3[Symbol],stockComparisonTrading_excel!$A$2:$X$562,18,FALSE)</f>
        <v>34.57</v>
      </c>
      <c r="M115" s="105">
        <f>VLOOKUP(Table3[Symbol],stockComparisonTrading_excel!$A$2:$X$562,18,FALSE)</f>
        <v>34.57</v>
      </c>
      <c r="N115" s="105">
        <f>VLOOKUP(Table3[Symbol],stockComparisonTrading_excel!$A$2:$X$562,18,FALSE)</f>
        <v>34.57</v>
      </c>
      <c r="O115" s="105">
        <f>VLOOKUP(Table3[Symbol],stockComparisonTrading_excel!$A$2:$X$562,17,FALSE)</f>
        <v>945000000</v>
      </c>
      <c r="P115" s="105">
        <f>VLOOKUP(Table3[Symbol],stockComparisonTrading_excel!$A$2:$X$562,18,FALSE)</f>
        <v>34.57</v>
      </c>
      <c r="Q115" s="105">
        <f>VLOOKUP(Table3[Symbol],stockComparisonTrading_excel!$A$2:$X$562,19,FALSE)</f>
        <v>0.9</v>
      </c>
      <c r="R115" s="105">
        <f>VLOOKUP(Table3[Symbol],stockComparisonTrading_excel!$A$2:$X$562,20,FALSE)</f>
        <v>1.17</v>
      </c>
      <c r="S115" s="105" t="str">
        <f>VLOOKUP(Table3[Symbol],stockComparisonTrading_excel!$A$2:$X$562,21,FALSE)</f>
        <v>-</v>
      </c>
      <c r="T115" s="105">
        <f>VLOOKUP(Table3[Symbol],stockComparisonTrading_excel!$A$2:$X$562,22,FALSE)</f>
        <v>434.46</v>
      </c>
      <c r="U115" s="105">
        <f>VLOOKUP(Table3[Symbol],stockComparisonTrading_excel!$A$2:$X$562,23,FALSE)</f>
        <v>900000000</v>
      </c>
      <c r="V115" s="105">
        <f>VLOOKUP(Table3[Symbol],stockComparisonTrading_excel!$A$2:$X$562,24,FALSE)</f>
        <v>1</v>
      </c>
      <c r="W115" s="106" t="str">
        <f>VLOOKUP(Table3[Symbol],Finalcial!$A$2:$P$493,2)</f>
        <v>Q1/2013</v>
      </c>
      <c r="X115" s="107">
        <f>VLOOKUP(Table3[Symbol],Finalcial!$A$2:$P$493,3)</f>
        <v>41364</v>
      </c>
      <c r="Y115" s="107" t="e">
        <f>VLOOKUP(Table3[Symbol],Finalcial!$A$2:$P$493,4,FALSE)</f>
        <v>#N/A</v>
      </c>
      <c r="Z115" s="107" t="e">
        <f>VLOOKUP(Table3[Symbol],Finalcial!$A$2:$P$493,5,FALSE)</f>
        <v>#N/A</v>
      </c>
      <c r="AA115" s="107" t="e">
        <f>VLOOKUP(Table3[Symbol],Finalcial!$A$2:$P$493,6,FALSE)</f>
        <v>#N/A</v>
      </c>
      <c r="AB115" s="107" t="e">
        <f>VLOOKUP(Table3[Symbol],Finalcial!$A$2:$P$493,7,FALSE)</f>
        <v>#N/A</v>
      </c>
      <c r="AC115" s="107" t="e">
        <f>VLOOKUP(Table3[Symbol],Finalcial!$A$2:$P$493,8,FALSE)</f>
        <v>#N/A</v>
      </c>
      <c r="AD115" s="107" t="e">
        <f>VLOOKUP(Table3[Symbol],Finalcial!$A$2:$P$493,9,FALSE)</f>
        <v>#N/A</v>
      </c>
      <c r="AE115" s="107" t="e">
        <f>VLOOKUP(Table3[Symbol],Finalcial!$A$2:$P$493,10,FALSE)</f>
        <v>#N/A</v>
      </c>
      <c r="AF115" s="107" t="e">
        <f>VLOOKUP(Table3[Symbol],Finalcial!$A$2:$P$493,11,FALSE)</f>
        <v>#N/A</v>
      </c>
      <c r="AG115" s="107" t="e">
        <f>VLOOKUP(Table3[Symbol],Finalcial!$A$2:$P$493,12,FALSE)</f>
        <v>#N/A</v>
      </c>
      <c r="AH115" s="107" t="e">
        <f>VLOOKUP(Table3[Symbol],Finalcial!$A$2:$P$493,13,FALSE)</f>
        <v>#N/A</v>
      </c>
      <c r="AI115" s="107" t="e">
        <f>VLOOKUP(Table3[Symbol],Finalcial!$A$2:$P$493,14,FALSE)</f>
        <v>#N/A</v>
      </c>
      <c r="AJ115" s="108" t="e">
        <f t="shared" si="1"/>
        <v>#N/A</v>
      </c>
    </row>
    <row r="116" spans="1:36" ht="18.55" customHeight="1" x14ac:dyDescent="0.3">
      <c r="A116" s="64" t="s">
        <v>309</v>
      </c>
      <c r="B116" s="14" t="str">
        <f>VLOOKUP(Table3[Symbol],stockComparisonTrading_excel!$A$2:$X$562,2,FALSE)</f>
        <v>Services: Professional Services</v>
      </c>
      <c r="C116" s="104">
        <f>VLOOKUP(Table3[Symbol],stockComparisonTrading_excel!$A$2:$X$562,3,FALSE)</f>
        <v>0.2</v>
      </c>
      <c r="D116" s="105" t="str">
        <f>VLOOKUP(Table3[Symbol],stockComparisonTrading_excel!$A$2:$X$562,18,FALSE)</f>
        <v>N/A</v>
      </c>
      <c r="E116" s="105" t="str">
        <f>VLOOKUP(Table3[Symbol],stockComparisonTrading_excel!$A$2:$X$562,18,FALSE)</f>
        <v>N/A</v>
      </c>
      <c r="F116" s="105" t="str">
        <f>VLOOKUP(Table3[Symbol],stockComparisonTrading_excel!$A$2:$X$562,18,FALSE)</f>
        <v>N/A</v>
      </c>
      <c r="G116" s="105" t="str">
        <f>VLOOKUP(Table3[Symbol],stockComparisonTrading_excel!$A$2:$X$562,18,FALSE)</f>
        <v>N/A</v>
      </c>
      <c r="H116" s="105" t="str">
        <f>VLOOKUP(Table3[Symbol],stockComparisonTrading_excel!$A$2:$X$562,18,FALSE)</f>
        <v>N/A</v>
      </c>
      <c r="I116" s="105" t="str">
        <f>VLOOKUP(Table3[Symbol],stockComparisonTrading_excel!$A$2:$X$562,18,FALSE)</f>
        <v>N/A</v>
      </c>
      <c r="J116" s="105" t="str">
        <f>VLOOKUP(Table3[Symbol],stockComparisonTrading_excel!$A$2:$X$562,18,FALSE)</f>
        <v>N/A</v>
      </c>
      <c r="K116" s="105" t="str">
        <f>VLOOKUP(Table3[Symbol],stockComparisonTrading_excel!$A$2:$X$562,18,FALSE)</f>
        <v>N/A</v>
      </c>
      <c r="L116" s="105" t="str">
        <f>VLOOKUP(Table3[Symbol],stockComparisonTrading_excel!$A$2:$X$562,18,FALSE)</f>
        <v>N/A</v>
      </c>
      <c r="M116" s="105" t="str">
        <f>VLOOKUP(Table3[Symbol],stockComparisonTrading_excel!$A$2:$X$562,18,FALSE)</f>
        <v>N/A</v>
      </c>
      <c r="N116" s="105" t="str">
        <f>VLOOKUP(Table3[Symbol],stockComparisonTrading_excel!$A$2:$X$562,18,FALSE)</f>
        <v>N/A</v>
      </c>
      <c r="O116" s="105">
        <f>VLOOKUP(Table3[Symbol],stockComparisonTrading_excel!$A$2:$X$562,17,FALSE)</f>
        <v>350000000</v>
      </c>
      <c r="P116" s="105" t="str">
        <f>VLOOKUP(Table3[Symbol],stockComparisonTrading_excel!$A$2:$X$562,18,FALSE)</f>
        <v>N/A</v>
      </c>
      <c r="Q116" s="105">
        <f>VLOOKUP(Table3[Symbol],stockComparisonTrading_excel!$A$2:$X$562,19,FALSE)</f>
        <v>3.36</v>
      </c>
      <c r="R116" s="105">
        <f>VLOOKUP(Table3[Symbol],stockComparisonTrading_excel!$A$2:$X$562,20,FALSE)</f>
        <v>0.06</v>
      </c>
      <c r="S116" s="105" t="str">
        <f>VLOOKUP(Table3[Symbol],stockComparisonTrading_excel!$A$2:$X$562,21,FALSE)</f>
        <v>-</v>
      </c>
      <c r="T116" s="105" t="str">
        <f>VLOOKUP(Table3[Symbol],stockComparisonTrading_excel!$A$2:$X$562,22,FALSE)</f>
        <v>-</v>
      </c>
      <c r="U116" s="105">
        <f>VLOOKUP(Table3[Symbol],stockComparisonTrading_excel!$A$2:$X$562,23,FALSE)</f>
        <v>1750000000</v>
      </c>
      <c r="V116" s="105">
        <f>VLOOKUP(Table3[Symbol],stockComparisonTrading_excel!$A$2:$X$562,24,FALSE)</f>
        <v>0.7</v>
      </c>
      <c r="W116" s="106" t="str">
        <f>VLOOKUP(Table3[Symbol],Finalcial!$A$2:$P$493,2)</f>
        <v>Q4/2012</v>
      </c>
      <c r="X116" s="107">
        <f>VLOOKUP(Table3[Symbol],Finalcial!$A$2:$P$493,3)</f>
        <v>41274</v>
      </c>
      <c r="Y116" s="107" t="e">
        <f>VLOOKUP(Table3[Symbol],Finalcial!$A$2:$P$493,4,FALSE)</f>
        <v>#N/A</v>
      </c>
      <c r="Z116" s="107" t="e">
        <f>VLOOKUP(Table3[Symbol],Finalcial!$A$2:$P$493,5,FALSE)</f>
        <v>#N/A</v>
      </c>
      <c r="AA116" s="107" t="e">
        <f>VLOOKUP(Table3[Symbol],Finalcial!$A$2:$P$493,6,FALSE)</f>
        <v>#N/A</v>
      </c>
      <c r="AB116" s="107" t="e">
        <f>VLOOKUP(Table3[Symbol],Finalcial!$A$2:$P$493,7,FALSE)</f>
        <v>#N/A</v>
      </c>
      <c r="AC116" s="107" t="e">
        <f>VLOOKUP(Table3[Symbol],Finalcial!$A$2:$P$493,8,FALSE)</f>
        <v>#N/A</v>
      </c>
      <c r="AD116" s="107" t="e">
        <f>VLOOKUP(Table3[Symbol],Finalcial!$A$2:$P$493,9,FALSE)</f>
        <v>#N/A</v>
      </c>
      <c r="AE116" s="107" t="e">
        <f>VLOOKUP(Table3[Symbol],Finalcial!$A$2:$P$493,10,FALSE)</f>
        <v>#N/A</v>
      </c>
      <c r="AF116" s="107" t="e">
        <f>VLOOKUP(Table3[Symbol],Finalcial!$A$2:$P$493,11,FALSE)</f>
        <v>#N/A</v>
      </c>
      <c r="AG116" s="107" t="e">
        <f>VLOOKUP(Table3[Symbol],Finalcial!$A$2:$P$493,12,FALSE)</f>
        <v>#N/A</v>
      </c>
      <c r="AH116" s="107" t="e">
        <f>VLOOKUP(Table3[Symbol],Finalcial!$A$2:$P$493,13,FALSE)</f>
        <v>#N/A</v>
      </c>
      <c r="AI116" s="107" t="e">
        <f>VLOOKUP(Table3[Symbol],Finalcial!$A$2:$P$493,14,FALSE)</f>
        <v>#N/A</v>
      </c>
      <c r="AJ116" s="108" t="e">
        <f t="shared" si="1"/>
        <v>#N/A</v>
      </c>
    </row>
    <row r="117" spans="1:36" ht="18.55" customHeight="1" x14ac:dyDescent="0.3">
      <c r="A117" s="64" t="s">
        <v>82</v>
      </c>
      <c r="B117" s="14" t="str">
        <f>VLOOKUP(Table3[Symbol],stockComparisonTrading_excel!$A$2:$X$562,2,FALSE)</f>
        <v>Services: Tourism &amp; Leisure</v>
      </c>
      <c r="C117" s="104">
        <f>VLOOKUP(Table3[Symbol],stockComparisonTrading_excel!$A$2:$X$562,3,FALSE)</f>
        <v>0.1</v>
      </c>
      <c r="D117" s="105" t="str">
        <f>VLOOKUP(Table3[Symbol],stockComparisonTrading_excel!$A$2:$X$562,18,FALSE)</f>
        <v>N/A</v>
      </c>
      <c r="E117" s="105" t="str">
        <f>VLOOKUP(Table3[Symbol],stockComparisonTrading_excel!$A$2:$X$562,18,FALSE)</f>
        <v>N/A</v>
      </c>
      <c r="F117" s="105" t="str">
        <f>VLOOKUP(Table3[Symbol],stockComparisonTrading_excel!$A$2:$X$562,18,FALSE)</f>
        <v>N/A</v>
      </c>
      <c r="G117" s="105" t="str">
        <f>VLOOKUP(Table3[Symbol],stockComparisonTrading_excel!$A$2:$X$562,18,FALSE)</f>
        <v>N/A</v>
      </c>
      <c r="H117" s="105" t="str">
        <f>VLOOKUP(Table3[Symbol],stockComparisonTrading_excel!$A$2:$X$562,18,FALSE)</f>
        <v>N/A</v>
      </c>
      <c r="I117" s="105" t="str">
        <f>VLOOKUP(Table3[Symbol],stockComparisonTrading_excel!$A$2:$X$562,18,FALSE)</f>
        <v>N/A</v>
      </c>
      <c r="J117" s="105" t="str">
        <f>VLOOKUP(Table3[Symbol],stockComparisonTrading_excel!$A$2:$X$562,18,FALSE)</f>
        <v>N/A</v>
      </c>
      <c r="K117" s="105" t="str">
        <f>VLOOKUP(Table3[Symbol],stockComparisonTrading_excel!$A$2:$X$562,18,FALSE)</f>
        <v>N/A</v>
      </c>
      <c r="L117" s="105" t="str">
        <f>VLOOKUP(Table3[Symbol],stockComparisonTrading_excel!$A$2:$X$562,18,FALSE)</f>
        <v>N/A</v>
      </c>
      <c r="M117" s="105" t="str">
        <f>VLOOKUP(Table3[Symbol],stockComparisonTrading_excel!$A$2:$X$562,18,FALSE)</f>
        <v>N/A</v>
      </c>
      <c r="N117" s="105" t="str">
        <f>VLOOKUP(Table3[Symbol],stockComparisonTrading_excel!$A$2:$X$562,18,FALSE)</f>
        <v>N/A</v>
      </c>
      <c r="O117" s="105">
        <f>VLOOKUP(Table3[Symbol],stockComparisonTrading_excel!$A$2:$X$562,17,FALSE)</f>
        <v>55036976.700000003</v>
      </c>
      <c r="P117" s="105" t="str">
        <f>VLOOKUP(Table3[Symbol],stockComparisonTrading_excel!$A$2:$X$562,18,FALSE)</f>
        <v>N/A</v>
      </c>
      <c r="Q117" s="105" t="str">
        <f>VLOOKUP(Table3[Symbol],stockComparisonTrading_excel!$A$2:$X$562,19,FALSE)</f>
        <v>N/A</v>
      </c>
      <c r="R117" s="105">
        <f>VLOOKUP(Table3[Symbol],stockComparisonTrading_excel!$A$2:$X$562,20,FALSE)</f>
        <v>-0.86</v>
      </c>
      <c r="S117" s="105" t="str">
        <f>VLOOKUP(Table3[Symbol],stockComparisonTrading_excel!$A$2:$X$562,21,FALSE)</f>
        <v>-</v>
      </c>
      <c r="T117" s="105" t="str">
        <f>VLOOKUP(Table3[Symbol],stockComparisonTrading_excel!$A$2:$X$562,22,FALSE)</f>
        <v>-</v>
      </c>
      <c r="U117" s="105">
        <f>VLOOKUP(Table3[Symbol],stockComparisonTrading_excel!$A$2:$X$562,23,FALSE)</f>
        <v>550369767</v>
      </c>
      <c r="V117" s="105">
        <f>VLOOKUP(Table3[Symbol],stockComparisonTrading_excel!$A$2:$X$562,24,FALSE)</f>
        <v>1</v>
      </c>
      <c r="W117" s="106" t="str">
        <f>VLOOKUP(Table3[Symbol],Finalcial!$A$2:$P$493,2)</f>
        <v>Q1/2013</v>
      </c>
      <c r="X117" s="107">
        <f>VLOOKUP(Table3[Symbol],Finalcial!$A$2:$P$493,3)</f>
        <v>41364</v>
      </c>
      <c r="Y117" s="107" t="e">
        <f>VLOOKUP(Table3[Symbol],Finalcial!$A$2:$P$493,4,FALSE)</f>
        <v>#N/A</v>
      </c>
      <c r="Z117" s="107" t="e">
        <f>VLOOKUP(Table3[Symbol],Finalcial!$A$2:$P$493,5,FALSE)</f>
        <v>#N/A</v>
      </c>
      <c r="AA117" s="107" t="e">
        <f>VLOOKUP(Table3[Symbol],Finalcial!$A$2:$P$493,6,FALSE)</f>
        <v>#N/A</v>
      </c>
      <c r="AB117" s="107" t="e">
        <f>VLOOKUP(Table3[Symbol],Finalcial!$A$2:$P$493,7,FALSE)</f>
        <v>#N/A</v>
      </c>
      <c r="AC117" s="107" t="e">
        <f>VLOOKUP(Table3[Symbol],Finalcial!$A$2:$P$493,8,FALSE)</f>
        <v>#N/A</v>
      </c>
      <c r="AD117" s="107" t="e">
        <f>VLOOKUP(Table3[Symbol],Finalcial!$A$2:$P$493,9,FALSE)</f>
        <v>#N/A</v>
      </c>
      <c r="AE117" s="107" t="e">
        <f>VLOOKUP(Table3[Symbol],Finalcial!$A$2:$P$493,10,FALSE)</f>
        <v>#N/A</v>
      </c>
      <c r="AF117" s="107" t="e">
        <f>VLOOKUP(Table3[Symbol],Finalcial!$A$2:$P$493,11,FALSE)</f>
        <v>#N/A</v>
      </c>
      <c r="AG117" s="107" t="e">
        <f>VLOOKUP(Table3[Symbol],Finalcial!$A$2:$P$493,12,FALSE)</f>
        <v>#N/A</v>
      </c>
      <c r="AH117" s="107" t="e">
        <f>VLOOKUP(Table3[Symbol],Finalcial!$A$2:$P$493,13,FALSE)</f>
        <v>#N/A</v>
      </c>
      <c r="AI117" s="107" t="e">
        <f>VLOOKUP(Table3[Symbol],Finalcial!$A$2:$P$493,14,FALSE)</f>
        <v>#N/A</v>
      </c>
      <c r="AJ117" s="108" t="e">
        <f t="shared" si="1"/>
        <v>#N/A</v>
      </c>
    </row>
    <row r="118" spans="1:36" ht="18.55" customHeight="1" x14ac:dyDescent="0.3">
      <c r="A118" s="64" t="s">
        <v>633</v>
      </c>
      <c r="B118" s="14" t="str">
        <f>VLOOKUP(Table3[Symbol],stockComparisonTrading_excel!$A$2:$X$562,2,FALSE)</f>
        <v>Services: Transportation &amp; Logistics</v>
      </c>
      <c r="C118" s="104">
        <f>VLOOKUP(Table3[Symbol],stockComparisonTrading_excel!$A$2:$X$562,3,FALSE)</f>
        <v>10.8</v>
      </c>
      <c r="D118" s="105" t="str">
        <f>VLOOKUP(Table3[Symbol],stockComparisonTrading_excel!$A$2:$X$562,18,FALSE)</f>
        <v>N/A</v>
      </c>
      <c r="E118" s="105" t="str">
        <f>VLOOKUP(Table3[Symbol],stockComparisonTrading_excel!$A$2:$X$562,18,FALSE)</f>
        <v>N/A</v>
      </c>
      <c r="F118" s="105" t="str">
        <f>VLOOKUP(Table3[Symbol],stockComparisonTrading_excel!$A$2:$X$562,18,FALSE)</f>
        <v>N/A</v>
      </c>
      <c r="G118" s="105" t="str">
        <f>VLOOKUP(Table3[Symbol],stockComparisonTrading_excel!$A$2:$X$562,18,FALSE)</f>
        <v>N/A</v>
      </c>
      <c r="H118" s="105" t="str">
        <f>VLOOKUP(Table3[Symbol],stockComparisonTrading_excel!$A$2:$X$562,18,FALSE)</f>
        <v>N/A</v>
      </c>
      <c r="I118" s="105" t="str">
        <f>VLOOKUP(Table3[Symbol],stockComparisonTrading_excel!$A$2:$X$562,18,FALSE)</f>
        <v>N/A</v>
      </c>
      <c r="J118" s="105" t="str">
        <f>VLOOKUP(Table3[Symbol],stockComparisonTrading_excel!$A$2:$X$562,18,FALSE)</f>
        <v>N/A</v>
      </c>
      <c r="K118" s="105" t="str">
        <f>VLOOKUP(Table3[Symbol],stockComparisonTrading_excel!$A$2:$X$562,18,FALSE)</f>
        <v>N/A</v>
      </c>
      <c r="L118" s="105" t="str">
        <f>VLOOKUP(Table3[Symbol],stockComparisonTrading_excel!$A$2:$X$562,18,FALSE)</f>
        <v>N/A</v>
      </c>
      <c r="M118" s="105" t="str">
        <f>VLOOKUP(Table3[Symbol],stockComparisonTrading_excel!$A$2:$X$562,18,FALSE)</f>
        <v>N/A</v>
      </c>
      <c r="N118" s="105" t="str">
        <f>VLOOKUP(Table3[Symbol],stockComparisonTrading_excel!$A$2:$X$562,18,FALSE)</f>
        <v>N/A</v>
      </c>
      <c r="O118" s="105">
        <f>VLOOKUP(Table3[Symbol],stockComparisonTrading_excel!$A$2:$X$562,17,FALSE)</f>
        <v>68298400000</v>
      </c>
      <c r="P118" s="105" t="str">
        <f>VLOOKUP(Table3[Symbol],stockComparisonTrading_excel!$A$2:$X$562,18,FALSE)</f>
        <v>N/A</v>
      </c>
      <c r="Q118" s="105" t="str">
        <f>VLOOKUP(Table3[Symbol],stockComparisonTrading_excel!$A$2:$X$562,19,FALSE)</f>
        <v>N/A</v>
      </c>
      <c r="R118" s="105" t="str">
        <f>VLOOKUP(Table3[Symbol],stockComparisonTrading_excel!$A$2:$X$562,20,FALSE)</f>
        <v>-</v>
      </c>
      <c r="S118" s="105" t="str">
        <f>VLOOKUP(Table3[Symbol],stockComparisonTrading_excel!$A$2:$X$562,21,FALSE)</f>
        <v>-</v>
      </c>
      <c r="T118" s="105">
        <f>VLOOKUP(Table3[Symbol],stockComparisonTrading_excel!$A$2:$X$562,22,FALSE)</f>
        <v>17.64</v>
      </c>
      <c r="U118" s="105">
        <f>VLOOKUP(Table3[Symbol],stockComparisonTrading_excel!$A$2:$X$562,23,FALSE)</f>
        <v>5788000000</v>
      </c>
      <c r="V118" s="105">
        <f>VLOOKUP(Table3[Symbol],stockComparisonTrading_excel!$A$2:$X$562,24,FALSE)</f>
        <v>10.8</v>
      </c>
      <c r="W118" s="106" t="str">
        <f>VLOOKUP(Table3[Symbol],Finalcial!$A$2:$P$493,2)</f>
        <v>Q1/2013</v>
      </c>
      <c r="X118" s="107">
        <f>VLOOKUP(Table3[Symbol],Finalcial!$A$2:$P$493,3)</f>
        <v>41364</v>
      </c>
      <c r="Y118" s="107" t="e">
        <f>VLOOKUP(Table3[Symbol],Finalcial!$A$2:$P$493,4,FALSE)</f>
        <v>#N/A</v>
      </c>
      <c r="Z118" s="107" t="e">
        <f>VLOOKUP(Table3[Symbol],Finalcial!$A$2:$P$493,5,FALSE)</f>
        <v>#N/A</v>
      </c>
      <c r="AA118" s="107" t="e">
        <f>VLOOKUP(Table3[Symbol],Finalcial!$A$2:$P$493,6,FALSE)</f>
        <v>#N/A</v>
      </c>
      <c r="AB118" s="107" t="e">
        <f>VLOOKUP(Table3[Symbol],Finalcial!$A$2:$P$493,7,FALSE)</f>
        <v>#N/A</v>
      </c>
      <c r="AC118" s="107" t="e">
        <f>VLOOKUP(Table3[Symbol],Finalcial!$A$2:$P$493,8,FALSE)</f>
        <v>#N/A</v>
      </c>
      <c r="AD118" s="107" t="e">
        <f>VLOOKUP(Table3[Symbol],Finalcial!$A$2:$P$493,9,FALSE)</f>
        <v>#N/A</v>
      </c>
      <c r="AE118" s="107" t="e">
        <f>VLOOKUP(Table3[Symbol],Finalcial!$A$2:$P$493,10,FALSE)</f>
        <v>#N/A</v>
      </c>
      <c r="AF118" s="107" t="e">
        <f>VLOOKUP(Table3[Symbol],Finalcial!$A$2:$P$493,11,FALSE)</f>
        <v>#N/A</v>
      </c>
      <c r="AG118" s="107" t="e">
        <f>VLOOKUP(Table3[Symbol],Finalcial!$A$2:$P$493,12,FALSE)</f>
        <v>#N/A</v>
      </c>
      <c r="AH118" s="107" t="e">
        <f>VLOOKUP(Table3[Symbol],Finalcial!$A$2:$P$493,13,FALSE)</f>
        <v>#N/A</v>
      </c>
      <c r="AI118" s="107" t="e">
        <f>VLOOKUP(Table3[Symbol],Finalcial!$A$2:$P$493,14,FALSE)</f>
        <v>#N/A</v>
      </c>
      <c r="AJ118" s="108" t="e">
        <f t="shared" si="1"/>
        <v>#N/A</v>
      </c>
    </row>
    <row r="119" spans="1:36" ht="18.55" customHeight="1" x14ac:dyDescent="0.3">
      <c r="A119" s="64" t="s">
        <v>322</v>
      </c>
      <c r="B119" s="14" t="str">
        <f>VLOOKUP(Table3[Symbol],stockComparisonTrading_excel!$A$2:$X$562,2,FALSE)</f>
        <v>Services: Health Care Services</v>
      </c>
      <c r="C119" s="104">
        <f>VLOOKUP(Table3[Symbol],stockComparisonTrading_excel!$A$2:$X$562,3,FALSE)</f>
        <v>1576</v>
      </c>
      <c r="D119" s="105">
        <f>VLOOKUP(Table3[Symbol],stockComparisonTrading_excel!$A$2:$X$562,18,FALSE)</f>
        <v>18.21</v>
      </c>
      <c r="E119" s="105">
        <f>VLOOKUP(Table3[Symbol],stockComparisonTrading_excel!$A$2:$X$562,18,FALSE)</f>
        <v>18.21</v>
      </c>
      <c r="F119" s="105">
        <f>VLOOKUP(Table3[Symbol],stockComparisonTrading_excel!$A$2:$X$562,18,FALSE)</f>
        <v>18.21</v>
      </c>
      <c r="G119" s="105">
        <f>VLOOKUP(Table3[Symbol],stockComparisonTrading_excel!$A$2:$X$562,18,FALSE)</f>
        <v>18.21</v>
      </c>
      <c r="H119" s="105">
        <f>VLOOKUP(Table3[Symbol],stockComparisonTrading_excel!$A$2:$X$562,18,FALSE)</f>
        <v>18.21</v>
      </c>
      <c r="I119" s="105">
        <f>VLOOKUP(Table3[Symbol],stockComparisonTrading_excel!$A$2:$X$562,18,FALSE)</f>
        <v>18.21</v>
      </c>
      <c r="J119" s="105">
        <f>VLOOKUP(Table3[Symbol],stockComparisonTrading_excel!$A$2:$X$562,18,FALSE)</f>
        <v>18.21</v>
      </c>
      <c r="K119" s="105">
        <f>VLOOKUP(Table3[Symbol],stockComparisonTrading_excel!$A$2:$X$562,18,FALSE)</f>
        <v>18.21</v>
      </c>
      <c r="L119" s="105">
        <f>VLOOKUP(Table3[Symbol],stockComparisonTrading_excel!$A$2:$X$562,18,FALSE)</f>
        <v>18.21</v>
      </c>
      <c r="M119" s="105">
        <f>VLOOKUP(Table3[Symbol],stockComparisonTrading_excel!$A$2:$X$562,18,FALSE)</f>
        <v>18.21</v>
      </c>
      <c r="N119" s="105">
        <f>VLOOKUP(Table3[Symbol],stockComparisonTrading_excel!$A$2:$X$562,18,FALSE)</f>
        <v>18.21</v>
      </c>
      <c r="O119" s="105">
        <f>VLOOKUP(Table3[Symbol],stockComparisonTrading_excel!$A$2:$X$562,17,FALSE)</f>
        <v>23616000000</v>
      </c>
      <c r="P119" s="105">
        <f>VLOOKUP(Table3[Symbol],stockComparisonTrading_excel!$A$2:$X$562,18,FALSE)</f>
        <v>18.21</v>
      </c>
      <c r="Q119" s="105">
        <f>VLOOKUP(Table3[Symbol],stockComparisonTrading_excel!$A$2:$X$562,19,FALSE)</f>
        <v>4.3</v>
      </c>
      <c r="R119" s="105">
        <f>VLOOKUP(Table3[Symbol],stockComparisonTrading_excel!$A$2:$X$562,20,FALSE)</f>
        <v>458.2</v>
      </c>
      <c r="S119" s="105">
        <f>VLOOKUP(Table3[Symbol],stockComparisonTrading_excel!$A$2:$X$562,21,FALSE)</f>
        <v>0.61</v>
      </c>
      <c r="T119" s="105">
        <f>VLOOKUP(Table3[Symbol],stockComparisonTrading_excel!$A$2:$X$562,22,FALSE)</f>
        <v>0.05</v>
      </c>
      <c r="U119" s="105">
        <f>VLOOKUP(Table3[Symbol],stockComparisonTrading_excel!$A$2:$X$562,23,FALSE)</f>
        <v>12000000</v>
      </c>
      <c r="V119" s="105">
        <f>VLOOKUP(Table3[Symbol],stockComparisonTrading_excel!$A$2:$X$562,24,FALSE)</f>
        <v>10</v>
      </c>
      <c r="W119" s="106" t="str">
        <f>VLOOKUP(Table3[Symbol],Finalcial!$A$2:$P$493,2)</f>
        <v>Q4/2012</v>
      </c>
      <c r="X119" s="107">
        <f>VLOOKUP(Table3[Symbol],Finalcial!$A$2:$P$493,3)</f>
        <v>41274</v>
      </c>
      <c r="Y119" s="107">
        <f>VLOOKUP(Table3[Symbol],Finalcial!$A$2:$P$493,4,FALSE)</f>
        <v>8593158.7799999993</v>
      </c>
      <c r="Z119" s="107">
        <f>VLOOKUP(Table3[Symbol],Finalcial!$A$2:$P$493,5,FALSE)</f>
        <v>3014223.94</v>
      </c>
      <c r="AA119" s="107">
        <f>VLOOKUP(Table3[Symbol],Finalcial!$A$2:$P$493,6,FALSE)</f>
        <v>120000</v>
      </c>
      <c r="AB119" s="107">
        <f>VLOOKUP(Table3[Symbol],Finalcial!$A$2:$P$493,7,FALSE)</f>
        <v>5498365.3799999999</v>
      </c>
      <c r="AC119" s="107">
        <f>VLOOKUP(Table3[Symbol],Finalcial!$A$2:$P$493,8,FALSE)</f>
        <v>996145.86</v>
      </c>
      <c r="AD119" s="107">
        <f>VLOOKUP(Table3[Symbol],Finalcial!$A$2:$P$493,9,FALSE)</f>
        <v>341177.2</v>
      </c>
      <c r="AE119" s="107">
        <f>VLOOKUP(Table3[Symbol],Finalcial!$A$2:$P$493,10,FALSE)</f>
        <v>28.43</v>
      </c>
      <c r="AF119" s="107">
        <f>VLOOKUP(Table3[Symbol],Finalcial!$A$2:$P$493,11,FALSE)</f>
        <v>0.55000000000000004</v>
      </c>
      <c r="AG119" s="107">
        <f>VLOOKUP(Table3[Symbol],Finalcial!$A$2:$P$493,12,FALSE)</f>
        <v>34.25</v>
      </c>
      <c r="AH119" s="107">
        <f>VLOOKUP(Table3[Symbol],Finalcial!$A$2:$P$493,13,FALSE)</f>
        <v>22.34</v>
      </c>
      <c r="AI119" s="107">
        <f>VLOOKUP(Table3[Symbol],Finalcial!$A$2:$P$493,14,FALSE)</f>
        <v>28.26</v>
      </c>
      <c r="AJ119" s="108">
        <f t="shared" si="1"/>
        <v>8.834775418756001</v>
      </c>
    </row>
    <row r="120" spans="1:36" ht="18.55" customHeight="1" x14ac:dyDescent="0.3">
      <c r="A120" s="64" t="s">
        <v>348</v>
      </c>
      <c r="B120" s="14" t="str">
        <f>VLOOKUP(Table3[Symbol],stockComparisonTrading_excel!$A$2:$X$562,2,FALSE)</f>
        <v>Financials: Insurance</v>
      </c>
      <c r="C120" s="104">
        <f>VLOOKUP(Table3[Symbol],stockComparisonTrading_excel!$A$2:$X$562,3,FALSE)</f>
        <v>750</v>
      </c>
      <c r="D120" s="105">
        <f>VLOOKUP(Table3[Symbol],stockComparisonTrading_excel!$A$2:$X$562,18,FALSE)</f>
        <v>21.04</v>
      </c>
      <c r="E120" s="105">
        <f>VLOOKUP(Table3[Symbol],stockComparisonTrading_excel!$A$2:$X$562,18,FALSE)</f>
        <v>21.04</v>
      </c>
      <c r="F120" s="105">
        <f>VLOOKUP(Table3[Symbol],stockComparisonTrading_excel!$A$2:$X$562,18,FALSE)</f>
        <v>21.04</v>
      </c>
      <c r="G120" s="105">
        <f>VLOOKUP(Table3[Symbol],stockComparisonTrading_excel!$A$2:$X$562,18,FALSE)</f>
        <v>21.04</v>
      </c>
      <c r="H120" s="105">
        <f>VLOOKUP(Table3[Symbol],stockComparisonTrading_excel!$A$2:$X$562,18,FALSE)</f>
        <v>21.04</v>
      </c>
      <c r="I120" s="105">
        <f>VLOOKUP(Table3[Symbol],stockComparisonTrading_excel!$A$2:$X$562,18,FALSE)</f>
        <v>21.04</v>
      </c>
      <c r="J120" s="105">
        <f>VLOOKUP(Table3[Symbol],stockComparisonTrading_excel!$A$2:$X$562,18,FALSE)</f>
        <v>21.04</v>
      </c>
      <c r="K120" s="105">
        <f>VLOOKUP(Table3[Symbol],stockComparisonTrading_excel!$A$2:$X$562,18,FALSE)</f>
        <v>21.04</v>
      </c>
      <c r="L120" s="105">
        <f>VLOOKUP(Table3[Symbol],stockComparisonTrading_excel!$A$2:$X$562,18,FALSE)</f>
        <v>21.04</v>
      </c>
      <c r="M120" s="105">
        <f>VLOOKUP(Table3[Symbol],stockComparisonTrading_excel!$A$2:$X$562,18,FALSE)</f>
        <v>21.04</v>
      </c>
      <c r="N120" s="105">
        <f>VLOOKUP(Table3[Symbol],stockComparisonTrading_excel!$A$2:$X$562,18,FALSE)</f>
        <v>21.04</v>
      </c>
      <c r="O120" s="105">
        <f>VLOOKUP(Table3[Symbol],stockComparisonTrading_excel!$A$2:$X$562,17,FALSE)</f>
        <v>78204000000</v>
      </c>
      <c r="P120" s="105">
        <f>VLOOKUP(Table3[Symbol],stockComparisonTrading_excel!$A$2:$X$562,18,FALSE)</f>
        <v>21.04</v>
      </c>
      <c r="Q120" s="105">
        <f>VLOOKUP(Table3[Symbol],stockComparisonTrading_excel!$A$2:$X$562,19,FALSE)</f>
        <v>7.97</v>
      </c>
      <c r="R120" s="105">
        <f>VLOOKUP(Table3[Symbol],stockComparisonTrading_excel!$A$2:$X$562,20,FALSE)</f>
        <v>147.58000000000001</v>
      </c>
      <c r="S120" s="105">
        <f>VLOOKUP(Table3[Symbol],stockComparisonTrading_excel!$A$2:$X$562,21,FALSE)</f>
        <v>3.84</v>
      </c>
      <c r="T120" s="105">
        <f>VLOOKUP(Table3[Symbol],stockComparisonTrading_excel!$A$2:$X$562,22,FALSE)</f>
        <v>0.84</v>
      </c>
      <c r="U120" s="105">
        <f>VLOOKUP(Table3[Symbol],stockComparisonTrading_excel!$A$2:$X$562,23,FALSE)</f>
        <v>66500000</v>
      </c>
      <c r="V120" s="105">
        <f>VLOOKUP(Table3[Symbol],stockComparisonTrading_excel!$A$2:$X$562,24,FALSE)</f>
        <v>10</v>
      </c>
      <c r="W120" s="106" t="str">
        <f>VLOOKUP(Table3[Symbol],Finalcial!$A$2:$P$493,2)</f>
        <v>Q4/2012</v>
      </c>
      <c r="X120" s="107">
        <f>VLOOKUP(Table3[Symbol],Finalcial!$A$2:$P$493,3)</f>
        <v>41274</v>
      </c>
      <c r="Y120" s="107">
        <f>VLOOKUP(Table3[Symbol],Finalcial!$A$2:$P$493,4,FALSE)</f>
        <v>121917254.78</v>
      </c>
      <c r="Z120" s="107">
        <f>VLOOKUP(Table3[Symbol],Finalcial!$A$2:$P$493,5,FALSE)</f>
        <v>112103266.48</v>
      </c>
      <c r="AA120" s="107">
        <f>VLOOKUP(Table3[Symbol],Finalcial!$A$2:$P$493,6,FALSE)</f>
        <v>665000</v>
      </c>
      <c r="AB120" s="107">
        <f>VLOOKUP(Table3[Symbol],Finalcial!$A$2:$P$493,7,FALSE)</f>
        <v>9813988.3100000005</v>
      </c>
      <c r="AC120" s="107">
        <f>VLOOKUP(Table3[Symbol],Finalcial!$A$2:$P$493,8,FALSE)</f>
        <v>12428789.189999999</v>
      </c>
      <c r="AD120" s="107">
        <f>VLOOKUP(Table3[Symbol],Finalcial!$A$2:$P$493,9,FALSE)</f>
        <v>1203898.3700000001</v>
      </c>
      <c r="AE120" s="107">
        <f>VLOOKUP(Table3[Symbol],Finalcial!$A$2:$P$493,10,FALSE)</f>
        <v>18.100000000000001</v>
      </c>
      <c r="AF120" s="107">
        <f>VLOOKUP(Table3[Symbol],Finalcial!$A$2:$P$493,11,FALSE)</f>
        <v>11.42</v>
      </c>
      <c r="AG120" s="107">
        <f>VLOOKUP(Table3[Symbol],Finalcial!$A$2:$P$493,12,FALSE)</f>
        <v>9.69</v>
      </c>
      <c r="AH120" s="107">
        <f>VLOOKUP(Table3[Symbol],Finalcial!$A$2:$P$493,13,FALSE)</f>
        <v>4.4000000000000004</v>
      </c>
      <c r="AI120" s="107">
        <f>VLOOKUP(Table3[Symbol],Finalcial!$A$2:$P$493,14,FALSE)</f>
        <v>37.86</v>
      </c>
      <c r="AJ120" s="108">
        <f t="shared" si="1"/>
        <v>93.116885339748393</v>
      </c>
    </row>
    <row r="121" spans="1:36" ht="18.55" customHeight="1" x14ac:dyDescent="0.3">
      <c r="A121" s="64" t="s">
        <v>235</v>
      </c>
      <c r="B121" s="14" t="str">
        <f>VLOOKUP(Table3[Symbol],stockComparisonTrading_excel!$A$2:$X$562,2,FALSE)</f>
        <v>Property &amp; Construction: Property Development</v>
      </c>
      <c r="C121" s="104">
        <f>VLOOKUP(Table3[Symbol],stockComparisonTrading_excel!$A$2:$X$562,3,FALSE)</f>
        <v>109</v>
      </c>
      <c r="D121" s="105">
        <f>VLOOKUP(Table3[Symbol],stockComparisonTrading_excel!$A$2:$X$562,18,FALSE)</f>
        <v>8.83</v>
      </c>
      <c r="E121" s="105">
        <f>VLOOKUP(Table3[Symbol],stockComparisonTrading_excel!$A$2:$X$562,18,FALSE)</f>
        <v>8.83</v>
      </c>
      <c r="F121" s="105">
        <f>VLOOKUP(Table3[Symbol],stockComparisonTrading_excel!$A$2:$X$562,18,FALSE)</f>
        <v>8.83</v>
      </c>
      <c r="G121" s="105">
        <f>VLOOKUP(Table3[Symbol],stockComparisonTrading_excel!$A$2:$X$562,18,FALSE)</f>
        <v>8.83</v>
      </c>
      <c r="H121" s="105">
        <f>VLOOKUP(Table3[Symbol],stockComparisonTrading_excel!$A$2:$X$562,18,FALSE)</f>
        <v>8.83</v>
      </c>
      <c r="I121" s="105">
        <f>VLOOKUP(Table3[Symbol],stockComparisonTrading_excel!$A$2:$X$562,18,FALSE)</f>
        <v>8.83</v>
      </c>
      <c r="J121" s="105">
        <f>VLOOKUP(Table3[Symbol],stockComparisonTrading_excel!$A$2:$X$562,18,FALSE)</f>
        <v>8.83</v>
      </c>
      <c r="K121" s="105">
        <f>VLOOKUP(Table3[Symbol],stockComparisonTrading_excel!$A$2:$X$562,18,FALSE)</f>
        <v>8.83</v>
      </c>
      <c r="L121" s="105">
        <f>VLOOKUP(Table3[Symbol],stockComparisonTrading_excel!$A$2:$X$562,18,FALSE)</f>
        <v>8.83</v>
      </c>
      <c r="M121" s="105">
        <f>VLOOKUP(Table3[Symbol],stockComparisonTrading_excel!$A$2:$X$562,18,FALSE)</f>
        <v>8.83</v>
      </c>
      <c r="N121" s="105">
        <f>VLOOKUP(Table3[Symbol],stockComparisonTrading_excel!$A$2:$X$562,18,FALSE)</f>
        <v>8.83</v>
      </c>
      <c r="O121" s="105">
        <f>VLOOKUP(Table3[Symbol],stockComparisonTrading_excel!$A$2:$X$562,17,FALSE)</f>
        <v>30180656000</v>
      </c>
      <c r="P121" s="105">
        <f>VLOOKUP(Table3[Symbol],stockComparisonTrading_excel!$A$2:$X$562,18,FALSE)</f>
        <v>8.83</v>
      </c>
      <c r="Q121" s="105">
        <f>VLOOKUP(Table3[Symbol],stockComparisonTrading_excel!$A$2:$X$562,19,FALSE)</f>
        <v>1.69</v>
      </c>
      <c r="R121" s="105">
        <f>VLOOKUP(Table3[Symbol],stockComparisonTrading_excel!$A$2:$X$562,20,FALSE)</f>
        <v>94.55</v>
      </c>
      <c r="S121" s="105">
        <f>VLOOKUP(Table3[Symbol],stockComparisonTrading_excel!$A$2:$X$562,21,FALSE)</f>
        <v>3.44</v>
      </c>
      <c r="T121" s="105">
        <f>VLOOKUP(Table3[Symbol],stockComparisonTrading_excel!$A$2:$X$562,22,FALSE)</f>
        <v>39.770000000000003</v>
      </c>
      <c r="U121" s="105">
        <f>VLOOKUP(Table3[Symbol],stockComparisonTrading_excel!$A$2:$X$562,23,FALSE)</f>
        <v>188629100</v>
      </c>
      <c r="V121" s="105">
        <f>VLOOKUP(Table3[Symbol],stockComparisonTrading_excel!$A$2:$X$562,24,FALSE)</f>
        <v>10</v>
      </c>
      <c r="W121" s="106" t="str">
        <f>VLOOKUP(Table3[Symbol],Finalcial!$A$2:$P$493,2)</f>
        <v>Q1/2013</v>
      </c>
      <c r="X121" s="107">
        <f>VLOOKUP(Table3[Symbol],Finalcial!$A$2:$P$493,3)</f>
        <v>41364</v>
      </c>
      <c r="Y121" s="107">
        <f>VLOOKUP(Table3[Symbol],Finalcial!$A$2:$P$493,4,FALSE)</f>
        <v>36513771</v>
      </c>
      <c r="Z121" s="107">
        <f>VLOOKUP(Table3[Symbol],Finalcial!$A$2:$P$493,5,FALSE)</f>
        <v>18177664</v>
      </c>
      <c r="AA121" s="107">
        <f>VLOOKUP(Table3[Symbol],Finalcial!$A$2:$P$493,6,FALSE)</f>
        <v>1886291</v>
      </c>
      <c r="AB121" s="107">
        <f>VLOOKUP(Table3[Symbol],Finalcial!$A$2:$P$493,7,FALSE)</f>
        <v>17117404</v>
      </c>
      <c r="AC121" s="107">
        <f>VLOOKUP(Table3[Symbol],Finalcial!$A$2:$P$493,8,FALSE)</f>
        <v>4485543</v>
      </c>
      <c r="AD121" s="107">
        <f>VLOOKUP(Table3[Symbol],Finalcial!$A$2:$P$493,9,FALSE)</f>
        <v>2112991</v>
      </c>
      <c r="AE121" s="107">
        <f>VLOOKUP(Table3[Symbol],Finalcial!$A$2:$P$493,10,FALSE)</f>
        <v>13.95</v>
      </c>
      <c r="AF121" s="107">
        <f>VLOOKUP(Table3[Symbol],Finalcial!$A$2:$P$493,11,FALSE)</f>
        <v>1.06</v>
      </c>
      <c r="AG121" s="107">
        <f>VLOOKUP(Table3[Symbol],Finalcial!$A$2:$P$493,12,FALSE)</f>
        <v>47.11</v>
      </c>
      <c r="AH121" s="107">
        <f>VLOOKUP(Table3[Symbol],Finalcial!$A$2:$P$493,13,FALSE)</f>
        <v>14.54</v>
      </c>
      <c r="AI121" s="107">
        <f>VLOOKUP(Table3[Symbol],Finalcial!$A$2:$P$493,14,FALSE)</f>
        <v>22.43</v>
      </c>
      <c r="AJ121" s="108">
        <f t="shared" si="1"/>
        <v>8.6028118434957843</v>
      </c>
    </row>
    <row r="122" spans="1:36" ht="18.55" customHeight="1" x14ac:dyDescent="0.3">
      <c r="A122" s="64" t="s">
        <v>373</v>
      </c>
      <c r="B122" s="14" t="str">
        <f>VLOOKUP(Table3[Symbol],stockComparisonTrading_excel!$A$2:$X$562,2,FALSE)</f>
        <v>Financials: Insurance</v>
      </c>
      <c r="C122" s="104">
        <f>VLOOKUP(Table3[Symbol],stockComparisonTrading_excel!$A$2:$X$562,3,FALSE)</f>
        <v>350</v>
      </c>
      <c r="D122" s="105">
        <f>VLOOKUP(Table3[Symbol],stockComparisonTrading_excel!$A$2:$X$562,18,FALSE)</f>
        <v>13.22</v>
      </c>
      <c r="E122" s="105">
        <f>VLOOKUP(Table3[Symbol],stockComparisonTrading_excel!$A$2:$X$562,18,FALSE)</f>
        <v>13.22</v>
      </c>
      <c r="F122" s="105">
        <f>VLOOKUP(Table3[Symbol],stockComparisonTrading_excel!$A$2:$X$562,18,FALSE)</f>
        <v>13.22</v>
      </c>
      <c r="G122" s="105">
        <f>VLOOKUP(Table3[Symbol],stockComparisonTrading_excel!$A$2:$X$562,18,FALSE)</f>
        <v>13.22</v>
      </c>
      <c r="H122" s="105">
        <f>VLOOKUP(Table3[Symbol],stockComparisonTrading_excel!$A$2:$X$562,18,FALSE)</f>
        <v>13.22</v>
      </c>
      <c r="I122" s="105">
        <f>VLOOKUP(Table3[Symbol],stockComparisonTrading_excel!$A$2:$X$562,18,FALSE)</f>
        <v>13.22</v>
      </c>
      <c r="J122" s="105">
        <f>VLOOKUP(Table3[Symbol],stockComparisonTrading_excel!$A$2:$X$562,18,FALSE)</f>
        <v>13.22</v>
      </c>
      <c r="K122" s="105">
        <f>VLOOKUP(Table3[Symbol],stockComparisonTrading_excel!$A$2:$X$562,18,FALSE)</f>
        <v>13.22</v>
      </c>
      <c r="L122" s="105">
        <f>VLOOKUP(Table3[Symbol],stockComparisonTrading_excel!$A$2:$X$562,18,FALSE)</f>
        <v>13.22</v>
      </c>
      <c r="M122" s="105">
        <f>VLOOKUP(Table3[Symbol],stockComparisonTrading_excel!$A$2:$X$562,18,FALSE)</f>
        <v>13.22</v>
      </c>
      <c r="N122" s="105">
        <f>VLOOKUP(Table3[Symbol],stockComparisonTrading_excel!$A$2:$X$562,18,FALSE)</f>
        <v>13.22</v>
      </c>
      <c r="O122" s="105">
        <f>VLOOKUP(Table3[Symbol],stockComparisonTrading_excel!$A$2:$X$562,17,FALSE)</f>
        <v>9520000000</v>
      </c>
      <c r="P122" s="105">
        <f>VLOOKUP(Table3[Symbol],stockComparisonTrading_excel!$A$2:$X$562,18,FALSE)</f>
        <v>13.22</v>
      </c>
      <c r="Q122" s="105">
        <f>VLOOKUP(Table3[Symbol],stockComparisonTrading_excel!$A$2:$X$562,19,FALSE)</f>
        <v>2.92</v>
      </c>
      <c r="R122" s="105">
        <f>VLOOKUP(Table3[Symbol],stockComparisonTrading_excel!$A$2:$X$562,20,FALSE)</f>
        <v>163.21</v>
      </c>
      <c r="S122" s="105">
        <f>VLOOKUP(Table3[Symbol],stockComparisonTrading_excel!$A$2:$X$562,21,FALSE)</f>
        <v>2.31</v>
      </c>
      <c r="T122" s="105">
        <f>VLOOKUP(Table3[Symbol],stockComparisonTrading_excel!$A$2:$X$562,22,FALSE)</f>
        <v>3.34</v>
      </c>
      <c r="U122" s="105">
        <f>VLOOKUP(Table3[Symbol],stockComparisonTrading_excel!$A$2:$X$562,23,FALSE)</f>
        <v>20000000</v>
      </c>
      <c r="V122" s="105">
        <f>VLOOKUP(Table3[Symbol],stockComparisonTrading_excel!$A$2:$X$562,24,FALSE)</f>
        <v>10</v>
      </c>
      <c r="W122" s="106" t="str">
        <f>VLOOKUP(Table3[Symbol],Finalcial!$A$2:$P$493,2)</f>
        <v>Q4/2012</v>
      </c>
      <c r="X122" s="107">
        <f>VLOOKUP(Table3[Symbol],Finalcial!$A$2:$P$493,3)</f>
        <v>41274</v>
      </c>
      <c r="Y122" s="107">
        <f>VLOOKUP(Table3[Symbol],Finalcial!$A$2:$P$493,4,FALSE)</f>
        <v>12059501</v>
      </c>
      <c r="Z122" s="107">
        <f>VLOOKUP(Table3[Symbol],Finalcial!$A$2:$P$493,5,FALSE)</f>
        <v>8795212</v>
      </c>
      <c r="AA122" s="107">
        <f>VLOOKUP(Table3[Symbol],Finalcial!$A$2:$P$493,6,FALSE)</f>
        <v>200000</v>
      </c>
      <c r="AB122" s="107">
        <f>VLOOKUP(Table3[Symbol],Finalcial!$A$2:$P$493,7,FALSE)</f>
        <v>3264289</v>
      </c>
      <c r="AC122" s="107">
        <f>VLOOKUP(Table3[Symbol],Finalcial!$A$2:$P$493,8,FALSE)</f>
        <v>2153065</v>
      </c>
      <c r="AD122" s="107">
        <f>VLOOKUP(Table3[Symbol],Finalcial!$A$2:$P$493,9,FALSE)</f>
        <v>256823</v>
      </c>
      <c r="AE122" s="107">
        <f>VLOOKUP(Table3[Symbol],Finalcial!$A$2:$P$493,10,FALSE)</f>
        <v>12.84</v>
      </c>
      <c r="AF122" s="107">
        <f>VLOOKUP(Table3[Symbol],Finalcial!$A$2:$P$493,11,FALSE)</f>
        <v>2.69</v>
      </c>
      <c r="AG122" s="107">
        <f>VLOOKUP(Table3[Symbol],Finalcial!$A$2:$P$493,12,FALSE)</f>
        <v>11.93</v>
      </c>
      <c r="AH122" s="107">
        <f>VLOOKUP(Table3[Symbol],Finalcial!$A$2:$P$493,13,FALSE)</f>
        <v>8.1</v>
      </c>
      <c r="AI122" s="107">
        <f>VLOOKUP(Table3[Symbol],Finalcial!$A$2:$P$493,14,FALSE)</f>
        <v>24.94</v>
      </c>
      <c r="AJ122" s="108">
        <f t="shared" si="1"/>
        <v>34.246200690748104</v>
      </c>
    </row>
    <row r="123" spans="1:36" ht="18.55" customHeight="1" x14ac:dyDescent="0.3">
      <c r="A123" s="64" t="s">
        <v>314</v>
      </c>
      <c r="B123" s="14" t="str">
        <f>VLOOKUP(Table3[Symbol],stockComparisonTrading_excel!$A$2:$X$562,2,FALSE)</f>
        <v>Resources: Energy &amp; Utilities</v>
      </c>
      <c r="C123" s="104">
        <f>VLOOKUP(Table3[Symbol],stockComparisonTrading_excel!$A$2:$X$562,3,FALSE)</f>
        <v>332</v>
      </c>
      <c r="D123" s="105">
        <f>VLOOKUP(Table3[Symbol],stockComparisonTrading_excel!$A$2:$X$562,18,FALSE)</f>
        <v>9.26</v>
      </c>
      <c r="E123" s="105">
        <f>VLOOKUP(Table3[Symbol],stockComparisonTrading_excel!$A$2:$X$562,18,FALSE)</f>
        <v>9.26</v>
      </c>
      <c r="F123" s="105">
        <f>VLOOKUP(Table3[Symbol],stockComparisonTrading_excel!$A$2:$X$562,18,FALSE)</f>
        <v>9.26</v>
      </c>
      <c r="G123" s="105">
        <f>VLOOKUP(Table3[Symbol],stockComparisonTrading_excel!$A$2:$X$562,18,FALSE)</f>
        <v>9.26</v>
      </c>
      <c r="H123" s="105">
        <f>VLOOKUP(Table3[Symbol],stockComparisonTrading_excel!$A$2:$X$562,18,FALSE)</f>
        <v>9.26</v>
      </c>
      <c r="I123" s="105">
        <f>VLOOKUP(Table3[Symbol],stockComparisonTrading_excel!$A$2:$X$562,18,FALSE)</f>
        <v>9.26</v>
      </c>
      <c r="J123" s="105">
        <f>VLOOKUP(Table3[Symbol],stockComparisonTrading_excel!$A$2:$X$562,18,FALSE)</f>
        <v>9.26</v>
      </c>
      <c r="K123" s="105">
        <f>VLOOKUP(Table3[Symbol],stockComparisonTrading_excel!$A$2:$X$562,18,FALSE)</f>
        <v>9.26</v>
      </c>
      <c r="L123" s="105">
        <f>VLOOKUP(Table3[Symbol],stockComparisonTrading_excel!$A$2:$X$562,18,FALSE)</f>
        <v>9.26</v>
      </c>
      <c r="M123" s="105">
        <f>VLOOKUP(Table3[Symbol],stockComparisonTrading_excel!$A$2:$X$562,18,FALSE)</f>
        <v>9.26</v>
      </c>
      <c r="N123" s="105">
        <f>VLOOKUP(Table3[Symbol],stockComparisonTrading_excel!$A$2:$X$562,18,FALSE)</f>
        <v>9.26</v>
      </c>
      <c r="O123" s="105">
        <f>VLOOKUP(Table3[Symbol],stockComparisonTrading_excel!$A$2:$X$562,17,FALSE)</f>
        <v>956860374375</v>
      </c>
      <c r="P123" s="105">
        <f>VLOOKUP(Table3[Symbol],stockComparisonTrading_excel!$A$2:$X$562,18,FALSE)</f>
        <v>9.26</v>
      </c>
      <c r="Q123" s="105">
        <f>VLOOKUP(Table3[Symbol],stockComparisonTrading_excel!$A$2:$X$562,19,FALSE)</f>
        <v>1.52</v>
      </c>
      <c r="R123" s="105">
        <f>VLOOKUP(Table3[Symbol],stockComparisonTrading_excel!$A$2:$X$562,20,FALSE)</f>
        <v>220.48</v>
      </c>
      <c r="S123" s="105">
        <f>VLOOKUP(Table3[Symbol],stockComparisonTrading_excel!$A$2:$X$562,21,FALSE)</f>
        <v>3.88</v>
      </c>
      <c r="T123" s="105">
        <f>VLOOKUP(Table3[Symbol],stockComparisonTrading_excel!$A$2:$X$562,22,FALSE)</f>
        <v>16.2</v>
      </c>
      <c r="U123" s="105">
        <f>VLOOKUP(Table3[Symbol],stockComparisonTrading_excel!$A$2:$X$562,23,FALSE)</f>
        <v>2856299625</v>
      </c>
      <c r="V123" s="105">
        <f>VLOOKUP(Table3[Symbol],stockComparisonTrading_excel!$A$2:$X$562,24,FALSE)</f>
        <v>10</v>
      </c>
      <c r="W123" s="106" t="str">
        <f>VLOOKUP(Table3[Symbol],Finalcial!$A$2:$P$493,2)</f>
        <v>Q4/2012</v>
      </c>
      <c r="X123" s="107">
        <f>VLOOKUP(Table3[Symbol],Finalcial!$A$2:$P$493,3)</f>
        <v>41274</v>
      </c>
      <c r="Y123" s="107">
        <f>VLOOKUP(Table3[Symbol],Finalcial!$A$2:$P$493,4,FALSE)</f>
        <v>1663096931.3399999</v>
      </c>
      <c r="Z123" s="107">
        <f>VLOOKUP(Table3[Symbol],Finalcial!$A$2:$P$493,5,FALSE)</f>
        <v>910651245.00999999</v>
      </c>
      <c r="AA123" s="107">
        <f>VLOOKUP(Table3[Symbol],Finalcial!$A$2:$P$493,6,FALSE)</f>
        <v>28562996.25</v>
      </c>
      <c r="AB123" s="107">
        <f>VLOOKUP(Table3[Symbol],Finalcial!$A$2:$P$493,7,FALSE)</f>
        <v>629761018.84000003</v>
      </c>
      <c r="AC123" s="107">
        <f>VLOOKUP(Table3[Symbol],Finalcial!$A$2:$P$493,8,FALSE)</f>
        <v>720407688.84000003</v>
      </c>
      <c r="AD123" s="107">
        <f>VLOOKUP(Table3[Symbol],Finalcial!$A$2:$P$493,9,FALSE)</f>
        <v>36105452.560000002</v>
      </c>
      <c r="AE123" s="107">
        <f>VLOOKUP(Table3[Symbol],Finalcial!$A$2:$P$493,10,FALSE)</f>
        <v>12.64</v>
      </c>
      <c r="AF123" s="107">
        <f>VLOOKUP(Table3[Symbol],Finalcial!$A$2:$P$493,11,FALSE)</f>
        <v>1.45</v>
      </c>
      <c r="AG123" s="107">
        <f>VLOOKUP(Table3[Symbol],Finalcial!$A$2:$P$493,12,FALSE)</f>
        <v>5.01</v>
      </c>
      <c r="AH123" s="107">
        <f>VLOOKUP(Table3[Symbol],Finalcial!$A$2:$P$493,13,FALSE)</f>
        <v>12.07</v>
      </c>
      <c r="AI123" s="107">
        <f>VLOOKUP(Table3[Symbol],Finalcial!$A$2:$P$493,14,FALSE)</f>
        <v>16.95</v>
      </c>
      <c r="AJ123" s="108">
        <f t="shared" si="1"/>
        <v>25.221986720611817</v>
      </c>
    </row>
    <row r="124" spans="1:36" ht="18.55" customHeight="1" x14ac:dyDescent="0.3">
      <c r="A124" s="64" t="s">
        <v>362</v>
      </c>
      <c r="B124" s="14" t="str">
        <f>VLOOKUP(Table3[Symbol],stockComparisonTrading_excel!$A$2:$X$562,2,FALSE)</f>
        <v>Services: Tourism &amp; Leisure</v>
      </c>
      <c r="C124" s="104">
        <f>VLOOKUP(Table3[Symbol],stockComparisonTrading_excel!$A$2:$X$562,3,FALSE)</f>
        <v>38.5</v>
      </c>
      <c r="D124" s="105">
        <f>VLOOKUP(Table3[Symbol],stockComparisonTrading_excel!$A$2:$X$562,18,FALSE)</f>
        <v>4.6399999999999997</v>
      </c>
      <c r="E124" s="105">
        <f>VLOOKUP(Table3[Symbol],stockComparisonTrading_excel!$A$2:$X$562,18,FALSE)</f>
        <v>4.6399999999999997</v>
      </c>
      <c r="F124" s="105">
        <f>VLOOKUP(Table3[Symbol],stockComparisonTrading_excel!$A$2:$X$562,18,FALSE)</f>
        <v>4.6399999999999997</v>
      </c>
      <c r="G124" s="105">
        <f>VLOOKUP(Table3[Symbol],stockComparisonTrading_excel!$A$2:$X$562,18,FALSE)</f>
        <v>4.6399999999999997</v>
      </c>
      <c r="H124" s="105">
        <f>VLOOKUP(Table3[Symbol],stockComparisonTrading_excel!$A$2:$X$562,18,FALSE)</f>
        <v>4.6399999999999997</v>
      </c>
      <c r="I124" s="105">
        <f>VLOOKUP(Table3[Symbol],stockComparisonTrading_excel!$A$2:$X$562,18,FALSE)</f>
        <v>4.6399999999999997</v>
      </c>
      <c r="J124" s="105">
        <f>VLOOKUP(Table3[Symbol],stockComparisonTrading_excel!$A$2:$X$562,18,FALSE)</f>
        <v>4.6399999999999997</v>
      </c>
      <c r="K124" s="105">
        <f>VLOOKUP(Table3[Symbol],stockComparisonTrading_excel!$A$2:$X$562,18,FALSE)</f>
        <v>4.6399999999999997</v>
      </c>
      <c r="L124" s="105">
        <f>VLOOKUP(Table3[Symbol],stockComparisonTrading_excel!$A$2:$X$562,18,FALSE)</f>
        <v>4.6399999999999997</v>
      </c>
      <c r="M124" s="105">
        <f>VLOOKUP(Table3[Symbol],stockComparisonTrading_excel!$A$2:$X$562,18,FALSE)</f>
        <v>4.6399999999999997</v>
      </c>
      <c r="N124" s="105">
        <f>VLOOKUP(Table3[Symbol],stockComparisonTrading_excel!$A$2:$X$562,18,FALSE)</f>
        <v>4.6399999999999997</v>
      </c>
      <c r="O124" s="105">
        <f>VLOOKUP(Table3[Symbol],stockComparisonTrading_excel!$A$2:$X$562,17,FALSE)</f>
        <v>7540000000</v>
      </c>
      <c r="P124" s="105">
        <f>VLOOKUP(Table3[Symbol],stockComparisonTrading_excel!$A$2:$X$562,18,FALSE)</f>
        <v>4.6399999999999997</v>
      </c>
      <c r="Q124" s="105">
        <f>VLOOKUP(Table3[Symbol],stockComparisonTrading_excel!$A$2:$X$562,19,FALSE)</f>
        <v>1.2</v>
      </c>
      <c r="R124" s="105">
        <f>VLOOKUP(Table3[Symbol],stockComparisonTrading_excel!$A$2:$X$562,20,FALSE)</f>
        <v>48.53</v>
      </c>
      <c r="S124" s="105">
        <f>VLOOKUP(Table3[Symbol],stockComparisonTrading_excel!$A$2:$X$562,21,FALSE)</f>
        <v>1.29</v>
      </c>
      <c r="T124" s="105">
        <f>VLOOKUP(Table3[Symbol],stockComparisonTrading_excel!$A$2:$X$562,22,FALSE)</f>
        <v>1.23</v>
      </c>
      <c r="U124" s="105">
        <f>VLOOKUP(Table3[Symbol],stockComparisonTrading_excel!$A$2:$X$562,23,FALSE)</f>
        <v>130000000</v>
      </c>
      <c r="V124" s="105">
        <f>VLOOKUP(Table3[Symbol],stockComparisonTrading_excel!$A$2:$X$562,24,FALSE)</f>
        <v>10</v>
      </c>
      <c r="W124" s="106" t="str">
        <f>VLOOKUP(Table3[Symbol],Finalcial!$A$2:$P$493,2)</f>
        <v>Q4/2012</v>
      </c>
      <c r="X124" s="107">
        <f>VLOOKUP(Table3[Symbol],Finalcial!$A$2:$P$493,3)</f>
        <v>41274</v>
      </c>
      <c r="Y124" s="107">
        <f>VLOOKUP(Table3[Symbol],Finalcial!$A$2:$P$493,4,FALSE)</f>
        <v>7332530</v>
      </c>
      <c r="Z124" s="107">
        <f>VLOOKUP(Table3[Symbol],Finalcial!$A$2:$P$493,5,FALSE)</f>
        <v>1024019</v>
      </c>
      <c r="AA124" s="107">
        <f>VLOOKUP(Table3[Symbol],Finalcial!$A$2:$P$493,6,FALSE)</f>
        <v>1300000</v>
      </c>
      <c r="AB124" s="107">
        <f>VLOOKUP(Table3[Symbol],Finalcial!$A$2:$P$493,7,FALSE)</f>
        <v>6308511</v>
      </c>
      <c r="AC124" s="107">
        <f>VLOOKUP(Table3[Symbol],Finalcial!$A$2:$P$493,8,FALSE)</f>
        <v>2118542</v>
      </c>
      <c r="AD124" s="107">
        <f>VLOOKUP(Table3[Symbol],Finalcial!$A$2:$P$493,9,FALSE)</f>
        <v>1583487</v>
      </c>
      <c r="AE124" s="107">
        <f>VLOOKUP(Table3[Symbol],Finalcial!$A$2:$P$493,10,FALSE)</f>
        <v>12.18</v>
      </c>
      <c r="AF124" s="107">
        <f>VLOOKUP(Table3[Symbol],Finalcial!$A$2:$P$493,11,FALSE)</f>
        <v>0.16</v>
      </c>
      <c r="AG124" s="107">
        <f>VLOOKUP(Table3[Symbol],Finalcial!$A$2:$P$493,12,FALSE)</f>
        <v>74.739999999999995</v>
      </c>
      <c r="AH124" s="107">
        <f>VLOOKUP(Table3[Symbol],Finalcial!$A$2:$P$493,13,FALSE)</f>
        <v>24.86</v>
      </c>
      <c r="AI124" s="107">
        <f>VLOOKUP(Table3[Symbol],Finalcial!$A$2:$P$493,14,FALSE)</f>
        <v>28.93</v>
      </c>
      <c r="AJ124" s="108">
        <f t="shared" si="1"/>
        <v>0.64668607951944035</v>
      </c>
    </row>
    <row r="125" spans="1:36" ht="18.55" customHeight="1" x14ac:dyDescent="0.3">
      <c r="A125" s="64" t="s">
        <v>164</v>
      </c>
      <c r="B125" s="14" t="str">
        <f>VLOOKUP(Table3[Symbol],stockComparisonTrading_excel!$A$2:$X$562,2,FALSE)</f>
        <v>Industrials: Automotive</v>
      </c>
      <c r="C125" s="104">
        <f>VLOOKUP(Table3[Symbol],stockComparisonTrading_excel!$A$2:$X$562,3,FALSE)</f>
        <v>386</v>
      </c>
      <c r="D125" s="105">
        <f>VLOOKUP(Table3[Symbol],stockComparisonTrading_excel!$A$2:$X$562,18,FALSE)</f>
        <v>3.97</v>
      </c>
      <c r="E125" s="105">
        <f>VLOOKUP(Table3[Symbol],stockComparisonTrading_excel!$A$2:$X$562,18,FALSE)</f>
        <v>3.97</v>
      </c>
      <c r="F125" s="105">
        <f>VLOOKUP(Table3[Symbol],stockComparisonTrading_excel!$A$2:$X$562,18,FALSE)</f>
        <v>3.97</v>
      </c>
      <c r="G125" s="105">
        <f>VLOOKUP(Table3[Symbol],stockComparisonTrading_excel!$A$2:$X$562,18,FALSE)</f>
        <v>3.97</v>
      </c>
      <c r="H125" s="105">
        <f>VLOOKUP(Table3[Symbol],stockComparisonTrading_excel!$A$2:$X$562,18,FALSE)</f>
        <v>3.97</v>
      </c>
      <c r="I125" s="105">
        <f>VLOOKUP(Table3[Symbol],stockComparisonTrading_excel!$A$2:$X$562,18,FALSE)</f>
        <v>3.97</v>
      </c>
      <c r="J125" s="105">
        <f>VLOOKUP(Table3[Symbol],stockComparisonTrading_excel!$A$2:$X$562,18,FALSE)</f>
        <v>3.97</v>
      </c>
      <c r="K125" s="105">
        <f>VLOOKUP(Table3[Symbol],stockComparisonTrading_excel!$A$2:$X$562,18,FALSE)</f>
        <v>3.97</v>
      </c>
      <c r="L125" s="105">
        <f>VLOOKUP(Table3[Symbol],stockComparisonTrading_excel!$A$2:$X$562,18,FALSE)</f>
        <v>3.97</v>
      </c>
      <c r="M125" s="105">
        <f>VLOOKUP(Table3[Symbol],stockComparisonTrading_excel!$A$2:$X$562,18,FALSE)</f>
        <v>3.97</v>
      </c>
      <c r="N125" s="105">
        <f>VLOOKUP(Table3[Symbol],stockComparisonTrading_excel!$A$2:$X$562,18,FALSE)</f>
        <v>3.97</v>
      </c>
      <c r="O125" s="105">
        <f>VLOOKUP(Table3[Symbol],stockComparisonTrading_excel!$A$2:$X$562,17,FALSE)</f>
        <v>3537200000</v>
      </c>
      <c r="P125" s="105">
        <f>VLOOKUP(Table3[Symbol],stockComparisonTrading_excel!$A$2:$X$562,18,FALSE)</f>
        <v>3.97</v>
      </c>
      <c r="Q125" s="105">
        <f>VLOOKUP(Table3[Symbol],stockComparisonTrading_excel!$A$2:$X$562,19,FALSE)</f>
        <v>1.04</v>
      </c>
      <c r="R125" s="105">
        <f>VLOOKUP(Table3[Symbol],stockComparisonTrading_excel!$A$2:$X$562,20,FALSE)</f>
        <v>461.05</v>
      </c>
      <c r="S125" s="105">
        <f>VLOOKUP(Table3[Symbol],stockComparisonTrading_excel!$A$2:$X$562,21,FALSE)</f>
        <v>13.18</v>
      </c>
      <c r="T125" s="105">
        <f>VLOOKUP(Table3[Symbol],stockComparisonTrading_excel!$A$2:$X$562,22,FALSE)</f>
        <v>2.41</v>
      </c>
      <c r="U125" s="105">
        <f>VLOOKUP(Table3[Symbol],stockComparisonTrading_excel!$A$2:$X$562,23,FALSE)</f>
        <v>7400000</v>
      </c>
      <c r="V125" s="105">
        <f>VLOOKUP(Table3[Symbol],stockComparisonTrading_excel!$A$2:$X$562,24,FALSE)</f>
        <v>10</v>
      </c>
      <c r="W125" s="106" t="str">
        <f>VLOOKUP(Table3[Symbol],Finalcial!$A$2:$P$493,2)</f>
        <v>Q1/2013</v>
      </c>
      <c r="X125" s="107">
        <f>VLOOKUP(Table3[Symbol],Finalcial!$A$2:$P$493,3)</f>
        <v>41364</v>
      </c>
      <c r="Y125" s="107">
        <f>VLOOKUP(Table3[Symbol],Finalcial!$A$2:$P$493,4,FALSE)</f>
        <v>4427408</v>
      </c>
      <c r="Z125" s="107">
        <f>VLOOKUP(Table3[Symbol],Finalcial!$A$2:$P$493,5,FALSE)</f>
        <v>948665</v>
      </c>
      <c r="AA125" s="107">
        <f>VLOOKUP(Table3[Symbol],Finalcial!$A$2:$P$493,6,FALSE)</f>
        <v>74000</v>
      </c>
      <c r="AB125" s="107">
        <f>VLOOKUP(Table3[Symbol],Finalcial!$A$2:$P$493,7,FALSE)</f>
        <v>3478743</v>
      </c>
      <c r="AC125" s="107">
        <f>VLOOKUP(Table3[Symbol],Finalcial!$A$2:$P$493,8,FALSE)</f>
        <v>997434</v>
      </c>
      <c r="AD125" s="107">
        <f>VLOOKUP(Table3[Symbol],Finalcial!$A$2:$P$493,9,FALSE)</f>
        <v>70601</v>
      </c>
      <c r="AE125" s="107">
        <f>VLOOKUP(Table3[Symbol],Finalcial!$A$2:$P$493,10,FALSE)</f>
        <v>9.5399999999999991</v>
      </c>
      <c r="AF125" s="107">
        <f>VLOOKUP(Table3[Symbol],Finalcial!$A$2:$P$493,11,FALSE)</f>
        <v>0.27</v>
      </c>
      <c r="AG125" s="107">
        <f>VLOOKUP(Table3[Symbol],Finalcial!$A$2:$P$493,12,FALSE)</f>
        <v>7.08</v>
      </c>
      <c r="AH125" s="107">
        <f>VLOOKUP(Table3[Symbol],Finalcial!$A$2:$P$493,13,FALSE)</f>
        <v>33.340000000000003</v>
      </c>
      <c r="AI125" s="107">
        <f>VLOOKUP(Table3[Symbol],Finalcial!$A$2:$P$493,14,FALSE)</f>
        <v>42.05</v>
      </c>
      <c r="AJ125" s="108">
        <f t="shared" si="1"/>
        <v>13.436990977464909</v>
      </c>
    </row>
    <row r="126" spans="1:36" ht="18.55" customHeight="1" x14ac:dyDescent="0.3">
      <c r="A126" s="64" t="s">
        <v>280</v>
      </c>
      <c r="B126" s="14" t="str">
        <f>VLOOKUP(Table3[Symbol],stockComparisonTrading_excel!$A$2:$X$562,2,FALSE)</f>
        <v>Services: Tourism &amp; Leisure</v>
      </c>
      <c r="C126" s="104">
        <f>VLOOKUP(Table3[Symbol],stockComparisonTrading_excel!$A$2:$X$562,3,FALSE)</f>
        <v>480</v>
      </c>
      <c r="D126" s="105">
        <f>VLOOKUP(Table3[Symbol],stockComparisonTrading_excel!$A$2:$X$562,18,FALSE)</f>
        <v>31.27</v>
      </c>
      <c r="E126" s="105">
        <f>VLOOKUP(Table3[Symbol],stockComparisonTrading_excel!$A$2:$X$562,18,FALSE)</f>
        <v>31.27</v>
      </c>
      <c r="F126" s="105">
        <f>VLOOKUP(Table3[Symbol],stockComparisonTrading_excel!$A$2:$X$562,18,FALSE)</f>
        <v>31.27</v>
      </c>
      <c r="G126" s="105">
        <f>VLOOKUP(Table3[Symbol],stockComparisonTrading_excel!$A$2:$X$562,18,FALSE)</f>
        <v>31.27</v>
      </c>
      <c r="H126" s="105">
        <f>VLOOKUP(Table3[Symbol],stockComparisonTrading_excel!$A$2:$X$562,18,FALSE)</f>
        <v>31.27</v>
      </c>
      <c r="I126" s="105">
        <f>VLOOKUP(Table3[Symbol],stockComparisonTrading_excel!$A$2:$X$562,18,FALSE)</f>
        <v>31.27</v>
      </c>
      <c r="J126" s="105">
        <f>VLOOKUP(Table3[Symbol],stockComparisonTrading_excel!$A$2:$X$562,18,FALSE)</f>
        <v>31.27</v>
      </c>
      <c r="K126" s="105">
        <f>VLOOKUP(Table3[Symbol],stockComparisonTrading_excel!$A$2:$X$562,18,FALSE)</f>
        <v>31.27</v>
      </c>
      <c r="L126" s="105">
        <f>VLOOKUP(Table3[Symbol],stockComparisonTrading_excel!$A$2:$X$562,18,FALSE)</f>
        <v>31.27</v>
      </c>
      <c r="M126" s="105">
        <f>VLOOKUP(Table3[Symbol],stockComparisonTrading_excel!$A$2:$X$562,18,FALSE)</f>
        <v>31.27</v>
      </c>
      <c r="N126" s="105">
        <f>VLOOKUP(Table3[Symbol],stockComparisonTrading_excel!$A$2:$X$562,18,FALSE)</f>
        <v>31.27</v>
      </c>
      <c r="O126" s="105">
        <f>VLOOKUP(Table3[Symbol],stockComparisonTrading_excel!$A$2:$X$562,17,FALSE)</f>
        <v>9600000000</v>
      </c>
      <c r="P126" s="105">
        <f>VLOOKUP(Table3[Symbol],stockComparisonTrading_excel!$A$2:$X$562,18,FALSE)</f>
        <v>31.27</v>
      </c>
      <c r="Q126" s="105">
        <f>VLOOKUP(Table3[Symbol],stockComparisonTrading_excel!$A$2:$X$562,19,FALSE)</f>
        <v>7.4</v>
      </c>
      <c r="R126" s="105">
        <f>VLOOKUP(Table3[Symbol],stockComparisonTrading_excel!$A$2:$X$562,20,FALSE)</f>
        <v>81.03</v>
      </c>
      <c r="S126" s="105">
        <f>VLOOKUP(Table3[Symbol],stockComparisonTrading_excel!$A$2:$X$562,21,FALSE)</f>
        <v>2.67</v>
      </c>
      <c r="T126" s="105">
        <f>VLOOKUP(Table3[Symbol],stockComparisonTrading_excel!$A$2:$X$562,22,FALSE)</f>
        <v>0.46</v>
      </c>
      <c r="U126" s="105">
        <f>VLOOKUP(Table3[Symbol],stockComparisonTrading_excel!$A$2:$X$562,23,FALSE)</f>
        <v>16000000</v>
      </c>
      <c r="V126" s="105">
        <f>VLOOKUP(Table3[Symbol],stockComparisonTrading_excel!$A$2:$X$562,24,FALSE)</f>
        <v>10</v>
      </c>
      <c r="W126" s="106" t="str">
        <f>VLOOKUP(Table3[Symbol],Finalcial!$A$2:$P$493,2)</f>
        <v>Q1/2013</v>
      </c>
      <c r="X126" s="107">
        <f>VLOOKUP(Table3[Symbol],Finalcial!$A$2:$P$493,3)</f>
        <v>41364</v>
      </c>
      <c r="Y126" s="107">
        <f>VLOOKUP(Table3[Symbol],Finalcial!$A$2:$P$493,4,FALSE)</f>
        <v>2533109</v>
      </c>
      <c r="Z126" s="107">
        <f>VLOOKUP(Table3[Symbol],Finalcial!$A$2:$P$493,5,FALSE)</f>
        <v>1110096</v>
      </c>
      <c r="AA126" s="107">
        <f>VLOOKUP(Table3[Symbol],Finalcial!$A$2:$P$493,6,FALSE)</f>
        <v>160000</v>
      </c>
      <c r="AB126" s="107">
        <f>VLOOKUP(Table3[Symbol],Finalcial!$A$2:$P$493,7,FALSE)</f>
        <v>1423013</v>
      </c>
      <c r="AC126" s="107">
        <f>VLOOKUP(Table3[Symbol],Finalcial!$A$2:$P$493,8,FALSE)</f>
        <v>768687</v>
      </c>
      <c r="AD126" s="107">
        <f>VLOOKUP(Table3[Symbol],Finalcial!$A$2:$P$493,9,FALSE)</f>
        <v>126516</v>
      </c>
      <c r="AE126" s="107">
        <f>VLOOKUP(Table3[Symbol],Finalcial!$A$2:$P$493,10,FALSE)</f>
        <v>7.91</v>
      </c>
      <c r="AF126" s="107">
        <f>VLOOKUP(Table3[Symbol],Finalcial!$A$2:$P$493,11,FALSE)</f>
        <v>0.78</v>
      </c>
      <c r="AG126" s="107">
        <f>VLOOKUP(Table3[Symbol],Finalcial!$A$2:$P$493,12,FALSE)</f>
        <v>16.46</v>
      </c>
      <c r="AH126" s="107">
        <f>VLOOKUP(Table3[Symbol],Finalcial!$A$2:$P$493,13,FALSE)</f>
        <v>16.27</v>
      </c>
      <c r="AI126" s="107">
        <f>VLOOKUP(Table3[Symbol],Finalcial!$A$2:$P$493,14,FALSE)</f>
        <v>20.23</v>
      </c>
      <c r="AJ126" s="108">
        <f t="shared" si="1"/>
        <v>8.7743526510480887</v>
      </c>
    </row>
    <row r="127" spans="1:36" ht="18.55" customHeight="1" x14ac:dyDescent="0.3">
      <c r="A127" s="64" t="s">
        <v>349</v>
      </c>
      <c r="B127" s="14" t="str">
        <f>VLOOKUP(Table3[Symbol],stockComparisonTrading_excel!$A$2:$X$562,2,FALSE)</f>
        <v>Property &amp; Construction: Construction Materials</v>
      </c>
      <c r="C127" s="104">
        <f>VLOOKUP(Table3[Symbol],stockComparisonTrading_excel!$A$2:$X$562,3,FALSE)</f>
        <v>440</v>
      </c>
      <c r="D127" s="105">
        <f>VLOOKUP(Table3[Symbol],stockComparisonTrading_excel!$A$2:$X$562,18,FALSE)</f>
        <v>21.18</v>
      </c>
      <c r="E127" s="105">
        <f>VLOOKUP(Table3[Symbol],stockComparisonTrading_excel!$A$2:$X$562,18,FALSE)</f>
        <v>21.18</v>
      </c>
      <c r="F127" s="105">
        <f>VLOOKUP(Table3[Symbol],stockComparisonTrading_excel!$A$2:$X$562,18,FALSE)</f>
        <v>21.18</v>
      </c>
      <c r="G127" s="105">
        <f>VLOOKUP(Table3[Symbol],stockComparisonTrading_excel!$A$2:$X$562,18,FALSE)</f>
        <v>21.18</v>
      </c>
      <c r="H127" s="105">
        <f>VLOOKUP(Table3[Symbol],stockComparisonTrading_excel!$A$2:$X$562,18,FALSE)</f>
        <v>21.18</v>
      </c>
      <c r="I127" s="105">
        <f>VLOOKUP(Table3[Symbol],stockComparisonTrading_excel!$A$2:$X$562,18,FALSE)</f>
        <v>21.18</v>
      </c>
      <c r="J127" s="105">
        <f>VLOOKUP(Table3[Symbol],stockComparisonTrading_excel!$A$2:$X$562,18,FALSE)</f>
        <v>21.18</v>
      </c>
      <c r="K127" s="105">
        <f>VLOOKUP(Table3[Symbol],stockComparisonTrading_excel!$A$2:$X$562,18,FALSE)</f>
        <v>21.18</v>
      </c>
      <c r="L127" s="105">
        <f>VLOOKUP(Table3[Symbol],stockComparisonTrading_excel!$A$2:$X$562,18,FALSE)</f>
        <v>21.18</v>
      </c>
      <c r="M127" s="105">
        <f>VLOOKUP(Table3[Symbol],stockComparisonTrading_excel!$A$2:$X$562,18,FALSE)</f>
        <v>21.18</v>
      </c>
      <c r="N127" s="105">
        <f>VLOOKUP(Table3[Symbol],stockComparisonTrading_excel!$A$2:$X$562,18,FALSE)</f>
        <v>21.18</v>
      </c>
      <c r="O127" s="105">
        <f>VLOOKUP(Table3[Symbol],stockComparisonTrading_excel!$A$2:$X$562,17,FALSE)</f>
        <v>559200000000</v>
      </c>
      <c r="P127" s="105">
        <f>VLOOKUP(Table3[Symbol],stockComparisonTrading_excel!$A$2:$X$562,18,FALSE)</f>
        <v>21.18</v>
      </c>
      <c r="Q127" s="105">
        <f>VLOOKUP(Table3[Symbol],stockComparisonTrading_excel!$A$2:$X$562,19,FALSE)</f>
        <v>3.92</v>
      </c>
      <c r="R127" s="105">
        <f>VLOOKUP(Table3[Symbol],stockComparisonTrading_excel!$A$2:$X$562,20,FALSE)</f>
        <v>118.81</v>
      </c>
      <c r="S127" s="105">
        <f>VLOOKUP(Table3[Symbol],stockComparisonTrading_excel!$A$2:$X$562,21,FALSE)</f>
        <v>2.36</v>
      </c>
      <c r="T127" s="105">
        <f>VLOOKUP(Table3[Symbol],stockComparisonTrading_excel!$A$2:$X$562,22,FALSE)</f>
        <v>13.55</v>
      </c>
      <c r="U127" s="105">
        <f>VLOOKUP(Table3[Symbol],stockComparisonTrading_excel!$A$2:$X$562,23,FALSE)</f>
        <v>1200000000</v>
      </c>
      <c r="V127" s="105">
        <f>VLOOKUP(Table3[Symbol],stockComparisonTrading_excel!$A$2:$X$562,24,FALSE)</f>
        <v>1</v>
      </c>
      <c r="W127" s="106" t="str">
        <f>VLOOKUP(Table3[Symbol],Finalcial!$A$2:$P$493,2)</f>
        <v>Q4/2012</v>
      </c>
      <c r="X127" s="107">
        <f>VLOOKUP(Table3[Symbol],Finalcial!$A$2:$P$493,3)</f>
        <v>41274</v>
      </c>
      <c r="Y127" s="107">
        <f>VLOOKUP(Table3[Symbol],Finalcial!$A$2:$P$493,4,FALSE)</f>
        <v>407940314</v>
      </c>
      <c r="Z127" s="107">
        <f>VLOOKUP(Table3[Symbol],Finalcial!$A$2:$P$493,5,FALSE)</f>
        <v>248306500</v>
      </c>
      <c r="AA127" s="107">
        <f>VLOOKUP(Table3[Symbol],Finalcial!$A$2:$P$493,6,FALSE)</f>
        <v>1200000</v>
      </c>
      <c r="AB127" s="107">
        <f>VLOOKUP(Table3[Symbol],Finalcial!$A$2:$P$493,7,FALSE)</f>
        <v>142569740</v>
      </c>
      <c r="AC127" s="107">
        <f>VLOOKUP(Table3[Symbol],Finalcial!$A$2:$P$493,8,FALSE)</f>
        <v>112961670</v>
      </c>
      <c r="AD127" s="107">
        <f>VLOOKUP(Table3[Symbol],Finalcial!$A$2:$P$493,9,FALSE)</f>
        <v>8796006</v>
      </c>
      <c r="AE127" s="107">
        <f>VLOOKUP(Table3[Symbol],Finalcial!$A$2:$P$493,10,FALSE)</f>
        <v>7.33</v>
      </c>
      <c r="AF127" s="107">
        <f>VLOOKUP(Table3[Symbol],Finalcial!$A$2:$P$493,11,FALSE)</f>
        <v>1.74</v>
      </c>
      <c r="AG127" s="107">
        <f>VLOOKUP(Table3[Symbol],Finalcial!$A$2:$P$493,12,FALSE)</f>
        <v>7.79</v>
      </c>
      <c r="AH127" s="107">
        <f>VLOOKUP(Table3[Symbol],Finalcial!$A$2:$P$493,13,FALSE)</f>
        <v>8.41</v>
      </c>
      <c r="AI127" s="107">
        <f>VLOOKUP(Table3[Symbol],Finalcial!$A$2:$P$493,14,FALSE)</f>
        <v>19.2</v>
      </c>
      <c r="AJ127" s="108">
        <f t="shared" si="1"/>
        <v>28.229460052664813</v>
      </c>
    </row>
    <row r="128" spans="1:36" ht="18.55" customHeight="1" x14ac:dyDescent="0.3">
      <c r="A128" s="43" t="s">
        <v>489</v>
      </c>
      <c r="B128" s="14" t="str">
        <f>VLOOKUP(Table3[Symbol],stockComparisonTrading_excel!$A$2:$X$562,2,FALSE)</f>
        <v>Food and Beverage</v>
      </c>
      <c r="C128" s="104">
        <f>VLOOKUP(Table3[Symbol],stockComparisonTrading_excel!$A$2:$X$562,3,FALSE)</f>
        <v>170</v>
      </c>
      <c r="D128" s="105">
        <f>VLOOKUP(Table3[Symbol],stockComparisonTrading_excel!$A$2:$X$562,18,FALSE)</f>
        <v>7.83</v>
      </c>
      <c r="E128" s="105">
        <f>VLOOKUP(Table3[Symbol],stockComparisonTrading_excel!$A$2:$X$562,18,FALSE)</f>
        <v>7.83</v>
      </c>
      <c r="F128" s="105">
        <f>VLOOKUP(Table3[Symbol],stockComparisonTrading_excel!$A$2:$X$562,18,FALSE)</f>
        <v>7.83</v>
      </c>
      <c r="G128" s="105">
        <f>VLOOKUP(Table3[Symbol],stockComparisonTrading_excel!$A$2:$X$562,18,FALSE)</f>
        <v>7.83</v>
      </c>
      <c r="H128" s="105">
        <f>VLOOKUP(Table3[Symbol],stockComparisonTrading_excel!$A$2:$X$562,18,FALSE)</f>
        <v>7.83</v>
      </c>
      <c r="I128" s="105">
        <f>VLOOKUP(Table3[Symbol],stockComparisonTrading_excel!$A$2:$X$562,18,FALSE)</f>
        <v>7.83</v>
      </c>
      <c r="J128" s="105">
        <f>VLOOKUP(Table3[Symbol],stockComparisonTrading_excel!$A$2:$X$562,18,FALSE)</f>
        <v>7.83</v>
      </c>
      <c r="K128" s="105">
        <f>VLOOKUP(Table3[Symbol],stockComparisonTrading_excel!$A$2:$X$562,18,FALSE)</f>
        <v>7.83</v>
      </c>
      <c r="L128" s="105">
        <f>VLOOKUP(Table3[Symbol],stockComparisonTrading_excel!$A$2:$X$562,18,FALSE)</f>
        <v>7.83</v>
      </c>
      <c r="M128" s="105">
        <f>VLOOKUP(Table3[Symbol],stockComparisonTrading_excel!$A$2:$X$562,18,FALSE)</f>
        <v>7.83</v>
      </c>
      <c r="N128" s="105">
        <f>VLOOKUP(Table3[Symbol],stockComparisonTrading_excel!$A$2:$X$562,18,FALSE)</f>
        <v>7.83</v>
      </c>
      <c r="O128" s="105">
        <f>VLOOKUP(Table3[Symbol],stockComparisonTrading_excel!$A$2:$X$562,17,FALSE)</f>
        <v>1806150450</v>
      </c>
      <c r="P128" s="105">
        <f>VLOOKUP(Table3[Symbol],stockComparisonTrading_excel!$A$2:$X$562,18,FALSE)</f>
        <v>7.83</v>
      </c>
      <c r="Q128" s="105">
        <f>VLOOKUP(Table3[Symbol],stockComparisonTrading_excel!$A$2:$X$562,19,FALSE)</f>
        <v>1.48</v>
      </c>
      <c r="R128" s="105">
        <f>VLOOKUP(Table3[Symbol],stockComparisonTrading_excel!$A$2:$X$562,20,FALSE)</f>
        <v>128.33000000000001</v>
      </c>
      <c r="S128" s="105">
        <f>VLOOKUP(Table3[Symbol],stockComparisonTrading_excel!$A$2:$X$562,21,FALSE)</f>
        <v>3.95</v>
      </c>
      <c r="T128" s="105">
        <f>VLOOKUP(Table3[Symbol],stockComparisonTrading_excel!$A$2:$X$562,22,FALSE)</f>
        <v>15.29</v>
      </c>
      <c r="U128" s="105">
        <f>VLOOKUP(Table3[Symbol],stockComparisonTrading_excel!$A$2:$X$562,23,FALSE)</f>
        <v>9506055</v>
      </c>
      <c r="V128" s="105">
        <f>VLOOKUP(Table3[Symbol],stockComparisonTrading_excel!$A$2:$X$562,24,FALSE)</f>
        <v>10</v>
      </c>
      <c r="W128" s="106" t="str">
        <f>VLOOKUP(Table3[Symbol],Finalcial!$A$2:$P$493,2)</f>
        <v>Q1/2013</v>
      </c>
      <c r="X128" s="107">
        <f>VLOOKUP(Table3[Symbol],Finalcial!$A$2:$P$493,3)</f>
        <v>41364</v>
      </c>
      <c r="Y128" s="107">
        <f>VLOOKUP(Table3[Symbol],Finalcial!$A$2:$P$493,4,FALSE)</f>
        <v>1405287</v>
      </c>
      <c r="Z128" s="107">
        <f>VLOOKUP(Table3[Symbol],Finalcial!$A$2:$P$493,5,FALSE)</f>
        <v>185380</v>
      </c>
      <c r="AA128" s="107">
        <f>VLOOKUP(Table3[Symbol],Finalcial!$A$2:$P$493,6,FALSE)</f>
        <v>95061</v>
      </c>
      <c r="AB128" s="107">
        <f>VLOOKUP(Table3[Symbol],Finalcial!$A$2:$P$493,7,FALSE)</f>
        <v>1219907</v>
      </c>
      <c r="AC128" s="107">
        <f>VLOOKUP(Table3[Symbol],Finalcial!$A$2:$P$493,8,FALSE)</f>
        <v>311477</v>
      </c>
      <c r="AD128" s="107">
        <f>VLOOKUP(Table3[Symbol],Finalcial!$A$2:$P$493,9,FALSE)</f>
        <v>65593</v>
      </c>
      <c r="AE128" s="107">
        <f>VLOOKUP(Table3[Symbol],Finalcial!$A$2:$P$493,10,FALSE)</f>
        <v>6.9</v>
      </c>
      <c r="AF128" s="107">
        <f>VLOOKUP(Table3[Symbol],Finalcial!$A$2:$P$493,11,FALSE)</f>
        <v>0.15</v>
      </c>
      <c r="AG128" s="107">
        <f>VLOOKUP(Table3[Symbol],Finalcial!$A$2:$P$493,12,FALSE)</f>
        <v>21.06</v>
      </c>
      <c r="AH128" s="107">
        <f>VLOOKUP(Table3[Symbol],Finalcial!$A$2:$P$493,13,FALSE)</f>
        <v>21.56</v>
      </c>
      <c r="AI128" s="107">
        <f>VLOOKUP(Table3[Symbol],Finalcial!$A$2:$P$493,14,FALSE)</f>
        <v>20.239999999999998</v>
      </c>
      <c r="AJ128" s="108">
        <f t="shared" si="1"/>
        <v>2.8262162120958028</v>
      </c>
    </row>
    <row r="129" spans="1:36" ht="18.55" customHeight="1" x14ac:dyDescent="0.3">
      <c r="A129" s="43" t="s">
        <v>482</v>
      </c>
      <c r="B129" s="14" t="str">
        <f>VLOOKUP(Table3[Symbol],stockComparisonTrading_excel!$A$2:$X$562,2,FALSE)</f>
        <v>Consumer Products: Fashion</v>
      </c>
      <c r="C129" s="104">
        <f>VLOOKUP(Table3[Symbol],stockComparisonTrading_excel!$A$2:$X$562,3,FALSE)</f>
        <v>150.5</v>
      </c>
      <c r="D129" s="105">
        <f>VLOOKUP(Table3[Symbol],stockComparisonTrading_excel!$A$2:$X$562,18,FALSE)</f>
        <v>5.05</v>
      </c>
      <c r="E129" s="105">
        <f>VLOOKUP(Table3[Symbol],stockComparisonTrading_excel!$A$2:$X$562,18,FALSE)</f>
        <v>5.05</v>
      </c>
      <c r="F129" s="105">
        <f>VLOOKUP(Table3[Symbol],stockComparisonTrading_excel!$A$2:$X$562,18,FALSE)</f>
        <v>5.05</v>
      </c>
      <c r="G129" s="105">
        <f>VLOOKUP(Table3[Symbol],stockComparisonTrading_excel!$A$2:$X$562,18,FALSE)</f>
        <v>5.05</v>
      </c>
      <c r="H129" s="105">
        <f>VLOOKUP(Table3[Symbol],stockComparisonTrading_excel!$A$2:$X$562,18,FALSE)</f>
        <v>5.05</v>
      </c>
      <c r="I129" s="105">
        <f>VLOOKUP(Table3[Symbol],stockComparisonTrading_excel!$A$2:$X$562,18,FALSE)</f>
        <v>5.05</v>
      </c>
      <c r="J129" s="105">
        <f>VLOOKUP(Table3[Symbol],stockComparisonTrading_excel!$A$2:$X$562,18,FALSE)</f>
        <v>5.05</v>
      </c>
      <c r="K129" s="105">
        <f>VLOOKUP(Table3[Symbol],stockComparisonTrading_excel!$A$2:$X$562,18,FALSE)</f>
        <v>5.05</v>
      </c>
      <c r="L129" s="105">
        <f>VLOOKUP(Table3[Symbol],stockComparisonTrading_excel!$A$2:$X$562,18,FALSE)</f>
        <v>5.05</v>
      </c>
      <c r="M129" s="105">
        <f>VLOOKUP(Table3[Symbol],stockComparisonTrading_excel!$A$2:$X$562,18,FALSE)</f>
        <v>5.05</v>
      </c>
      <c r="N129" s="105">
        <f>VLOOKUP(Table3[Symbol],stockComparisonTrading_excel!$A$2:$X$562,18,FALSE)</f>
        <v>5.05</v>
      </c>
      <c r="O129" s="105">
        <f>VLOOKUP(Table3[Symbol],stockComparisonTrading_excel!$A$2:$X$562,17,FALSE)</f>
        <v>861000000</v>
      </c>
      <c r="P129" s="105">
        <f>VLOOKUP(Table3[Symbol],stockComparisonTrading_excel!$A$2:$X$562,18,FALSE)</f>
        <v>5.05</v>
      </c>
      <c r="Q129" s="105">
        <f>VLOOKUP(Table3[Symbol],stockComparisonTrading_excel!$A$2:$X$562,19,FALSE)</f>
        <v>0.61</v>
      </c>
      <c r="R129" s="105">
        <f>VLOOKUP(Table3[Symbol],stockComparisonTrading_excel!$A$2:$X$562,20,FALSE)</f>
        <v>234.62</v>
      </c>
      <c r="S129" s="105">
        <f>VLOOKUP(Table3[Symbol],stockComparisonTrading_excel!$A$2:$X$562,21,FALSE)</f>
        <v>4.18</v>
      </c>
      <c r="T129" s="105">
        <f>VLOOKUP(Table3[Symbol],stockComparisonTrading_excel!$A$2:$X$562,22,FALSE)</f>
        <v>7.76</v>
      </c>
      <c r="U129" s="105">
        <f>VLOOKUP(Table3[Symbol],stockComparisonTrading_excel!$A$2:$X$562,23,FALSE)</f>
        <v>6000000</v>
      </c>
      <c r="V129" s="105">
        <f>VLOOKUP(Table3[Symbol],stockComparisonTrading_excel!$A$2:$X$562,24,FALSE)</f>
        <v>10</v>
      </c>
      <c r="W129" s="106" t="str">
        <f>VLOOKUP(Table3[Symbol],Finalcial!$A$2:$P$493,2)</f>
        <v>Q1/2013</v>
      </c>
      <c r="X129" s="107">
        <f>VLOOKUP(Table3[Symbol],Finalcial!$A$2:$P$493,3)</f>
        <v>41364</v>
      </c>
      <c r="Y129" s="107">
        <f>VLOOKUP(Table3[Symbol],Finalcial!$A$2:$P$493,4,FALSE)</f>
        <v>1590425</v>
      </c>
      <c r="Z129" s="107">
        <f>VLOOKUP(Table3[Symbol],Finalcial!$A$2:$P$493,5,FALSE)</f>
        <v>182734</v>
      </c>
      <c r="AA129" s="107">
        <f>VLOOKUP(Table3[Symbol],Finalcial!$A$2:$P$493,6,FALSE)</f>
        <v>60000</v>
      </c>
      <c r="AB129" s="107">
        <f>VLOOKUP(Table3[Symbol],Finalcial!$A$2:$P$493,7,FALSE)</f>
        <v>1407691</v>
      </c>
      <c r="AC129" s="107">
        <f>VLOOKUP(Table3[Symbol],Finalcial!$A$2:$P$493,8,FALSE)</f>
        <v>348565</v>
      </c>
      <c r="AD129" s="107">
        <f>VLOOKUP(Table3[Symbol],Finalcial!$A$2:$P$493,9,FALSE)</f>
        <v>34039</v>
      </c>
      <c r="AE129" s="107">
        <f>VLOOKUP(Table3[Symbol],Finalcial!$A$2:$P$493,10,FALSE)</f>
        <v>5.67</v>
      </c>
      <c r="AF129" s="107">
        <f>VLOOKUP(Table3[Symbol],Finalcial!$A$2:$P$493,11,FALSE)</f>
        <v>0.13</v>
      </c>
      <c r="AG129" s="107">
        <f>VLOOKUP(Table3[Symbol],Finalcial!$A$2:$P$493,12,FALSE)</f>
        <v>9.77</v>
      </c>
      <c r="AH129" s="107">
        <f>VLOOKUP(Table3[Symbol],Finalcial!$A$2:$P$493,13,FALSE)</f>
        <v>14.31</v>
      </c>
      <c r="AI129" s="107">
        <f>VLOOKUP(Table3[Symbol],Finalcial!$A$2:$P$493,14,FALSE)</f>
        <v>12.84</v>
      </c>
      <c r="AJ129" s="108">
        <f t="shared" si="1"/>
        <v>5.3683715737830138</v>
      </c>
    </row>
    <row r="130" spans="1:36" ht="18.55" customHeight="1" x14ac:dyDescent="0.3">
      <c r="A130" s="64" t="s">
        <v>350</v>
      </c>
      <c r="B130" s="14" t="str">
        <f>VLOOKUP(Table3[Symbol],stockComparisonTrading_excel!$A$2:$X$562,2,FALSE)</f>
        <v>Property &amp; Construction: Construction Materials</v>
      </c>
      <c r="C130" s="104">
        <f>VLOOKUP(Table3[Symbol],stockComparisonTrading_excel!$A$2:$X$562,3,FALSE)</f>
        <v>420</v>
      </c>
      <c r="D130" s="105">
        <f>VLOOKUP(Table3[Symbol],stockComparisonTrading_excel!$A$2:$X$562,18,FALSE)</f>
        <v>30.88</v>
      </c>
      <c r="E130" s="105">
        <f>VLOOKUP(Table3[Symbol],stockComparisonTrading_excel!$A$2:$X$562,18,FALSE)</f>
        <v>30.88</v>
      </c>
      <c r="F130" s="105">
        <f>VLOOKUP(Table3[Symbol],stockComparisonTrading_excel!$A$2:$X$562,18,FALSE)</f>
        <v>30.88</v>
      </c>
      <c r="G130" s="105">
        <f>VLOOKUP(Table3[Symbol],stockComparisonTrading_excel!$A$2:$X$562,18,FALSE)</f>
        <v>30.88</v>
      </c>
      <c r="H130" s="105">
        <f>VLOOKUP(Table3[Symbol],stockComparisonTrading_excel!$A$2:$X$562,18,FALSE)</f>
        <v>30.88</v>
      </c>
      <c r="I130" s="105">
        <f>VLOOKUP(Table3[Symbol],stockComparisonTrading_excel!$A$2:$X$562,18,FALSE)</f>
        <v>30.88</v>
      </c>
      <c r="J130" s="105">
        <f>VLOOKUP(Table3[Symbol],stockComparisonTrading_excel!$A$2:$X$562,18,FALSE)</f>
        <v>30.88</v>
      </c>
      <c r="K130" s="105">
        <f>VLOOKUP(Table3[Symbol],stockComparisonTrading_excel!$A$2:$X$562,18,FALSE)</f>
        <v>30.88</v>
      </c>
      <c r="L130" s="105">
        <f>VLOOKUP(Table3[Symbol],stockComparisonTrading_excel!$A$2:$X$562,18,FALSE)</f>
        <v>30.88</v>
      </c>
      <c r="M130" s="105">
        <f>VLOOKUP(Table3[Symbol],stockComparisonTrading_excel!$A$2:$X$562,18,FALSE)</f>
        <v>30.88</v>
      </c>
      <c r="N130" s="105">
        <f>VLOOKUP(Table3[Symbol],stockComparisonTrading_excel!$A$2:$X$562,18,FALSE)</f>
        <v>30.88</v>
      </c>
      <c r="O130" s="105">
        <f>VLOOKUP(Table3[Symbol],stockComparisonTrading_excel!$A$2:$X$562,17,FALSE)</f>
        <v>110400000000</v>
      </c>
      <c r="P130" s="105">
        <f>VLOOKUP(Table3[Symbol],stockComparisonTrading_excel!$A$2:$X$562,18,FALSE)</f>
        <v>30.88</v>
      </c>
      <c r="Q130" s="105">
        <f>VLOOKUP(Table3[Symbol],stockComparisonTrading_excel!$A$2:$X$562,19,FALSE)</f>
        <v>5.86</v>
      </c>
      <c r="R130" s="105">
        <f>VLOOKUP(Table3[Symbol],stockComparisonTrading_excel!$A$2:$X$562,20,FALSE)</f>
        <v>81.97</v>
      </c>
      <c r="S130" s="105">
        <f>VLOOKUP(Table3[Symbol],stockComparisonTrading_excel!$A$2:$X$562,21,FALSE)</f>
        <v>2.71</v>
      </c>
      <c r="T130" s="105">
        <f>VLOOKUP(Table3[Symbol],stockComparisonTrading_excel!$A$2:$X$562,22,FALSE)</f>
        <v>8.34</v>
      </c>
      <c r="U130" s="105">
        <f>VLOOKUP(Table3[Symbol],stockComparisonTrading_excel!$A$2:$X$562,23,FALSE)</f>
        <v>230000000</v>
      </c>
      <c r="V130" s="105">
        <f>VLOOKUP(Table3[Symbol],stockComparisonTrading_excel!$A$2:$X$562,24,FALSE)</f>
        <v>10</v>
      </c>
      <c r="W130" s="106" t="str">
        <f>VLOOKUP(Table3[Symbol],Finalcial!$A$2:$P$493,2)</f>
        <v>Q4/2012</v>
      </c>
      <c r="X130" s="107">
        <f>VLOOKUP(Table3[Symbol],Finalcial!$A$2:$P$493,3)</f>
        <v>41274</v>
      </c>
      <c r="Y130" s="107">
        <f>VLOOKUP(Table3[Symbol],Finalcial!$A$2:$P$493,4,FALSE)</f>
        <v>29713800</v>
      </c>
      <c r="Z130" s="107">
        <f>VLOOKUP(Table3[Symbol],Finalcial!$A$2:$P$493,5,FALSE)</f>
        <v>10854831</v>
      </c>
      <c r="AA130" s="107">
        <f>VLOOKUP(Table3[Symbol],Finalcial!$A$2:$P$493,6,FALSE)</f>
        <v>2300000</v>
      </c>
      <c r="AB130" s="107">
        <f>VLOOKUP(Table3[Symbol],Finalcial!$A$2:$P$493,7,FALSE)</f>
        <v>18852855</v>
      </c>
      <c r="AC130" s="107">
        <f>VLOOKUP(Table3[Symbol],Finalcial!$A$2:$P$493,8,FALSE)</f>
        <v>7683324</v>
      </c>
      <c r="AD130" s="107">
        <f>VLOOKUP(Table3[Symbol],Finalcial!$A$2:$P$493,9,FALSE)</f>
        <v>1217957</v>
      </c>
      <c r="AE130" s="107">
        <f>VLOOKUP(Table3[Symbol],Finalcial!$A$2:$P$493,10,FALSE)</f>
        <v>5.3</v>
      </c>
      <c r="AF130" s="107">
        <f>VLOOKUP(Table3[Symbol],Finalcial!$A$2:$P$493,11,FALSE)</f>
        <v>0.57999999999999996</v>
      </c>
      <c r="AG130" s="107">
        <f>VLOOKUP(Table3[Symbol],Finalcial!$A$2:$P$493,12,FALSE)</f>
        <v>15.85</v>
      </c>
      <c r="AH130" s="107">
        <f>VLOOKUP(Table3[Symbol],Finalcial!$A$2:$P$493,13,FALSE)</f>
        <v>15.89</v>
      </c>
      <c r="AI130" s="107">
        <f>VLOOKUP(Table3[Symbol],Finalcial!$A$2:$P$493,14,FALSE)</f>
        <v>19.25</v>
      </c>
      <c r="AJ130" s="108">
        <f t="shared" ref="AJ130:AJ193" si="2">Z130/AD130</f>
        <v>8.9123269540714496</v>
      </c>
    </row>
    <row r="131" spans="1:36" ht="18.55" customHeight="1" x14ac:dyDescent="0.3">
      <c r="A131" s="64" t="s">
        <v>67</v>
      </c>
      <c r="B131" s="14" t="str">
        <f>VLOOKUP(Table3[Symbol],stockComparisonTrading_excel!$A$2:$X$562,2,FALSE)</f>
        <v>Financials: Insurance</v>
      </c>
      <c r="C131" s="104">
        <f>VLOOKUP(Table3[Symbol],stockComparisonTrading_excel!$A$2:$X$562,3,FALSE)</f>
        <v>292</v>
      </c>
      <c r="D131" s="105">
        <f>VLOOKUP(Table3[Symbol],stockComparisonTrading_excel!$A$2:$X$562,18,FALSE)</f>
        <v>35.54</v>
      </c>
      <c r="E131" s="105">
        <f>VLOOKUP(Table3[Symbol],stockComparisonTrading_excel!$A$2:$X$562,18,FALSE)</f>
        <v>35.54</v>
      </c>
      <c r="F131" s="105">
        <f>VLOOKUP(Table3[Symbol],stockComparisonTrading_excel!$A$2:$X$562,18,FALSE)</f>
        <v>35.54</v>
      </c>
      <c r="G131" s="105">
        <f>VLOOKUP(Table3[Symbol],stockComparisonTrading_excel!$A$2:$X$562,18,FALSE)</f>
        <v>35.54</v>
      </c>
      <c r="H131" s="105">
        <f>VLOOKUP(Table3[Symbol],stockComparisonTrading_excel!$A$2:$X$562,18,FALSE)</f>
        <v>35.54</v>
      </c>
      <c r="I131" s="105">
        <f>VLOOKUP(Table3[Symbol],stockComparisonTrading_excel!$A$2:$X$562,18,FALSE)</f>
        <v>35.54</v>
      </c>
      <c r="J131" s="105">
        <f>VLOOKUP(Table3[Symbol],stockComparisonTrading_excel!$A$2:$X$562,18,FALSE)</f>
        <v>35.54</v>
      </c>
      <c r="K131" s="105">
        <f>VLOOKUP(Table3[Symbol],stockComparisonTrading_excel!$A$2:$X$562,18,FALSE)</f>
        <v>35.54</v>
      </c>
      <c r="L131" s="105">
        <f>VLOOKUP(Table3[Symbol],stockComparisonTrading_excel!$A$2:$X$562,18,FALSE)</f>
        <v>35.54</v>
      </c>
      <c r="M131" s="105">
        <f>VLOOKUP(Table3[Symbol],stockComparisonTrading_excel!$A$2:$X$562,18,FALSE)</f>
        <v>35.54</v>
      </c>
      <c r="N131" s="105">
        <f>VLOOKUP(Table3[Symbol],stockComparisonTrading_excel!$A$2:$X$562,18,FALSE)</f>
        <v>35.54</v>
      </c>
      <c r="O131" s="105">
        <f>VLOOKUP(Table3[Symbol],stockComparisonTrading_excel!$A$2:$X$562,17,FALSE)</f>
        <v>33005700000</v>
      </c>
      <c r="P131" s="105">
        <f>VLOOKUP(Table3[Symbol],stockComparisonTrading_excel!$A$2:$X$562,18,FALSE)</f>
        <v>35.54</v>
      </c>
      <c r="Q131" s="105">
        <f>VLOOKUP(Table3[Symbol],stockComparisonTrading_excel!$A$2:$X$562,19,FALSE)</f>
        <v>1.41</v>
      </c>
      <c r="R131" s="105">
        <f>VLOOKUP(Table3[Symbol],stockComparisonTrading_excel!$A$2:$X$562,20,FALSE)</f>
        <v>307.39999999999998</v>
      </c>
      <c r="S131" s="105">
        <f>VLOOKUP(Table3[Symbol],stockComparisonTrading_excel!$A$2:$X$562,21,FALSE)</f>
        <v>2.76</v>
      </c>
      <c r="T131" s="105">
        <f>VLOOKUP(Table3[Symbol],stockComparisonTrading_excel!$A$2:$X$562,22,FALSE)</f>
        <v>1.91</v>
      </c>
      <c r="U131" s="105">
        <f>VLOOKUP(Table3[Symbol],stockComparisonTrading_excel!$A$2:$X$562,23,FALSE)</f>
        <v>76050000</v>
      </c>
      <c r="V131" s="105">
        <f>VLOOKUP(Table3[Symbol],stockComparisonTrading_excel!$A$2:$X$562,24,FALSE)</f>
        <v>10</v>
      </c>
      <c r="W131" s="106" t="str">
        <f>VLOOKUP(Table3[Symbol],Finalcial!$A$2:$P$493,2)</f>
        <v>Q1/2013</v>
      </c>
      <c r="X131" s="107">
        <f>VLOOKUP(Table3[Symbol],Finalcial!$A$2:$P$493,3)</f>
        <v>41364</v>
      </c>
      <c r="Y131" s="107">
        <f>VLOOKUP(Table3[Symbol],Finalcial!$A$2:$P$493,4,FALSE)</f>
        <v>61563258.299999997</v>
      </c>
      <c r="Z131" s="107">
        <f>VLOOKUP(Table3[Symbol],Finalcial!$A$2:$P$493,5,FALSE)</f>
        <v>38185819.600000001</v>
      </c>
      <c r="AA131" s="107">
        <f>VLOOKUP(Table3[Symbol],Finalcial!$A$2:$P$493,6,FALSE)</f>
        <v>760500</v>
      </c>
      <c r="AB131" s="107">
        <f>VLOOKUP(Table3[Symbol],Finalcial!$A$2:$P$493,7,FALSE)</f>
        <v>23377438.699999999</v>
      </c>
      <c r="AC131" s="107">
        <f>VLOOKUP(Table3[Symbol],Finalcial!$A$2:$P$493,8,FALSE)</f>
        <v>2770638.01</v>
      </c>
      <c r="AD131" s="107">
        <f>VLOOKUP(Table3[Symbol],Finalcial!$A$2:$P$493,9,FALSE)</f>
        <v>389502.24</v>
      </c>
      <c r="AE131" s="107">
        <f>VLOOKUP(Table3[Symbol],Finalcial!$A$2:$P$493,10,FALSE)</f>
        <v>5.12</v>
      </c>
      <c r="AF131" s="107">
        <f>VLOOKUP(Table3[Symbol],Finalcial!$A$2:$P$493,11,FALSE)</f>
        <v>1.63</v>
      </c>
      <c r="AG131" s="107">
        <f>VLOOKUP(Table3[Symbol],Finalcial!$A$2:$P$493,12,FALSE)</f>
        <v>14.06</v>
      </c>
      <c r="AH131" s="107">
        <f>VLOOKUP(Table3[Symbol],Finalcial!$A$2:$P$493,13,FALSE)</f>
        <v>1.81</v>
      </c>
      <c r="AI131" s="107">
        <f>VLOOKUP(Table3[Symbol],Finalcial!$A$2:$P$493,14,FALSE)</f>
        <v>4.25</v>
      </c>
      <c r="AJ131" s="108">
        <f t="shared" si="2"/>
        <v>98.037483943609672</v>
      </c>
    </row>
    <row r="132" spans="1:36" ht="18.55" customHeight="1" x14ac:dyDescent="0.3">
      <c r="A132" s="64" t="s">
        <v>315</v>
      </c>
      <c r="B132" s="14" t="str">
        <f>VLOOKUP(Table3[Symbol],stockComparisonTrading_excel!$A$2:$X$562,2,FALSE)</f>
        <v>Resources: Energy &amp; Utilities</v>
      </c>
      <c r="C132" s="104">
        <f>VLOOKUP(Table3[Symbol],stockComparisonTrading_excel!$A$2:$X$562,3,FALSE)</f>
        <v>164</v>
      </c>
      <c r="D132" s="105">
        <f>VLOOKUP(Table3[Symbol],stockComparisonTrading_excel!$A$2:$X$562,18,FALSE)</f>
        <v>10.65</v>
      </c>
      <c r="E132" s="105">
        <f>VLOOKUP(Table3[Symbol],stockComparisonTrading_excel!$A$2:$X$562,18,FALSE)</f>
        <v>10.65</v>
      </c>
      <c r="F132" s="105">
        <f>VLOOKUP(Table3[Symbol],stockComparisonTrading_excel!$A$2:$X$562,18,FALSE)</f>
        <v>10.65</v>
      </c>
      <c r="G132" s="105">
        <f>VLOOKUP(Table3[Symbol],stockComparisonTrading_excel!$A$2:$X$562,18,FALSE)</f>
        <v>10.65</v>
      </c>
      <c r="H132" s="105">
        <f>VLOOKUP(Table3[Symbol],stockComparisonTrading_excel!$A$2:$X$562,18,FALSE)</f>
        <v>10.65</v>
      </c>
      <c r="I132" s="105">
        <f>VLOOKUP(Table3[Symbol],stockComparisonTrading_excel!$A$2:$X$562,18,FALSE)</f>
        <v>10.65</v>
      </c>
      <c r="J132" s="105">
        <f>VLOOKUP(Table3[Symbol],stockComparisonTrading_excel!$A$2:$X$562,18,FALSE)</f>
        <v>10.65</v>
      </c>
      <c r="K132" s="105">
        <f>VLOOKUP(Table3[Symbol],stockComparisonTrading_excel!$A$2:$X$562,18,FALSE)</f>
        <v>10.65</v>
      </c>
      <c r="L132" s="105">
        <f>VLOOKUP(Table3[Symbol],stockComparisonTrading_excel!$A$2:$X$562,18,FALSE)</f>
        <v>10.65</v>
      </c>
      <c r="M132" s="105">
        <f>VLOOKUP(Table3[Symbol],stockComparisonTrading_excel!$A$2:$X$562,18,FALSE)</f>
        <v>10.65</v>
      </c>
      <c r="N132" s="105">
        <f>VLOOKUP(Table3[Symbol],stockComparisonTrading_excel!$A$2:$X$562,18,FALSE)</f>
        <v>10.65</v>
      </c>
      <c r="O132" s="105">
        <f>VLOOKUP(Table3[Symbol],stockComparisonTrading_excel!$A$2:$X$562,17,FALSE)</f>
        <v>631227678600</v>
      </c>
      <c r="P132" s="105">
        <f>VLOOKUP(Table3[Symbol],stockComparisonTrading_excel!$A$2:$X$562,18,FALSE)</f>
        <v>10.65</v>
      </c>
      <c r="Q132" s="105">
        <f>VLOOKUP(Table3[Symbol],stockComparisonTrading_excel!$A$2:$X$562,19,FALSE)</f>
        <v>1.96</v>
      </c>
      <c r="R132" s="105">
        <f>VLOOKUP(Table3[Symbol],stockComparisonTrading_excel!$A$2:$X$562,20,FALSE)</f>
        <v>80.98</v>
      </c>
      <c r="S132" s="105">
        <f>VLOOKUP(Table3[Symbol],stockComparisonTrading_excel!$A$2:$X$562,21,FALSE)</f>
        <v>3.36</v>
      </c>
      <c r="T132" s="105">
        <f>VLOOKUP(Table3[Symbol],stockComparisonTrading_excel!$A$2:$X$562,22,FALSE)</f>
        <v>13.88</v>
      </c>
      <c r="U132" s="105">
        <f>VLOOKUP(Table3[Symbol],stockComparisonTrading_excel!$A$2:$X$562,23,FALSE)</f>
        <v>3969985400</v>
      </c>
      <c r="V132" s="105">
        <f>VLOOKUP(Table3[Symbol],stockComparisonTrading_excel!$A$2:$X$562,24,FALSE)</f>
        <v>1</v>
      </c>
      <c r="W132" s="106" t="str">
        <f>VLOOKUP(Table3[Symbol],Finalcial!$A$2:$P$493,2)</f>
        <v>Q4/2012</v>
      </c>
      <c r="X132" s="107">
        <f>VLOOKUP(Table3[Symbol],Finalcial!$A$2:$P$493,3)</f>
        <v>41274</v>
      </c>
      <c r="Y132" s="107">
        <f>VLOOKUP(Table3[Symbol],Finalcial!$A$2:$P$493,4,FALSE)</f>
        <v>612239420.44000006</v>
      </c>
      <c r="Z132" s="107">
        <f>VLOOKUP(Table3[Symbol],Finalcial!$A$2:$P$493,5,FALSE)</f>
        <v>290762806.30000001</v>
      </c>
      <c r="AA132" s="107">
        <f>VLOOKUP(Table3[Symbol],Finalcial!$A$2:$P$493,6,FALSE)</f>
        <v>3969985.4</v>
      </c>
      <c r="AB132" s="107">
        <f>VLOOKUP(Table3[Symbol],Finalcial!$A$2:$P$493,7,FALSE)</f>
        <v>321476614.13</v>
      </c>
      <c r="AC132" s="107">
        <f>VLOOKUP(Table3[Symbol],Finalcial!$A$2:$P$493,8,FALSE)</f>
        <v>56871195.670000002</v>
      </c>
      <c r="AD132" s="107">
        <f>VLOOKUP(Table3[Symbol],Finalcial!$A$2:$P$493,9,FALSE)</f>
        <v>20258368.390000001</v>
      </c>
      <c r="AE132" s="107">
        <f>VLOOKUP(Table3[Symbol],Finalcial!$A$2:$P$493,10,FALSE)</f>
        <v>5.08</v>
      </c>
      <c r="AF132" s="107">
        <f>VLOOKUP(Table3[Symbol],Finalcial!$A$2:$P$493,11,FALSE)</f>
        <v>0.9</v>
      </c>
      <c r="AG132" s="107">
        <f>VLOOKUP(Table3[Symbol],Finalcial!$A$2:$P$493,12,FALSE)</f>
        <v>35.619999999999997</v>
      </c>
      <c r="AH132" s="107">
        <f>VLOOKUP(Table3[Symbol],Finalcial!$A$2:$P$493,13,FALSE)</f>
        <v>20.27</v>
      </c>
      <c r="AI132" s="107">
        <f>VLOOKUP(Table3[Symbol],Finalcial!$A$2:$P$493,14,FALSE)</f>
        <v>22.57</v>
      </c>
      <c r="AJ132" s="108">
        <f t="shared" si="2"/>
        <v>14.352725782374817</v>
      </c>
    </row>
    <row r="133" spans="1:36" ht="18.55" customHeight="1" x14ac:dyDescent="0.3">
      <c r="A133" s="64" t="s">
        <v>451</v>
      </c>
      <c r="B133" s="14" t="str">
        <f>VLOOKUP(Table3[Symbol],stockComparisonTrading_excel!$A$2:$X$562,2,FALSE)</f>
        <v>Industrials: Packanging</v>
      </c>
      <c r="C133" s="104">
        <f>VLOOKUP(Table3[Symbol],stockComparisonTrading_excel!$A$2:$X$562,3,FALSE)</f>
        <v>172.5</v>
      </c>
      <c r="D133" s="105">
        <f>VLOOKUP(Table3[Symbol],stockComparisonTrading_excel!$A$2:$X$562,18,FALSE)</f>
        <v>12.95</v>
      </c>
      <c r="E133" s="105">
        <f>VLOOKUP(Table3[Symbol],stockComparisonTrading_excel!$A$2:$X$562,18,FALSE)</f>
        <v>12.95</v>
      </c>
      <c r="F133" s="105">
        <f>VLOOKUP(Table3[Symbol],stockComparisonTrading_excel!$A$2:$X$562,18,FALSE)</f>
        <v>12.95</v>
      </c>
      <c r="G133" s="105">
        <f>VLOOKUP(Table3[Symbol],stockComparisonTrading_excel!$A$2:$X$562,18,FALSE)</f>
        <v>12.95</v>
      </c>
      <c r="H133" s="105">
        <f>VLOOKUP(Table3[Symbol],stockComparisonTrading_excel!$A$2:$X$562,18,FALSE)</f>
        <v>12.95</v>
      </c>
      <c r="I133" s="105">
        <f>VLOOKUP(Table3[Symbol],stockComparisonTrading_excel!$A$2:$X$562,18,FALSE)</f>
        <v>12.95</v>
      </c>
      <c r="J133" s="105">
        <f>VLOOKUP(Table3[Symbol],stockComparisonTrading_excel!$A$2:$X$562,18,FALSE)</f>
        <v>12.95</v>
      </c>
      <c r="K133" s="105">
        <f>VLOOKUP(Table3[Symbol],stockComparisonTrading_excel!$A$2:$X$562,18,FALSE)</f>
        <v>12.95</v>
      </c>
      <c r="L133" s="105">
        <f>VLOOKUP(Table3[Symbol],stockComparisonTrading_excel!$A$2:$X$562,18,FALSE)</f>
        <v>12.95</v>
      </c>
      <c r="M133" s="105">
        <f>VLOOKUP(Table3[Symbol],stockComparisonTrading_excel!$A$2:$X$562,18,FALSE)</f>
        <v>12.95</v>
      </c>
      <c r="N133" s="105">
        <f>VLOOKUP(Table3[Symbol],stockComparisonTrading_excel!$A$2:$X$562,18,FALSE)</f>
        <v>12.95</v>
      </c>
      <c r="O133" s="105">
        <f>VLOOKUP(Table3[Symbol],stockComparisonTrading_excel!$A$2:$X$562,17,FALSE)</f>
        <v>3787500000</v>
      </c>
      <c r="P133" s="105">
        <f>VLOOKUP(Table3[Symbol],stockComparisonTrading_excel!$A$2:$X$562,18,FALSE)</f>
        <v>12.95</v>
      </c>
      <c r="Q133" s="105">
        <f>VLOOKUP(Table3[Symbol],stockComparisonTrading_excel!$A$2:$X$562,19,FALSE)</f>
        <v>2.1</v>
      </c>
      <c r="R133" s="105">
        <f>VLOOKUP(Table3[Symbol],stockComparisonTrading_excel!$A$2:$X$562,20,FALSE)</f>
        <v>12.02</v>
      </c>
      <c r="S133" s="105">
        <f>VLOOKUP(Table3[Symbol],stockComparisonTrading_excel!$A$2:$X$562,21,FALSE)</f>
        <v>3.56</v>
      </c>
      <c r="T133" s="105">
        <f>VLOOKUP(Table3[Symbol],stockComparisonTrading_excel!$A$2:$X$562,22,FALSE)</f>
        <v>9.24</v>
      </c>
      <c r="U133" s="105">
        <f>VLOOKUP(Table3[Symbol],stockComparisonTrading_excel!$A$2:$X$562,23,FALSE)</f>
        <v>150000000</v>
      </c>
      <c r="V133" s="105">
        <f>VLOOKUP(Table3[Symbol],stockComparisonTrading_excel!$A$2:$X$562,24,FALSE)</f>
        <v>1</v>
      </c>
      <c r="W133" s="106" t="str">
        <f>VLOOKUP(Table3[Symbol],Finalcial!$A$2:$P$493,2)</f>
        <v>Q1/2013</v>
      </c>
      <c r="X133" s="107">
        <f>VLOOKUP(Table3[Symbol],Finalcial!$A$2:$P$493,3)</f>
        <v>41364</v>
      </c>
      <c r="Y133" s="107">
        <f>VLOOKUP(Table3[Symbol],Finalcial!$A$2:$P$493,4,FALSE)</f>
        <v>2182914</v>
      </c>
      <c r="Z133" s="107">
        <f>VLOOKUP(Table3[Symbol],Finalcial!$A$2:$P$493,5,FALSE)</f>
        <v>232491</v>
      </c>
      <c r="AA133" s="107">
        <f>VLOOKUP(Table3[Symbol],Finalcial!$A$2:$P$493,6,FALSE)</f>
        <v>150000</v>
      </c>
      <c r="AB133" s="107">
        <f>VLOOKUP(Table3[Symbol],Finalcial!$A$2:$P$493,7,FALSE)</f>
        <v>1802519</v>
      </c>
      <c r="AC133" s="107">
        <f>VLOOKUP(Table3[Symbol],Finalcial!$A$2:$P$493,8,FALSE)</f>
        <v>487218</v>
      </c>
      <c r="AD133" s="107">
        <f>VLOOKUP(Table3[Symbol],Finalcial!$A$2:$P$493,9,FALSE)</f>
        <v>75282</v>
      </c>
      <c r="AE133" s="107">
        <f>VLOOKUP(Table3[Symbol],Finalcial!$A$2:$P$493,10,FALSE)</f>
        <v>5.0199999999999996</v>
      </c>
      <c r="AF133" s="107">
        <f>VLOOKUP(Table3[Symbol],Finalcial!$A$2:$P$493,11,FALSE)</f>
        <v>0.13</v>
      </c>
      <c r="AG133" s="107">
        <f>VLOOKUP(Table3[Symbol],Finalcial!$A$2:$P$493,12,FALSE)</f>
        <v>15.45</v>
      </c>
      <c r="AH133" s="107">
        <f>VLOOKUP(Table3[Symbol],Finalcial!$A$2:$P$493,13,FALSE)</f>
        <v>15.85</v>
      </c>
      <c r="AI133" s="107">
        <f>VLOOKUP(Table3[Symbol],Finalcial!$A$2:$P$493,14,FALSE)</f>
        <v>17.14</v>
      </c>
      <c r="AJ133" s="108">
        <f t="shared" si="2"/>
        <v>3.088268111899259</v>
      </c>
    </row>
    <row r="134" spans="1:36" ht="18.55" customHeight="1" x14ac:dyDescent="0.3">
      <c r="A134" s="64" t="s">
        <v>262</v>
      </c>
      <c r="B134" s="14" t="str">
        <f>VLOOKUP(Table3[Symbol],stockComparisonTrading_excel!$A$2:$X$562,2,FALSE)</f>
        <v>Financials: Insurance</v>
      </c>
      <c r="C134" s="104">
        <f>VLOOKUP(Table3[Symbol],stockComparisonTrading_excel!$A$2:$X$562,3,FALSE)</f>
        <v>77.5</v>
      </c>
      <c r="D134" s="105">
        <f>VLOOKUP(Table3[Symbol],stockComparisonTrading_excel!$A$2:$X$562,18,FALSE)</f>
        <v>60.29</v>
      </c>
      <c r="E134" s="105">
        <f>VLOOKUP(Table3[Symbol],stockComparisonTrading_excel!$A$2:$X$562,18,FALSE)</f>
        <v>60.29</v>
      </c>
      <c r="F134" s="105">
        <f>VLOOKUP(Table3[Symbol],stockComparisonTrading_excel!$A$2:$X$562,18,FALSE)</f>
        <v>60.29</v>
      </c>
      <c r="G134" s="105">
        <f>VLOOKUP(Table3[Symbol],stockComparisonTrading_excel!$A$2:$X$562,18,FALSE)</f>
        <v>60.29</v>
      </c>
      <c r="H134" s="105">
        <f>VLOOKUP(Table3[Symbol],stockComparisonTrading_excel!$A$2:$X$562,18,FALSE)</f>
        <v>60.29</v>
      </c>
      <c r="I134" s="105">
        <f>VLOOKUP(Table3[Symbol],stockComparisonTrading_excel!$A$2:$X$562,18,FALSE)</f>
        <v>60.29</v>
      </c>
      <c r="J134" s="105">
        <f>VLOOKUP(Table3[Symbol],stockComparisonTrading_excel!$A$2:$X$562,18,FALSE)</f>
        <v>60.29</v>
      </c>
      <c r="K134" s="105">
        <f>VLOOKUP(Table3[Symbol],stockComparisonTrading_excel!$A$2:$X$562,18,FALSE)</f>
        <v>60.29</v>
      </c>
      <c r="L134" s="105">
        <f>VLOOKUP(Table3[Symbol],stockComparisonTrading_excel!$A$2:$X$562,18,FALSE)</f>
        <v>60.29</v>
      </c>
      <c r="M134" s="105">
        <f>VLOOKUP(Table3[Symbol],stockComparisonTrading_excel!$A$2:$X$562,18,FALSE)</f>
        <v>60.29</v>
      </c>
      <c r="N134" s="105">
        <f>VLOOKUP(Table3[Symbol],stockComparisonTrading_excel!$A$2:$X$562,18,FALSE)</f>
        <v>60.29</v>
      </c>
      <c r="O134" s="105">
        <f>VLOOKUP(Table3[Symbol],stockComparisonTrading_excel!$A$2:$X$562,17,FALSE)</f>
        <v>7139000000</v>
      </c>
      <c r="P134" s="105">
        <f>VLOOKUP(Table3[Symbol],stockComparisonTrading_excel!$A$2:$X$562,18,FALSE)</f>
        <v>60.29</v>
      </c>
      <c r="Q134" s="105">
        <f>VLOOKUP(Table3[Symbol],stockComparisonTrading_excel!$A$2:$X$562,19,FALSE)</f>
        <v>2.15</v>
      </c>
      <c r="R134" s="105">
        <f>VLOOKUP(Table3[Symbol],stockComparisonTrading_excel!$A$2:$X$562,20,FALSE)</f>
        <v>56.41</v>
      </c>
      <c r="S134" s="105" t="str">
        <f>VLOOKUP(Table3[Symbol],stockComparisonTrading_excel!$A$2:$X$562,21,FALSE)</f>
        <v>-</v>
      </c>
      <c r="T134" s="105">
        <f>VLOOKUP(Table3[Symbol],stockComparisonTrading_excel!$A$2:$X$562,22,FALSE)</f>
        <v>6.16</v>
      </c>
      <c r="U134" s="105">
        <f>VLOOKUP(Table3[Symbol],stockComparisonTrading_excel!$A$2:$X$562,23,FALSE)</f>
        <v>59000000</v>
      </c>
      <c r="V134" s="105">
        <f>VLOOKUP(Table3[Symbol],stockComparisonTrading_excel!$A$2:$X$562,24,FALSE)</f>
        <v>10</v>
      </c>
      <c r="W134" s="106" t="str">
        <f>VLOOKUP(Table3[Symbol],Finalcial!$A$2:$P$493,2)</f>
        <v>Q1/2013</v>
      </c>
      <c r="X134" s="107">
        <f>VLOOKUP(Table3[Symbol],Finalcial!$A$2:$P$493,3)</f>
        <v>41364</v>
      </c>
      <c r="Y134" s="107">
        <f>VLOOKUP(Table3[Symbol],Finalcial!$A$2:$P$493,4,FALSE)</f>
        <v>18360874</v>
      </c>
      <c r="Z134" s="107">
        <f>VLOOKUP(Table3[Symbol],Finalcial!$A$2:$P$493,5,FALSE)</f>
        <v>15032847</v>
      </c>
      <c r="AA134" s="107">
        <f>VLOOKUP(Table3[Symbol],Finalcial!$A$2:$P$493,6,FALSE)</f>
        <v>590000</v>
      </c>
      <c r="AB134" s="107">
        <f>VLOOKUP(Table3[Symbol],Finalcial!$A$2:$P$493,7,FALSE)</f>
        <v>3328027</v>
      </c>
      <c r="AC134" s="107">
        <f>VLOOKUP(Table3[Symbol],Finalcial!$A$2:$P$493,8,FALSE)</f>
        <v>1437096</v>
      </c>
      <c r="AD134" s="107">
        <f>VLOOKUP(Table3[Symbol],Finalcial!$A$2:$P$493,9,FALSE)</f>
        <v>294174</v>
      </c>
      <c r="AE134" s="107">
        <f>VLOOKUP(Table3[Symbol],Finalcial!$A$2:$P$493,10,FALSE)</f>
        <v>4.99</v>
      </c>
      <c r="AF134" s="107">
        <f>VLOOKUP(Table3[Symbol],Finalcial!$A$2:$P$493,11,FALSE)</f>
        <v>4.5199999999999996</v>
      </c>
      <c r="AG134" s="107">
        <f>VLOOKUP(Table3[Symbol],Finalcial!$A$2:$P$493,12,FALSE)</f>
        <v>20.47</v>
      </c>
      <c r="AH134" s="107">
        <f>VLOOKUP(Table3[Symbol],Finalcial!$A$2:$P$493,13,FALSE)</f>
        <v>1.1499999999999999</v>
      </c>
      <c r="AI134" s="107">
        <f>VLOOKUP(Table3[Symbol],Finalcial!$A$2:$P$493,14,FALSE)</f>
        <v>3.62</v>
      </c>
      <c r="AJ134" s="108">
        <f t="shared" si="2"/>
        <v>51.101888678129271</v>
      </c>
    </row>
    <row r="135" spans="1:36" ht="18.55" customHeight="1" x14ac:dyDescent="0.3">
      <c r="A135" s="38" t="s">
        <v>56</v>
      </c>
      <c r="B135" s="14" t="str">
        <f>VLOOKUP(Table3[Symbol],stockComparisonTrading_excel!$A$2:$X$562,2,FALSE)</f>
        <v>Financials: Banking</v>
      </c>
      <c r="C135" s="104">
        <f>VLOOKUP(Table3[Symbol],stockComparisonTrading_excel!$A$2:$X$562,3,FALSE)</f>
        <v>195.5</v>
      </c>
      <c r="D135" s="105">
        <f>VLOOKUP(Table3[Symbol],stockComparisonTrading_excel!$A$2:$X$562,18,FALSE)</f>
        <v>12.48</v>
      </c>
      <c r="E135" s="105">
        <f>VLOOKUP(Table3[Symbol],stockComparisonTrading_excel!$A$2:$X$562,18,FALSE)</f>
        <v>12.48</v>
      </c>
      <c r="F135" s="105">
        <f>VLOOKUP(Table3[Symbol],stockComparisonTrading_excel!$A$2:$X$562,18,FALSE)</f>
        <v>12.48</v>
      </c>
      <c r="G135" s="105">
        <f>VLOOKUP(Table3[Symbol],stockComparisonTrading_excel!$A$2:$X$562,18,FALSE)</f>
        <v>12.48</v>
      </c>
      <c r="H135" s="105">
        <f>VLOOKUP(Table3[Symbol],stockComparisonTrading_excel!$A$2:$X$562,18,FALSE)</f>
        <v>12.48</v>
      </c>
      <c r="I135" s="105">
        <f>VLOOKUP(Table3[Symbol],stockComparisonTrading_excel!$A$2:$X$562,18,FALSE)</f>
        <v>12.48</v>
      </c>
      <c r="J135" s="105">
        <f>VLOOKUP(Table3[Symbol],stockComparisonTrading_excel!$A$2:$X$562,18,FALSE)</f>
        <v>12.48</v>
      </c>
      <c r="K135" s="105">
        <f>VLOOKUP(Table3[Symbol],stockComparisonTrading_excel!$A$2:$X$562,18,FALSE)</f>
        <v>12.48</v>
      </c>
      <c r="L135" s="105">
        <f>VLOOKUP(Table3[Symbol],stockComparisonTrading_excel!$A$2:$X$562,18,FALSE)</f>
        <v>12.48</v>
      </c>
      <c r="M135" s="105">
        <f>VLOOKUP(Table3[Symbol],stockComparisonTrading_excel!$A$2:$X$562,18,FALSE)</f>
        <v>12.48</v>
      </c>
      <c r="N135" s="105">
        <f>VLOOKUP(Table3[Symbol],stockComparisonTrading_excel!$A$2:$X$562,18,FALSE)</f>
        <v>12.48</v>
      </c>
      <c r="O135" s="105">
        <f>VLOOKUP(Table3[Symbol],stockComparisonTrading_excel!$A$2:$X$562,17,FALSE)</f>
        <v>423763122468</v>
      </c>
      <c r="P135" s="105">
        <f>VLOOKUP(Table3[Symbol],stockComparisonTrading_excel!$A$2:$X$562,18,FALSE)</f>
        <v>12.48</v>
      </c>
      <c r="Q135" s="105">
        <f>VLOOKUP(Table3[Symbol],stockComparisonTrading_excel!$A$2:$X$562,19,FALSE)</f>
        <v>1.49</v>
      </c>
      <c r="R135" s="105">
        <f>VLOOKUP(Table3[Symbol],stockComparisonTrading_excel!$A$2:$X$562,20,FALSE)</f>
        <v>149.35</v>
      </c>
      <c r="S135" s="105">
        <f>VLOOKUP(Table3[Symbol],stockComparisonTrading_excel!$A$2:$X$562,21,FALSE)</f>
        <v>2.93</v>
      </c>
      <c r="T135" s="105">
        <f>VLOOKUP(Table3[Symbol],stockComparisonTrading_excel!$A$2:$X$562,22,FALSE)</f>
        <v>33.81</v>
      </c>
      <c r="U135" s="105">
        <f>VLOOKUP(Table3[Symbol],stockComparisonTrading_excel!$A$2:$X$562,23,FALSE)</f>
        <v>1908842894</v>
      </c>
      <c r="V135" s="105">
        <f>VLOOKUP(Table3[Symbol],stockComparisonTrading_excel!$A$2:$X$562,24,FALSE)</f>
        <v>10</v>
      </c>
      <c r="W135" s="106" t="str">
        <f>VLOOKUP(Table3[Symbol],Finalcial!$A$2:$P$493,2)</f>
        <v>Q1/2013</v>
      </c>
      <c r="X135" s="107">
        <f>VLOOKUP(Table3[Symbol],Finalcial!$A$2:$P$493,3)</f>
        <v>41364</v>
      </c>
      <c r="Y135" s="107">
        <f>VLOOKUP(Table3[Symbol],Finalcial!$A$2:$P$493,4,FALSE)</f>
        <v>2437922223</v>
      </c>
      <c r="Z135" s="107">
        <f>VLOOKUP(Table3[Symbol],Finalcial!$A$2:$P$493,5,FALSE)</f>
        <v>2152769638</v>
      </c>
      <c r="AA135" s="107">
        <f>VLOOKUP(Table3[Symbol],Finalcial!$A$2:$P$493,6,FALSE)</f>
        <v>19088429</v>
      </c>
      <c r="AB135" s="107">
        <f>VLOOKUP(Table3[Symbol],Finalcial!$A$2:$P$493,7,FALSE)</f>
        <v>285086305</v>
      </c>
      <c r="AC135" s="107">
        <f>VLOOKUP(Table3[Symbol],Finalcial!$A$2:$P$493,8,FALSE)</f>
        <v>33033674</v>
      </c>
      <c r="AD135" s="107">
        <f>VLOOKUP(Table3[Symbol],Finalcial!$A$2:$P$493,9,FALSE)</f>
        <v>9014184</v>
      </c>
      <c r="AE135" s="107">
        <f>VLOOKUP(Table3[Symbol],Finalcial!$A$2:$P$493,10,FALSE)</f>
        <v>4.72</v>
      </c>
      <c r="AF135" s="107">
        <f>VLOOKUP(Table3[Symbol],Finalcial!$A$2:$P$493,11,FALSE)</f>
        <v>7.55</v>
      </c>
      <c r="AG135" s="107">
        <f>VLOOKUP(Table3[Symbol],Finalcial!$A$2:$P$493,12,FALSE)</f>
        <v>27.29</v>
      </c>
      <c r="AH135" s="107">
        <f>VLOOKUP(Table3[Symbol],Finalcial!$A$2:$P$493,13,FALSE)</f>
        <v>1.76</v>
      </c>
      <c r="AI135" s="107">
        <f>VLOOKUP(Table3[Symbol],Finalcial!$A$2:$P$493,14,FALSE)</f>
        <v>12.62</v>
      </c>
      <c r="AJ135" s="108">
        <f t="shared" si="2"/>
        <v>238.82024573716268</v>
      </c>
    </row>
    <row r="136" spans="1:36" ht="18.55" customHeight="1" x14ac:dyDescent="0.3">
      <c r="A136" s="64" t="s">
        <v>33</v>
      </c>
      <c r="B136" s="14" t="str">
        <f>VLOOKUP(Table3[Symbol],stockComparisonTrading_excel!$A$2:$X$562,2,FALSE)</f>
        <v>Industrials: Packanging</v>
      </c>
      <c r="C136" s="104">
        <f>VLOOKUP(Table3[Symbol],stockComparisonTrading_excel!$A$2:$X$562,3,FALSE)</f>
        <v>130.5</v>
      </c>
      <c r="D136" s="105">
        <f>VLOOKUP(Table3[Symbol],stockComparisonTrading_excel!$A$2:$X$562,18,FALSE)</f>
        <v>10.199999999999999</v>
      </c>
      <c r="E136" s="105">
        <f>VLOOKUP(Table3[Symbol],stockComparisonTrading_excel!$A$2:$X$562,18,FALSE)</f>
        <v>10.199999999999999</v>
      </c>
      <c r="F136" s="105">
        <f>VLOOKUP(Table3[Symbol],stockComparisonTrading_excel!$A$2:$X$562,18,FALSE)</f>
        <v>10.199999999999999</v>
      </c>
      <c r="G136" s="105">
        <f>VLOOKUP(Table3[Symbol],stockComparisonTrading_excel!$A$2:$X$562,18,FALSE)</f>
        <v>10.199999999999999</v>
      </c>
      <c r="H136" s="105">
        <f>VLOOKUP(Table3[Symbol],stockComparisonTrading_excel!$A$2:$X$562,18,FALSE)</f>
        <v>10.199999999999999</v>
      </c>
      <c r="I136" s="105">
        <f>VLOOKUP(Table3[Symbol],stockComparisonTrading_excel!$A$2:$X$562,18,FALSE)</f>
        <v>10.199999999999999</v>
      </c>
      <c r="J136" s="105">
        <f>VLOOKUP(Table3[Symbol],stockComparisonTrading_excel!$A$2:$X$562,18,FALSE)</f>
        <v>10.199999999999999</v>
      </c>
      <c r="K136" s="105">
        <f>VLOOKUP(Table3[Symbol],stockComparisonTrading_excel!$A$2:$X$562,18,FALSE)</f>
        <v>10.199999999999999</v>
      </c>
      <c r="L136" s="105">
        <f>VLOOKUP(Table3[Symbol],stockComparisonTrading_excel!$A$2:$X$562,18,FALSE)</f>
        <v>10.199999999999999</v>
      </c>
      <c r="M136" s="105">
        <f>VLOOKUP(Table3[Symbol],stockComparisonTrading_excel!$A$2:$X$562,18,FALSE)</f>
        <v>10.199999999999999</v>
      </c>
      <c r="N136" s="105">
        <f>VLOOKUP(Table3[Symbol],stockComparisonTrading_excel!$A$2:$X$562,18,FALSE)</f>
        <v>10.199999999999999</v>
      </c>
      <c r="O136" s="105">
        <f>VLOOKUP(Table3[Symbol],stockComparisonTrading_excel!$A$2:$X$562,17,FALSE)</f>
        <v>7063197711</v>
      </c>
      <c r="P136" s="105">
        <f>VLOOKUP(Table3[Symbol],stockComparisonTrading_excel!$A$2:$X$562,18,FALSE)</f>
        <v>10.199999999999999</v>
      </c>
      <c r="Q136" s="105">
        <f>VLOOKUP(Table3[Symbol],stockComparisonTrading_excel!$A$2:$X$562,19,FALSE)</f>
        <v>1.97</v>
      </c>
      <c r="R136" s="105">
        <f>VLOOKUP(Table3[Symbol],stockComparisonTrading_excel!$A$2:$X$562,20,FALSE)</f>
        <v>82.83</v>
      </c>
      <c r="S136" s="105">
        <f>VLOOKUP(Table3[Symbol],stockComparisonTrading_excel!$A$2:$X$562,21,FALSE)</f>
        <v>4.28</v>
      </c>
      <c r="T136" s="105">
        <f>VLOOKUP(Table3[Symbol],stockComparisonTrading_excel!$A$2:$X$562,22,FALSE)</f>
        <v>0.39</v>
      </c>
      <c r="U136" s="105">
        <f>VLOOKUP(Table3[Symbol],stockComparisonTrading_excel!$A$2:$X$562,23,FALSE)</f>
        <v>43199986</v>
      </c>
      <c r="V136" s="105">
        <f>VLOOKUP(Table3[Symbol],stockComparisonTrading_excel!$A$2:$X$562,24,FALSE)</f>
        <v>10</v>
      </c>
      <c r="W136" s="106">
        <f>VLOOKUP(Table3[Symbol],Finalcial!$A$2:$P$493,2)</f>
        <v>0</v>
      </c>
      <c r="X136" s="107">
        <f>VLOOKUP(Table3[Symbol],Finalcial!$A$2:$P$493,3)</f>
        <v>0</v>
      </c>
      <c r="Y136" s="107">
        <f>VLOOKUP(Table3[Symbol],Finalcial!$A$2:$P$493,4,FALSE)</f>
        <v>5716367</v>
      </c>
      <c r="Z136" s="107">
        <f>VLOOKUP(Table3[Symbol],Finalcial!$A$2:$P$493,5,FALSE)</f>
        <v>2138300</v>
      </c>
      <c r="AA136" s="107">
        <f>VLOOKUP(Table3[Symbol],Finalcial!$A$2:$P$493,6,FALSE)</f>
        <v>432000</v>
      </c>
      <c r="AB136" s="107">
        <f>VLOOKUP(Table3[Symbol],Finalcial!$A$2:$P$493,7,FALSE)</f>
        <v>3578067</v>
      </c>
      <c r="AC136" s="107">
        <f>VLOOKUP(Table3[Symbol],Finalcial!$A$2:$P$493,8,FALSE)</f>
        <v>1368424</v>
      </c>
      <c r="AD136" s="107">
        <f>VLOOKUP(Table3[Symbol],Finalcial!$A$2:$P$493,9,FALSE)</f>
        <v>191816</v>
      </c>
      <c r="AE136" s="107">
        <f>VLOOKUP(Table3[Symbol],Finalcial!$A$2:$P$493,10,FALSE)</f>
        <v>4.4400000000000004</v>
      </c>
      <c r="AF136" s="107">
        <f>VLOOKUP(Table3[Symbol],Finalcial!$A$2:$P$493,11,FALSE)</f>
        <v>0.6</v>
      </c>
      <c r="AG136" s="107">
        <f>VLOOKUP(Table3[Symbol],Finalcial!$A$2:$P$493,12,FALSE)</f>
        <v>14.02</v>
      </c>
      <c r="AH136" s="107">
        <f>VLOOKUP(Table3[Symbol],Finalcial!$A$2:$P$493,13,FALSE)</f>
        <v>16.79</v>
      </c>
      <c r="AI136" s="107">
        <f>VLOOKUP(Table3[Symbol],Finalcial!$A$2:$P$493,14,FALSE)</f>
        <v>20.61</v>
      </c>
      <c r="AJ136" s="108">
        <f t="shared" si="2"/>
        <v>11.147662343078784</v>
      </c>
    </row>
    <row r="137" spans="1:36" ht="18.55" customHeight="1" x14ac:dyDescent="0.3">
      <c r="A137" s="64" t="s">
        <v>61</v>
      </c>
      <c r="B137" s="14" t="str">
        <f>VLOOKUP(Table3[Symbol],stockComparisonTrading_excel!$A$2:$X$562,2,FALSE)</f>
        <v>Services: Transportation &amp; Logistics</v>
      </c>
      <c r="C137" s="104">
        <f>VLOOKUP(Table3[Symbol],stockComparisonTrading_excel!$A$2:$X$562,3,FALSE)</f>
        <v>34.75</v>
      </c>
      <c r="D137" s="105">
        <f>VLOOKUP(Table3[Symbol],stockComparisonTrading_excel!$A$2:$X$562,18,FALSE)</f>
        <v>6.3</v>
      </c>
      <c r="E137" s="105">
        <f>VLOOKUP(Table3[Symbol],stockComparisonTrading_excel!$A$2:$X$562,18,FALSE)</f>
        <v>6.3</v>
      </c>
      <c r="F137" s="105">
        <f>VLOOKUP(Table3[Symbol],stockComparisonTrading_excel!$A$2:$X$562,18,FALSE)</f>
        <v>6.3</v>
      </c>
      <c r="G137" s="105">
        <f>VLOOKUP(Table3[Symbol],stockComparisonTrading_excel!$A$2:$X$562,18,FALSE)</f>
        <v>6.3</v>
      </c>
      <c r="H137" s="105">
        <f>VLOOKUP(Table3[Symbol],stockComparisonTrading_excel!$A$2:$X$562,18,FALSE)</f>
        <v>6.3</v>
      </c>
      <c r="I137" s="105">
        <f>VLOOKUP(Table3[Symbol],stockComparisonTrading_excel!$A$2:$X$562,18,FALSE)</f>
        <v>6.3</v>
      </c>
      <c r="J137" s="105">
        <f>VLOOKUP(Table3[Symbol],stockComparisonTrading_excel!$A$2:$X$562,18,FALSE)</f>
        <v>6.3</v>
      </c>
      <c r="K137" s="105">
        <f>VLOOKUP(Table3[Symbol],stockComparisonTrading_excel!$A$2:$X$562,18,FALSE)</f>
        <v>6.3</v>
      </c>
      <c r="L137" s="105">
        <f>VLOOKUP(Table3[Symbol],stockComparisonTrading_excel!$A$2:$X$562,18,FALSE)</f>
        <v>6.3</v>
      </c>
      <c r="M137" s="105">
        <f>VLOOKUP(Table3[Symbol],stockComparisonTrading_excel!$A$2:$X$562,18,FALSE)</f>
        <v>6.3</v>
      </c>
      <c r="N137" s="105">
        <f>VLOOKUP(Table3[Symbol],stockComparisonTrading_excel!$A$2:$X$562,18,FALSE)</f>
        <v>6.3</v>
      </c>
      <c r="O137" s="105">
        <f>VLOOKUP(Table3[Symbol],stockComparisonTrading_excel!$A$2:$X$562,17,FALSE)</f>
        <v>32532500000</v>
      </c>
      <c r="P137" s="105">
        <f>VLOOKUP(Table3[Symbol],stockComparisonTrading_excel!$A$2:$X$562,18,FALSE)</f>
        <v>6.3</v>
      </c>
      <c r="Q137" s="105">
        <f>VLOOKUP(Table3[Symbol],stockComparisonTrading_excel!$A$2:$X$562,19,FALSE)</f>
        <v>1.43</v>
      </c>
      <c r="R137" s="105">
        <f>VLOOKUP(Table3[Symbol],stockComparisonTrading_excel!$A$2:$X$562,20,FALSE)</f>
        <v>29.57</v>
      </c>
      <c r="S137" s="105">
        <f>VLOOKUP(Table3[Symbol],stockComparisonTrading_excel!$A$2:$X$562,21,FALSE)</f>
        <v>3.55</v>
      </c>
      <c r="T137" s="105">
        <f>VLOOKUP(Table3[Symbol],stockComparisonTrading_excel!$A$2:$X$562,22,FALSE)</f>
        <v>37.64</v>
      </c>
      <c r="U137" s="105">
        <f>VLOOKUP(Table3[Symbol],stockComparisonTrading_excel!$A$2:$X$562,23,FALSE)</f>
        <v>770000000</v>
      </c>
      <c r="V137" s="105">
        <f>VLOOKUP(Table3[Symbol],stockComparisonTrading_excel!$A$2:$X$562,24,FALSE)</f>
        <v>10</v>
      </c>
      <c r="W137" s="106" t="str">
        <f>VLOOKUP(Table3[Symbol],Finalcial!$A$2:$P$493,2)</f>
        <v>Q1/2013</v>
      </c>
      <c r="X137" s="107">
        <f>VLOOKUP(Table3[Symbol],Finalcial!$A$2:$P$493,3)</f>
        <v>41364</v>
      </c>
      <c r="Y137" s="107">
        <f>VLOOKUP(Table3[Symbol],Finalcial!$A$2:$P$493,4,FALSE)</f>
        <v>49405155</v>
      </c>
      <c r="Z137" s="107">
        <f>VLOOKUP(Table3[Symbol],Finalcial!$A$2:$P$493,5,FALSE)</f>
        <v>26630411</v>
      </c>
      <c r="AA137" s="107">
        <f>VLOOKUP(Table3[Symbol],Finalcial!$A$2:$P$493,6,FALSE)</f>
        <v>7700000</v>
      </c>
      <c r="AB137" s="107">
        <f>VLOOKUP(Table3[Symbol],Finalcial!$A$2:$P$493,7,FALSE)</f>
        <v>22771674</v>
      </c>
      <c r="AC137" s="107">
        <f>VLOOKUP(Table3[Symbol],Finalcial!$A$2:$P$493,8,FALSE)</f>
        <v>4989329</v>
      </c>
      <c r="AD137" s="107">
        <f>VLOOKUP(Table3[Symbol],Finalcial!$A$2:$P$493,9,FALSE)</f>
        <v>3324157</v>
      </c>
      <c r="AE137" s="107">
        <f>VLOOKUP(Table3[Symbol],Finalcial!$A$2:$P$493,10,FALSE)</f>
        <v>4.32</v>
      </c>
      <c r="AF137" s="107">
        <f>VLOOKUP(Table3[Symbol],Finalcial!$A$2:$P$493,11,FALSE)</f>
        <v>1.17</v>
      </c>
      <c r="AG137" s="107">
        <f>VLOOKUP(Table3[Symbol],Finalcial!$A$2:$P$493,12,FALSE)</f>
        <v>66.63</v>
      </c>
      <c r="AH137" s="107">
        <f>VLOOKUP(Table3[Symbol],Finalcial!$A$2:$P$493,13,FALSE)</f>
        <v>15.03</v>
      </c>
      <c r="AI137" s="107">
        <f>VLOOKUP(Table3[Symbol],Finalcial!$A$2:$P$493,14,FALSE)</f>
        <v>24.45</v>
      </c>
      <c r="AJ137" s="108">
        <f t="shared" si="2"/>
        <v>8.0111772699063248</v>
      </c>
    </row>
    <row r="138" spans="1:36" ht="18.55" customHeight="1" x14ac:dyDescent="0.3">
      <c r="A138" s="38" t="s">
        <v>193</v>
      </c>
      <c r="B138" s="14" t="str">
        <f>VLOOKUP(Table3[Symbol],stockComparisonTrading_excel!$A$2:$X$562,2,FALSE)</f>
        <v>Financials: Banking</v>
      </c>
      <c r="C138" s="104">
        <f>VLOOKUP(Table3[Symbol],stockComparisonTrading_excel!$A$2:$X$562,3,FALSE)</f>
        <v>193.5</v>
      </c>
      <c r="D138" s="105">
        <f>VLOOKUP(Table3[Symbol],stockComparisonTrading_excel!$A$2:$X$562,18,FALSE)</f>
        <v>14.14</v>
      </c>
      <c r="E138" s="105">
        <f>VLOOKUP(Table3[Symbol],stockComparisonTrading_excel!$A$2:$X$562,18,FALSE)</f>
        <v>14.14</v>
      </c>
      <c r="F138" s="105">
        <f>VLOOKUP(Table3[Symbol],stockComparisonTrading_excel!$A$2:$X$562,18,FALSE)</f>
        <v>14.14</v>
      </c>
      <c r="G138" s="105">
        <f>VLOOKUP(Table3[Symbol],stockComparisonTrading_excel!$A$2:$X$562,18,FALSE)</f>
        <v>14.14</v>
      </c>
      <c r="H138" s="105">
        <f>VLOOKUP(Table3[Symbol],stockComparisonTrading_excel!$A$2:$X$562,18,FALSE)</f>
        <v>14.14</v>
      </c>
      <c r="I138" s="105">
        <f>VLOOKUP(Table3[Symbol],stockComparisonTrading_excel!$A$2:$X$562,18,FALSE)</f>
        <v>14.14</v>
      </c>
      <c r="J138" s="105">
        <f>VLOOKUP(Table3[Symbol],stockComparisonTrading_excel!$A$2:$X$562,18,FALSE)</f>
        <v>14.14</v>
      </c>
      <c r="K138" s="105">
        <f>VLOOKUP(Table3[Symbol],stockComparisonTrading_excel!$A$2:$X$562,18,FALSE)</f>
        <v>14.14</v>
      </c>
      <c r="L138" s="105">
        <f>VLOOKUP(Table3[Symbol],stockComparisonTrading_excel!$A$2:$X$562,18,FALSE)</f>
        <v>14.14</v>
      </c>
      <c r="M138" s="105">
        <f>VLOOKUP(Table3[Symbol],stockComparisonTrading_excel!$A$2:$X$562,18,FALSE)</f>
        <v>14.14</v>
      </c>
      <c r="N138" s="105">
        <f>VLOOKUP(Table3[Symbol],stockComparisonTrading_excel!$A$2:$X$562,18,FALSE)</f>
        <v>14.14</v>
      </c>
      <c r="O138" s="105">
        <f>VLOOKUP(Table3[Symbol],stockComparisonTrading_excel!$A$2:$X$562,17,FALSE)</f>
        <v>514550941495</v>
      </c>
      <c r="P138" s="105">
        <f>VLOOKUP(Table3[Symbol],stockComparisonTrading_excel!$A$2:$X$562,18,FALSE)</f>
        <v>14.14</v>
      </c>
      <c r="Q138" s="105">
        <f>VLOOKUP(Table3[Symbol],stockComparisonTrading_excel!$A$2:$X$562,19,FALSE)</f>
        <v>2.63</v>
      </c>
      <c r="R138" s="105">
        <f>VLOOKUP(Table3[Symbol],stockComparisonTrading_excel!$A$2:$X$562,20,FALSE)</f>
        <v>81.849999999999994</v>
      </c>
      <c r="S138" s="105">
        <f>VLOOKUP(Table3[Symbol],stockComparisonTrading_excel!$A$2:$X$562,21,FALSE)</f>
        <v>1.4</v>
      </c>
      <c r="T138" s="105">
        <f>VLOOKUP(Table3[Symbol],stockComparisonTrading_excel!$A$2:$X$562,22,FALSE)</f>
        <v>29.43</v>
      </c>
      <c r="U138" s="105">
        <f>VLOOKUP(Table3[Symbol],stockComparisonTrading_excel!$A$2:$X$562,23,FALSE)</f>
        <v>2393260193</v>
      </c>
      <c r="V138" s="105">
        <f>VLOOKUP(Table3[Symbol],stockComparisonTrading_excel!$A$2:$X$562,24,FALSE)</f>
        <v>10</v>
      </c>
      <c r="W138" s="106" t="str">
        <f>VLOOKUP(Table3[Symbol],Finalcial!$A$2:$P$493,2)</f>
        <v>Q1/2013</v>
      </c>
      <c r="X138" s="107">
        <f>VLOOKUP(Table3[Symbol],Finalcial!$A$2:$P$493,3)</f>
        <v>41364</v>
      </c>
      <c r="Y138" s="107">
        <f>VLOOKUP(Table3[Symbol],Finalcial!$A$2:$P$493,4,FALSE)</f>
        <v>2109966797</v>
      </c>
      <c r="Z138" s="107">
        <f>VLOOKUP(Table3[Symbol],Finalcial!$A$2:$P$493,5,FALSE)</f>
        <v>1896631742</v>
      </c>
      <c r="AA138" s="107">
        <f>VLOOKUP(Table3[Symbol],Finalcial!$A$2:$P$493,6,FALSE)</f>
        <v>23932602</v>
      </c>
      <c r="AB138" s="107">
        <f>VLOOKUP(Table3[Symbol],Finalcial!$A$2:$P$493,7,FALSE)</f>
        <v>195876764</v>
      </c>
      <c r="AC138" s="107">
        <f>VLOOKUP(Table3[Symbol],Finalcial!$A$2:$P$493,8,FALSE)</f>
        <v>48680168</v>
      </c>
      <c r="AD138" s="107">
        <f>VLOOKUP(Table3[Symbol],Finalcial!$A$2:$P$493,9,FALSE)</f>
        <v>10106039</v>
      </c>
      <c r="AE138" s="107">
        <f>VLOOKUP(Table3[Symbol],Finalcial!$A$2:$P$493,10,FALSE)</f>
        <v>4.22</v>
      </c>
      <c r="AF138" s="107">
        <f>VLOOKUP(Table3[Symbol],Finalcial!$A$2:$P$493,11,FALSE)</f>
        <v>9.68</v>
      </c>
      <c r="AG138" s="107">
        <f>VLOOKUP(Table3[Symbol],Finalcial!$A$2:$P$493,12,FALSE)</f>
        <v>20.76</v>
      </c>
      <c r="AH138" s="107">
        <f>VLOOKUP(Table3[Symbol],Finalcial!$A$2:$P$493,13,FALSE)</f>
        <v>2.52</v>
      </c>
      <c r="AI138" s="107">
        <f>VLOOKUP(Table3[Symbol],Finalcial!$A$2:$P$493,14,FALSE)</f>
        <v>20.12</v>
      </c>
      <c r="AJ138" s="108">
        <f t="shared" si="2"/>
        <v>187.67310733710804</v>
      </c>
    </row>
    <row r="139" spans="1:36" ht="18.55" customHeight="1" x14ac:dyDescent="0.3">
      <c r="A139" s="64" t="s">
        <v>229</v>
      </c>
      <c r="B139" s="14" t="str">
        <f>VLOOKUP(Table3[Symbol],stockComparisonTrading_excel!$A$2:$X$562,2,FALSE)</f>
        <v>Services: Commerce</v>
      </c>
      <c r="C139" s="104">
        <f>VLOOKUP(Table3[Symbol],stockComparisonTrading_excel!$A$2:$X$562,3,FALSE)</f>
        <v>446</v>
      </c>
      <c r="D139" s="105">
        <f>VLOOKUP(Table3[Symbol],stockComparisonTrading_excel!$A$2:$X$562,18,FALSE)</f>
        <v>49.14</v>
      </c>
      <c r="E139" s="105">
        <f>VLOOKUP(Table3[Symbol],stockComparisonTrading_excel!$A$2:$X$562,18,FALSE)</f>
        <v>49.14</v>
      </c>
      <c r="F139" s="105">
        <f>VLOOKUP(Table3[Symbol],stockComparisonTrading_excel!$A$2:$X$562,18,FALSE)</f>
        <v>49.14</v>
      </c>
      <c r="G139" s="105">
        <f>VLOOKUP(Table3[Symbol],stockComparisonTrading_excel!$A$2:$X$562,18,FALSE)</f>
        <v>49.14</v>
      </c>
      <c r="H139" s="105">
        <f>VLOOKUP(Table3[Symbol],stockComparisonTrading_excel!$A$2:$X$562,18,FALSE)</f>
        <v>49.14</v>
      </c>
      <c r="I139" s="105">
        <f>VLOOKUP(Table3[Symbol],stockComparisonTrading_excel!$A$2:$X$562,18,FALSE)</f>
        <v>49.14</v>
      </c>
      <c r="J139" s="105">
        <f>VLOOKUP(Table3[Symbol],stockComparisonTrading_excel!$A$2:$X$562,18,FALSE)</f>
        <v>49.14</v>
      </c>
      <c r="K139" s="105">
        <f>VLOOKUP(Table3[Symbol],stockComparisonTrading_excel!$A$2:$X$562,18,FALSE)</f>
        <v>49.14</v>
      </c>
      <c r="L139" s="105">
        <f>VLOOKUP(Table3[Symbol],stockComparisonTrading_excel!$A$2:$X$562,18,FALSE)</f>
        <v>49.14</v>
      </c>
      <c r="M139" s="105">
        <f>VLOOKUP(Table3[Symbol],stockComparisonTrading_excel!$A$2:$X$562,18,FALSE)</f>
        <v>49.14</v>
      </c>
      <c r="N139" s="105">
        <f>VLOOKUP(Table3[Symbol],stockComparisonTrading_excel!$A$2:$X$562,18,FALSE)</f>
        <v>49.14</v>
      </c>
      <c r="O139" s="105">
        <f>VLOOKUP(Table3[Symbol],stockComparisonTrading_excel!$A$2:$X$562,17,FALSE)</f>
        <v>181920000000</v>
      </c>
      <c r="P139" s="105">
        <f>VLOOKUP(Table3[Symbol],stockComparisonTrading_excel!$A$2:$X$562,18,FALSE)</f>
        <v>49.14</v>
      </c>
      <c r="Q139" s="105">
        <f>VLOOKUP(Table3[Symbol],stockComparisonTrading_excel!$A$2:$X$562,19,FALSE)</f>
        <v>15.32</v>
      </c>
      <c r="R139" s="105">
        <f>VLOOKUP(Table3[Symbol],stockComparisonTrading_excel!$A$2:$X$562,20,FALSE)</f>
        <v>49.47</v>
      </c>
      <c r="S139" s="105">
        <f>VLOOKUP(Table3[Symbol],stockComparisonTrading_excel!$A$2:$X$562,21,FALSE)</f>
        <v>1.65</v>
      </c>
      <c r="T139" s="105">
        <f>VLOOKUP(Table3[Symbol],stockComparisonTrading_excel!$A$2:$X$562,22,FALSE)</f>
        <v>19.78</v>
      </c>
      <c r="U139" s="105">
        <f>VLOOKUP(Table3[Symbol],stockComparisonTrading_excel!$A$2:$X$562,23,FALSE)</f>
        <v>240000000</v>
      </c>
      <c r="V139" s="105">
        <f>VLOOKUP(Table3[Symbol],stockComparisonTrading_excel!$A$2:$X$562,24,FALSE)</f>
        <v>10</v>
      </c>
      <c r="W139" s="106" t="str">
        <f>VLOOKUP(Table3[Symbol],Finalcial!$A$2:$P$493,2)</f>
        <v>Q1/2013</v>
      </c>
      <c r="X139" s="107">
        <f>VLOOKUP(Table3[Symbol],Finalcial!$A$2:$P$493,3)</f>
        <v>41364</v>
      </c>
      <c r="Y139" s="107">
        <f>VLOOKUP(Table3[Symbol],Finalcial!$A$2:$P$493,4,FALSE)</f>
        <v>34298568</v>
      </c>
      <c r="Z139" s="107">
        <f>VLOOKUP(Table3[Symbol],Finalcial!$A$2:$P$493,5,FALSE)</f>
        <v>22426894</v>
      </c>
      <c r="AA139" s="107">
        <f>VLOOKUP(Table3[Symbol],Finalcial!$A$2:$P$493,6,FALSE)</f>
        <v>2400000</v>
      </c>
      <c r="AB139" s="107">
        <f>VLOOKUP(Table3[Symbol],Finalcial!$A$2:$P$493,7,FALSE)</f>
        <v>11871674</v>
      </c>
      <c r="AC139" s="107">
        <f>VLOOKUP(Table3[Symbol],Finalcial!$A$2:$P$493,8,FALSE)</f>
        <v>31468388</v>
      </c>
      <c r="AD139" s="107">
        <f>VLOOKUP(Table3[Symbol],Finalcial!$A$2:$P$493,9,FALSE)</f>
        <v>1009783</v>
      </c>
      <c r="AE139" s="107">
        <f>VLOOKUP(Table3[Symbol],Finalcial!$A$2:$P$493,10,FALSE)</f>
        <v>4.21</v>
      </c>
      <c r="AF139" s="107">
        <f>VLOOKUP(Table3[Symbol],Finalcial!$A$2:$P$493,11,FALSE)</f>
        <v>1.89</v>
      </c>
      <c r="AG139" s="107">
        <f>VLOOKUP(Table3[Symbol],Finalcial!$A$2:$P$493,12,FALSE)</f>
        <v>3.21</v>
      </c>
      <c r="AH139" s="107">
        <f>VLOOKUP(Table3[Symbol],Finalcial!$A$2:$P$493,13,FALSE)</f>
        <v>15.43</v>
      </c>
      <c r="AI139" s="107">
        <f>VLOOKUP(Table3[Symbol],Finalcial!$A$2:$P$493,14,FALSE)</f>
        <v>33.03</v>
      </c>
      <c r="AJ139" s="108">
        <f t="shared" si="2"/>
        <v>22.20961731381891</v>
      </c>
    </row>
    <row r="140" spans="1:36" ht="18.55" customHeight="1" x14ac:dyDescent="0.3">
      <c r="A140" s="64" t="s">
        <v>132</v>
      </c>
      <c r="B140" s="14" t="str">
        <f>VLOOKUP(Table3[Symbol],stockComparisonTrading_excel!$A$2:$X$562,2,FALSE)</f>
        <v>Resources: Energy &amp; Utilities</v>
      </c>
      <c r="C140" s="104">
        <f>VLOOKUP(Table3[Symbol],stockComparisonTrading_excel!$A$2:$X$562,3,FALSE)</f>
        <v>151</v>
      </c>
      <c r="D140" s="105">
        <f>VLOOKUP(Table3[Symbol],stockComparisonTrading_excel!$A$2:$X$562,18,FALSE)</f>
        <v>7.03</v>
      </c>
      <c r="E140" s="105">
        <f>VLOOKUP(Table3[Symbol],stockComparisonTrading_excel!$A$2:$X$562,18,FALSE)</f>
        <v>7.03</v>
      </c>
      <c r="F140" s="105">
        <f>VLOOKUP(Table3[Symbol],stockComparisonTrading_excel!$A$2:$X$562,18,FALSE)</f>
        <v>7.03</v>
      </c>
      <c r="G140" s="105">
        <f>VLOOKUP(Table3[Symbol],stockComparisonTrading_excel!$A$2:$X$562,18,FALSE)</f>
        <v>7.03</v>
      </c>
      <c r="H140" s="105">
        <f>VLOOKUP(Table3[Symbol],stockComparisonTrading_excel!$A$2:$X$562,18,FALSE)</f>
        <v>7.03</v>
      </c>
      <c r="I140" s="105">
        <f>VLOOKUP(Table3[Symbol],stockComparisonTrading_excel!$A$2:$X$562,18,FALSE)</f>
        <v>7.03</v>
      </c>
      <c r="J140" s="105">
        <f>VLOOKUP(Table3[Symbol],stockComparisonTrading_excel!$A$2:$X$562,18,FALSE)</f>
        <v>7.03</v>
      </c>
      <c r="K140" s="105">
        <f>VLOOKUP(Table3[Symbol],stockComparisonTrading_excel!$A$2:$X$562,18,FALSE)</f>
        <v>7.03</v>
      </c>
      <c r="L140" s="105">
        <f>VLOOKUP(Table3[Symbol],stockComparisonTrading_excel!$A$2:$X$562,18,FALSE)</f>
        <v>7.03</v>
      </c>
      <c r="M140" s="105">
        <f>VLOOKUP(Table3[Symbol],stockComparisonTrading_excel!$A$2:$X$562,18,FALSE)</f>
        <v>7.03</v>
      </c>
      <c r="N140" s="105">
        <f>VLOOKUP(Table3[Symbol],stockComparisonTrading_excel!$A$2:$X$562,18,FALSE)</f>
        <v>7.03</v>
      </c>
      <c r="O140" s="105">
        <f>VLOOKUP(Table3[Symbol],stockComparisonTrading_excel!$A$2:$X$562,17,FALSE)</f>
        <v>80812377500</v>
      </c>
      <c r="P140" s="105">
        <f>VLOOKUP(Table3[Symbol],stockComparisonTrading_excel!$A$2:$X$562,18,FALSE)</f>
        <v>7.03</v>
      </c>
      <c r="Q140" s="105">
        <f>VLOOKUP(Table3[Symbol],stockComparisonTrading_excel!$A$2:$X$562,19,FALSE)</f>
        <v>1.22</v>
      </c>
      <c r="R140" s="105">
        <f>VLOOKUP(Table3[Symbol],stockComparisonTrading_excel!$A$2:$X$562,20,FALSE)</f>
        <v>125.35</v>
      </c>
      <c r="S140" s="105">
        <f>VLOOKUP(Table3[Symbol],stockComparisonTrading_excel!$A$2:$X$562,21,FALSE)</f>
        <v>3.91</v>
      </c>
      <c r="T140" s="105">
        <f>VLOOKUP(Table3[Symbol],stockComparisonTrading_excel!$A$2:$X$562,22,FALSE)</f>
        <v>11.73</v>
      </c>
      <c r="U140" s="105">
        <f>VLOOKUP(Table3[Symbol],stockComparisonTrading_excel!$A$2:$X$562,23,FALSE)</f>
        <v>526465000</v>
      </c>
      <c r="V140" s="105">
        <f>VLOOKUP(Table3[Symbol],stockComparisonTrading_excel!$A$2:$X$562,24,FALSE)</f>
        <v>10</v>
      </c>
      <c r="W140" s="106" t="str">
        <f>VLOOKUP(Table3[Symbol],Finalcial!$A$2:$P$493,2)</f>
        <v>Q1/2013</v>
      </c>
      <c r="X140" s="107">
        <f>VLOOKUP(Table3[Symbol],Finalcial!$A$2:$P$493,3)</f>
        <v>41364</v>
      </c>
      <c r="Y140" s="107">
        <f>VLOOKUP(Table3[Symbol],Finalcial!$A$2:$P$493,4,FALSE)</f>
        <v>110843668</v>
      </c>
      <c r="Z140" s="107">
        <f>VLOOKUP(Table3[Symbol],Finalcial!$A$2:$P$493,5,FALSE)</f>
        <v>44014966</v>
      </c>
      <c r="AA140" s="107">
        <f>VLOOKUP(Table3[Symbol],Finalcial!$A$2:$P$493,6,FALSE)</f>
        <v>5264650</v>
      </c>
      <c r="AB140" s="107">
        <f>VLOOKUP(Table3[Symbol],Finalcial!$A$2:$P$493,7,FALSE)</f>
        <v>65990098</v>
      </c>
      <c r="AC140" s="107">
        <f>VLOOKUP(Table3[Symbol],Finalcial!$A$2:$P$493,8,FALSE)</f>
        <v>5964496</v>
      </c>
      <c r="AD140" s="107">
        <f>VLOOKUP(Table3[Symbol],Finalcial!$A$2:$P$493,9,FALSE)</f>
        <v>2208441</v>
      </c>
      <c r="AE140" s="107">
        <f>VLOOKUP(Table3[Symbol],Finalcial!$A$2:$P$493,10,FALSE)</f>
        <v>4.1900000000000004</v>
      </c>
      <c r="AF140" s="107">
        <f>VLOOKUP(Table3[Symbol],Finalcial!$A$2:$P$493,11,FALSE)</f>
        <v>0.67</v>
      </c>
      <c r="AG140" s="107">
        <f>VLOOKUP(Table3[Symbol],Finalcial!$A$2:$P$493,12,FALSE)</f>
        <v>37.03</v>
      </c>
      <c r="AH140" s="107">
        <f>VLOOKUP(Table3[Symbol],Finalcial!$A$2:$P$493,13,FALSE)</f>
        <v>14.05</v>
      </c>
      <c r="AI140" s="107">
        <f>VLOOKUP(Table3[Symbol],Finalcial!$A$2:$P$493,14,FALSE)</f>
        <v>18.29</v>
      </c>
      <c r="AJ140" s="108">
        <f t="shared" si="2"/>
        <v>19.930333660713597</v>
      </c>
    </row>
    <row r="141" spans="1:36" ht="18.55" customHeight="1" x14ac:dyDescent="0.3">
      <c r="A141" s="64" t="s">
        <v>273</v>
      </c>
      <c r="B141" s="14" t="str">
        <f>VLOOKUP(Table3[Symbol],stockComparisonTrading_excel!$A$2:$X$562,2,FALSE)</f>
        <v>Financials: Insurance</v>
      </c>
      <c r="C141" s="104">
        <f>VLOOKUP(Table3[Symbol],stockComparisonTrading_excel!$A$2:$X$562,3,FALSE)</f>
        <v>50</v>
      </c>
      <c r="D141" s="105">
        <f>VLOOKUP(Table3[Symbol],stockComparisonTrading_excel!$A$2:$X$562,18,FALSE)</f>
        <v>5.48</v>
      </c>
      <c r="E141" s="105">
        <f>VLOOKUP(Table3[Symbol],stockComparisonTrading_excel!$A$2:$X$562,18,FALSE)</f>
        <v>5.48</v>
      </c>
      <c r="F141" s="105">
        <f>VLOOKUP(Table3[Symbol],stockComparisonTrading_excel!$A$2:$X$562,18,FALSE)</f>
        <v>5.48</v>
      </c>
      <c r="G141" s="105">
        <f>VLOOKUP(Table3[Symbol],stockComparisonTrading_excel!$A$2:$X$562,18,FALSE)</f>
        <v>5.48</v>
      </c>
      <c r="H141" s="105">
        <f>VLOOKUP(Table3[Symbol],stockComparisonTrading_excel!$A$2:$X$562,18,FALSE)</f>
        <v>5.48</v>
      </c>
      <c r="I141" s="105">
        <f>VLOOKUP(Table3[Symbol],stockComparisonTrading_excel!$A$2:$X$562,18,FALSE)</f>
        <v>5.48</v>
      </c>
      <c r="J141" s="105">
        <f>VLOOKUP(Table3[Symbol],stockComparisonTrading_excel!$A$2:$X$562,18,FALSE)</f>
        <v>5.48</v>
      </c>
      <c r="K141" s="105">
        <f>VLOOKUP(Table3[Symbol],stockComparisonTrading_excel!$A$2:$X$562,18,FALSE)</f>
        <v>5.48</v>
      </c>
      <c r="L141" s="105">
        <f>VLOOKUP(Table3[Symbol],stockComparisonTrading_excel!$A$2:$X$562,18,FALSE)</f>
        <v>5.48</v>
      </c>
      <c r="M141" s="105">
        <f>VLOOKUP(Table3[Symbol],stockComparisonTrading_excel!$A$2:$X$562,18,FALSE)</f>
        <v>5.48</v>
      </c>
      <c r="N141" s="105">
        <f>VLOOKUP(Table3[Symbol],stockComparisonTrading_excel!$A$2:$X$562,18,FALSE)</f>
        <v>5.48</v>
      </c>
      <c r="O141" s="105">
        <f>VLOOKUP(Table3[Symbol],stockComparisonTrading_excel!$A$2:$X$562,17,FALSE)</f>
        <v>886125000</v>
      </c>
      <c r="P141" s="105">
        <f>VLOOKUP(Table3[Symbol],stockComparisonTrading_excel!$A$2:$X$562,18,FALSE)</f>
        <v>5.48</v>
      </c>
      <c r="Q141" s="105">
        <f>VLOOKUP(Table3[Symbol],stockComparisonTrading_excel!$A$2:$X$562,19,FALSE)</f>
        <v>0.81</v>
      </c>
      <c r="R141" s="105">
        <f>VLOOKUP(Table3[Symbol],stockComparisonTrading_excel!$A$2:$X$562,20,FALSE)</f>
        <v>78.739999999999995</v>
      </c>
      <c r="S141" s="105">
        <f>VLOOKUP(Table3[Symbol],stockComparisonTrading_excel!$A$2:$X$562,21,FALSE)</f>
        <v>1.57</v>
      </c>
      <c r="T141" s="105">
        <f>VLOOKUP(Table3[Symbol],stockComparisonTrading_excel!$A$2:$X$562,22,FALSE)</f>
        <v>6.29</v>
      </c>
      <c r="U141" s="105">
        <f>VLOOKUP(Table3[Symbol],stockComparisonTrading_excel!$A$2:$X$562,23,FALSE)</f>
        <v>13900000</v>
      </c>
      <c r="V141" s="105">
        <f>VLOOKUP(Table3[Symbol],stockComparisonTrading_excel!$A$2:$X$562,24,FALSE)</f>
        <v>10</v>
      </c>
      <c r="W141" s="106" t="str">
        <f>VLOOKUP(Table3[Symbol],Finalcial!$A$2:$P$493,2)</f>
        <v>Q1/2013</v>
      </c>
      <c r="X141" s="107">
        <f>VLOOKUP(Table3[Symbol],Finalcial!$A$2:$P$493,3)</f>
        <v>41364</v>
      </c>
      <c r="Y141" s="107">
        <f>VLOOKUP(Table3[Symbol],Finalcial!$A$2:$P$493,4,FALSE)</f>
        <v>2995476</v>
      </c>
      <c r="Z141" s="107">
        <f>VLOOKUP(Table3[Symbol],Finalcial!$A$2:$P$493,5,FALSE)</f>
        <v>1900941</v>
      </c>
      <c r="AA141" s="107">
        <f>VLOOKUP(Table3[Symbol],Finalcial!$A$2:$P$493,6,FALSE)</f>
        <v>139000</v>
      </c>
      <c r="AB141" s="107">
        <f>VLOOKUP(Table3[Symbol],Finalcial!$A$2:$P$493,7,FALSE)</f>
        <v>1094535</v>
      </c>
      <c r="AC141" s="107">
        <f>VLOOKUP(Table3[Symbol],Finalcial!$A$2:$P$493,8,FALSE)</f>
        <v>400557</v>
      </c>
      <c r="AD141" s="107">
        <f>VLOOKUP(Table3[Symbol],Finalcial!$A$2:$P$493,9,FALSE)</f>
        <v>57217</v>
      </c>
      <c r="AE141" s="107">
        <f>VLOOKUP(Table3[Symbol],Finalcial!$A$2:$P$493,10,FALSE)</f>
        <v>4.12</v>
      </c>
      <c r="AF141" s="107">
        <f>VLOOKUP(Table3[Symbol],Finalcial!$A$2:$P$493,11,FALSE)</f>
        <v>1.74</v>
      </c>
      <c r="AG141" s="107">
        <f>VLOOKUP(Table3[Symbol],Finalcial!$A$2:$P$493,12,FALSE)</f>
        <v>14.28</v>
      </c>
      <c r="AH141" s="107">
        <f>VLOOKUP(Table3[Symbol],Finalcial!$A$2:$P$493,13,FALSE)</f>
        <v>5.43</v>
      </c>
      <c r="AI141" s="107">
        <f>VLOOKUP(Table3[Symbol],Finalcial!$A$2:$P$493,14,FALSE)</f>
        <v>16.38</v>
      </c>
      <c r="AJ141" s="108">
        <f t="shared" si="2"/>
        <v>33.223360190153279</v>
      </c>
    </row>
    <row r="142" spans="1:36" ht="18.55" customHeight="1" x14ac:dyDescent="0.3">
      <c r="A142" s="43" t="s">
        <v>91</v>
      </c>
      <c r="B142" s="14" t="str">
        <f>VLOOKUP(Table3[Symbol],stockComparisonTrading_excel!$A$2:$X$562,2,FALSE)</f>
        <v>Agribusiness</v>
      </c>
      <c r="C142" s="104">
        <f>VLOOKUP(Table3[Symbol],stockComparisonTrading_excel!$A$2:$X$562,3,FALSE)</f>
        <v>382</v>
      </c>
      <c r="D142" s="105">
        <f>VLOOKUP(Table3[Symbol],stockComparisonTrading_excel!$A$2:$X$562,18,FALSE)</f>
        <v>14.9</v>
      </c>
      <c r="E142" s="105">
        <f>VLOOKUP(Table3[Symbol],stockComparisonTrading_excel!$A$2:$X$562,18,FALSE)</f>
        <v>14.9</v>
      </c>
      <c r="F142" s="105">
        <f>VLOOKUP(Table3[Symbol],stockComparisonTrading_excel!$A$2:$X$562,18,FALSE)</f>
        <v>14.9</v>
      </c>
      <c r="G142" s="105">
        <f>VLOOKUP(Table3[Symbol],stockComparisonTrading_excel!$A$2:$X$562,18,FALSE)</f>
        <v>14.9</v>
      </c>
      <c r="H142" s="105">
        <f>VLOOKUP(Table3[Symbol],stockComparisonTrading_excel!$A$2:$X$562,18,FALSE)</f>
        <v>14.9</v>
      </c>
      <c r="I142" s="105">
        <f>VLOOKUP(Table3[Symbol],stockComparisonTrading_excel!$A$2:$X$562,18,FALSE)</f>
        <v>14.9</v>
      </c>
      <c r="J142" s="105">
        <f>VLOOKUP(Table3[Symbol],stockComparisonTrading_excel!$A$2:$X$562,18,FALSE)</f>
        <v>14.9</v>
      </c>
      <c r="K142" s="105">
        <f>VLOOKUP(Table3[Symbol],stockComparisonTrading_excel!$A$2:$X$562,18,FALSE)</f>
        <v>14.9</v>
      </c>
      <c r="L142" s="105">
        <f>VLOOKUP(Table3[Symbol],stockComparisonTrading_excel!$A$2:$X$562,18,FALSE)</f>
        <v>14.9</v>
      </c>
      <c r="M142" s="105">
        <f>VLOOKUP(Table3[Symbol],stockComparisonTrading_excel!$A$2:$X$562,18,FALSE)</f>
        <v>14.9</v>
      </c>
      <c r="N142" s="105">
        <f>VLOOKUP(Table3[Symbol],stockComparisonTrading_excel!$A$2:$X$562,18,FALSE)</f>
        <v>14.9</v>
      </c>
      <c r="O142" s="105">
        <f>VLOOKUP(Table3[Symbol],stockComparisonTrading_excel!$A$2:$X$562,17,FALSE)</f>
        <v>2452500000</v>
      </c>
      <c r="P142" s="105">
        <f>VLOOKUP(Table3[Symbol],stockComparisonTrading_excel!$A$2:$X$562,18,FALSE)</f>
        <v>14.9</v>
      </c>
      <c r="Q142" s="105">
        <f>VLOOKUP(Table3[Symbol],stockComparisonTrading_excel!$A$2:$X$562,19,FALSE)</f>
        <v>1.75</v>
      </c>
      <c r="R142" s="105">
        <f>VLOOKUP(Table3[Symbol],stockComparisonTrading_excel!$A$2:$X$562,20,FALSE)</f>
        <v>187.17</v>
      </c>
      <c r="S142" s="105">
        <f>VLOOKUP(Table3[Symbol],stockComparisonTrading_excel!$A$2:$X$562,21,FALSE)</f>
        <v>6.12</v>
      </c>
      <c r="T142" s="105">
        <f>VLOOKUP(Table3[Symbol],stockComparisonTrading_excel!$A$2:$X$562,22,FALSE)</f>
        <v>6.04</v>
      </c>
      <c r="U142" s="105">
        <f>VLOOKUP(Table3[Symbol],stockComparisonTrading_excel!$A$2:$X$562,23,FALSE)</f>
        <v>7500000</v>
      </c>
      <c r="V142" s="105">
        <f>VLOOKUP(Table3[Symbol],stockComparisonTrading_excel!$A$2:$X$562,24,FALSE)</f>
        <v>10</v>
      </c>
      <c r="W142" s="106" t="str">
        <f>VLOOKUP(Table3[Symbol],Finalcial!$A$2:$P$493,2)</f>
        <v>Q1/2013</v>
      </c>
      <c r="X142" s="107">
        <f>VLOOKUP(Table3[Symbol],Finalcial!$A$2:$P$493,3)</f>
        <v>41364</v>
      </c>
      <c r="Y142" s="107">
        <f>VLOOKUP(Table3[Symbol],Finalcial!$A$2:$P$493,4,FALSE)</f>
        <v>1820050</v>
      </c>
      <c r="Z142" s="107">
        <f>VLOOKUP(Table3[Symbol],Finalcial!$A$2:$P$493,5,FALSE)</f>
        <v>416176</v>
      </c>
      <c r="AA142" s="107">
        <f>VLOOKUP(Table3[Symbol],Finalcial!$A$2:$P$493,6,FALSE)</f>
        <v>75000</v>
      </c>
      <c r="AB142" s="107">
        <f>VLOOKUP(Table3[Symbol],Finalcial!$A$2:$P$493,7,FALSE)</f>
        <v>1403800</v>
      </c>
      <c r="AC142" s="107">
        <f>VLOOKUP(Table3[Symbol],Finalcial!$A$2:$P$493,8,FALSE)</f>
        <v>849920</v>
      </c>
      <c r="AD142" s="107">
        <f>VLOOKUP(Table3[Symbol],Finalcial!$A$2:$P$493,9,FALSE)</f>
        <v>30436</v>
      </c>
      <c r="AE142" s="107">
        <f>VLOOKUP(Table3[Symbol],Finalcial!$A$2:$P$493,10,FALSE)</f>
        <v>4.0599999999999996</v>
      </c>
      <c r="AF142" s="107">
        <f>VLOOKUP(Table3[Symbol],Finalcial!$A$2:$P$493,11,FALSE)</f>
        <v>0.3</v>
      </c>
      <c r="AG142" s="107">
        <f>VLOOKUP(Table3[Symbol],Finalcial!$A$2:$P$493,12,FALSE)</f>
        <v>3.58</v>
      </c>
      <c r="AH142" s="107">
        <f>VLOOKUP(Table3[Symbol],Finalcial!$A$2:$P$493,13,FALSE)</f>
        <v>11.97</v>
      </c>
      <c r="AI142" s="107">
        <f>VLOOKUP(Table3[Symbol],Finalcial!$A$2:$P$493,14,FALSE)</f>
        <v>11.42</v>
      </c>
      <c r="AJ142" s="108">
        <f t="shared" si="2"/>
        <v>13.67380733342095</v>
      </c>
    </row>
    <row r="143" spans="1:36" ht="18.55" customHeight="1" x14ac:dyDescent="0.3">
      <c r="A143" s="38" t="s">
        <v>347</v>
      </c>
      <c r="B143" s="14" t="str">
        <f>VLOOKUP(Table3[Symbol],stockComparisonTrading_excel!$A$2:$X$562,2,FALSE)</f>
        <v>Financials: Banking</v>
      </c>
      <c r="C143" s="104">
        <f>VLOOKUP(Table3[Symbol],stockComparisonTrading_excel!$A$2:$X$562,3,FALSE)</f>
        <v>181.5</v>
      </c>
      <c r="D143" s="105">
        <f>VLOOKUP(Table3[Symbol],stockComparisonTrading_excel!$A$2:$X$562,18,FALSE)</f>
        <v>15.18</v>
      </c>
      <c r="E143" s="105">
        <f>VLOOKUP(Table3[Symbol],stockComparisonTrading_excel!$A$2:$X$562,18,FALSE)</f>
        <v>15.18</v>
      </c>
      <c r="F143" s="105">
        <f>VLOOKUP(Table3[Symbol],stockComparisonTrading_excel!$A$2:$X$562,18,FALSE)</f>
        <v>15.18</v>
      </c>
      <c r="G143" s="105">
        <f>VLOOKUP(Table3[Symbol],stockComparisonTrading_excel!$A$2:$X$562,18,FALSE)</f>
        <v>15.18</v>
      </c>
      <c r="H143" s="105">
        <f>VLOOKUP(Table3[Symbol],stockComparisonTrading_excel!$A$2:$X$562,18,FALSE)</f>
        <v>15.18</v>
      </c>
      <c r="I143" s="105">
        <f>VLOOKUP(Table3[Symbol],stockComparisonTrading_excel!$A$2:$X$562,18,FALSE)</f>
        <v>15.18</v>
      </c>
      <c r="J143" s="105">
        <f>VLOOKUP(Table3[Symbol],stockComparisonTrading_excel!$A$2:$X$562,18,FALSE)</f>
        <v>15.18</v>
      </c>
      <c r="K143" s="105">
        <f>VLOOKUP(Table3[Symbol],stockComparisonTrading_excel!$A$2:$X$562,18,FALSE)</f>
        <v>15.18</v>
      </c>
      <c r="L143" s="105">
        <f>VLOOKUP(Table3[Symbol],stockComparisonTrading_excel!$A$2:$X$562,18,FALSE)</f>
        <v>15.18</v>
      </c>
      <c r="M143" s="105">
        <f>VLOOKUP(Table3[Symbol],stockComparisonTrading_excel!$A$2:$X$562,18,FALSE)</f>
        <v>15.18</v>
      </c>
      <c r="N143" s="105">
        <f>VLOOKUP(Table3[Symbol],stockComparisonTrading_excel!$A$2:$X$562,18,FALSE)</f>
        <v>15.18</v>
      </c>
      <c r="O143" s="105">
        <f>VLOOKUP(Table3[Symbol],stockComparisonTrading_excel!$A$2:$X$562,17,FALSE)</f>
        <v>651623792064</v>
      </c>
      <c r="P143" s="105">
        <f>VLOOKUP(Table3[Symbol],stockComparisonTrading_excel!$A$2:$X$562,18,FALSE)</f>
        <v>15.18</v>
      </c>
      <c r="Q143" s="105">
        <f>VLOOKUP(Table3[Symbol],stockComparisonTrading_excel!$A$2:$X$562,19,FALSE)</f>
        <v>2.86</v>
      </c>
      <c r="R143" s="105">
        <f>VLOOKUP(Table3[Symbol],stockComparisonTrading_excel!$A$2:$X$562,20,FALSE)</f>
        <v>67.09</v>
      </c>
      <c r="S143" s="105">
        <f>VLOOKUP(Table3[Symbol],stockComparisonTrading_excel!$A$2:$X$562,21,FALSE)</f>
        <v>2.34</v>
      </c>
      <c r="T143" s="105">
        <f>VLOOKUP(Table3[Symbol],stockComparisonTrading_excel!$A$2:$X$562,22,FALSE)</f>
        <v>17.64</v>
      </c>
      <c r="U143" s="105">
        <f>VLOOKUP(Table3[Symbol],stockComparisonTrading_excel!$A$2:$X$562,23,FALSE)</f>
        <v>3393873917</v>
      </c>
      <c r="V143" s="105">
        <f>VLOOKUP(Table3[Symbol],stockComparisonTrading_excel!$A$2:$X$562,24,FALSE)</f>
        <v>10</v>
      </c>
      <c r="W143" s="106" t="str">
        <f>VLOOKUP(Table3[Symbol],Finalcial!$A$2:$P$493,2)</f>
        <v>Q4/2012</v>
      </c>
      <c r="X143" s="107">
        <f>VLOOKUP(Table3[Symbol],Finalcial!$A$2:$P$493,3)</f>
        <v>41274</v>
      </c>
      <c r="Y143" s="107">
        <f>VLOOKUP(Table3[Symbol],Finalcial!$A$2:$P$493,4,FALSE)</f>
        <v>2364518679</v>
      </c>
      <c r="Z143" s="107">
        <f>VLOOKUP(Table3[Symbol],Finalcial!$A$2:$P$493,5,FALSE)</f>
        <v>2134960428</v>
      </c>
      <c r="AA143" s="107">
        <f>VLOOKUP(Table3[Symbol],Finalcial!$A$2:$P$493,6,FALSE)</f>
        <v>33991922</v>
      </c>
      <c r="AB143" s="107">
        <f>VLOOKUP(Table3[Symbol],Finalcial!$A$2:$P$493,7,FALSE)</f>
        <v>228042900</v>
      </c>
      <c r="AC143" s="107">
        <f>VLOOKUP(Table3[Symbol],Finalcial!$A$2:$P$493,8,FALSE)</f>
        <v>39682756</v>
      </c>
      <c r="AD143" s="107">
        <f>VLOOKUP(Table3[Symbol],Finalcial!$A$2:$P$493,9,FALSE)</f>
        <v>13116399</v>
      </c>
      <c r="AE143" s="107">
        <f>VLOOKUP(Table3[Symbol],Finalcial!$A$2:$P$493,10,FALSE)</f>
        <v>3.86</v>
      </c>
      <c r="AF143" s="107">
        <f>VLOOKUP(Table3[Symbol],Finalcial!$A$2:$P$493,11,FALSE)</f>
        <v>9.36</v>
      </c>
      <c r="AG143" s="107">
        <f>VLOOKUP(Table3[Symbol],Finalcial!$A$2:$P$493,12,FALSE)</f>
        <v>33.049999999999997</v>
      </c>
      <c r="AH143" s="107">
        <f>VLOOKUP(Table3[Symbol],Finalcial!$A$2:$P$493,13,FALSE)</f>
        <v>2.5</v>
      </c>
      <c r="AI143" s="107">
        <f>VLOOKUP(Table3[Symbol],Finalcial!$A$2:$P$493,14,FALSE)</f>
        <v>20.23</v>
      </c>
      <c r="AJ143" s="108">
        <f t="shared" si="2"/>
        <v>162.77031737140658</v>
      </c>
    </row>
    <row r="144" spans="1:36" ht="18.55" customHeight="1" x14ac:dyDescent="0.3">
      <c r="A144" s="64" t="s">
        <v>431</v>
      </c>
      <c r="B144" s="14" t="str">
        <f>VLOOKUP(Table3[Symbol],stockComparisonTrading_excel!$A$2:$X$562,2,FALSE)</f>
        <v>Services: Transportation &amp; Logistics</v>
      </c>
      <c r="C144" s="104">
        <f>VLOOKUP(Table3[Symbol],stockComparisonTrading_excel!$A$2:$X$562,3,FALSE)</f>
        <v>22.1</v>
      </c>
      <c r="D144" s="105">
        <f>VLOOKUP(Table3[Symbol],stockComparisonTrading_excel!$A$2:$X$562,18,FALSE)</f>
        <v>6.38</v>
      </c>
      <c r="E144" s="105">
        <f>VLOOKUP(Table3[Symbol],stockComparisonTrading_excel!$A$2:$X$562,18,FALSE)</f>
        <v>6.38</v>
      </c>
      <c r="F144" s="105">
        <f>VLOOKUP(Table3[Symbol],stockComparisonTrading_excel!$A$2:$X$562,18,FALSE)</f>
        <v>6.38</v>
      </c>
      <c r="G144" s="105">
        <f>VLOOKUP(Table3[Symbol],stockComparisonTrading_excel!$A$2:$X$562,18,FALSE)</f>
        <v>6.38</v>
      </c>
      <c r="H144" s="105">
        <f>VLOOKUP(Table3[Symbol],stockComparisonTrading_excel!$A$2:$X$562,18,FALSE)</f>
        <v>6.38</v>
      </c>
      <c r="I144" s="105">
        <f>VLOOKUP(Table3[Symbol],stockComparisonTrading_excel!$A$2:$X$562,18,FALSE)</f>
        <v>6.38</v>
      </c>
      <c r="J144" s="105">
        <f>VLOOKUP(Table3[Symbol],stockComparisonTrading_excel!$A$2:$X$562,18,FALSE)</f>
        <v>6.38</v>
      </c>
      <c r="K144" s="105">
        <f>VLOOKUP(Table3[Symbol],stockComparisonTrading_excel!$A$2:$X$562,18,FALSE)</f>
        <v>6.38</v>
      </c>
      <c r="L144" s="105">
        <f>VLOOKUP(Table3[Symbol],stockComparisonTrading_excel!$A$2:$X$562,18,FALSE)</f>
        <v>6.38</v>
      </c>
      <c r="M144" s="105">
        <f>VLOOKUP(Table3[Symbol],stockComparisonTrading_excel!$A$2:$X$562,18,FALSE)</f>
        <v>6.38</v>
      </c>
      <c r="N144" s="105">
        <f>VLOOKUP(Table3[Symbol],stockComparisonTrading_excel!$A$2:$X$562,18,FALSE)</f>
        <v>6.38</v>
      </c>
      <c r="O144" s="105">
        <f>VLOOKUP(Table3[Symbol],stockComparisonTrading_excel!$A$2:$X$562,17,FALSE)</f>
        <v>69303008364.75</v>
      </c>
      <c r="P144" s="105">
        <f>VLOOKUP(Table3[Symbol],stockComparisonTrading_excel!$A$2:$X$562,18,FALSE)</f>
        <v>6.38</v>
      </c>
      <c r="Q144" s="105">
        <f>VLOOKUP(Table3[Symbol],stockComparisonTrading_excel!$A$2:$X$562,19,FALSE)</f>
        <v>0.9</v>
      </c>
      <c r="R144" s="105">
        <f>VLOOKUP(Table3[Symbol],stockComparisonTrading_excel!$A$2:$X$562,20,FALSE)</f>
        <v>35.369999999999997</v>
      </c>
      <c r="S144" s="105">
        <f>VLOOKUP(Table3[Symbol],stockComparisonTrading_excel!$A$2:$X$562,21,FALSE)</f>
        <v>1.57</v>
      </c>
      <c r="T144" s="105">
        <f>VLOOKUP(Table3[Symbol],stockComparisonTrading_excel!$A$2:$X$562,22,FALSE)</f>
        <v>66.95</v>
      </c>
      <c r="U144" s="105">
        <f>VLOOKUP(Table3[Symbol],stockComparisonTrading_excel!$A$2:$X$562,23,FALSE)</f>
        <v>2182771917</v>
      </c>
      <c r="V144" s="105">
        <f>VLOOKUP(Table3[Symbol],stockComparisonTrading_excel!$A$2:$X$562,24,FALSE)</f>
        <v>10</v>
      </c>
      <c r="W144" s="106" t="str">
        <f>VLOOKUP(Table3[Symbol],Finalcial!$A$2:$P$493,2)</f>
        <v>Q1/2013</v>
      </c>
      <c r="X144" s="107">
        <f>VLOOKUP(Table3[Symbol],Finalcial!$A$2:$P$493,3)</f>
        <v>41364</v>
      </c>
      <c r="Y144" s="107">
        <f>VLOOKUP(Table3[Symbol],Finalcial!$A$2:$P$493,4,FALSE)</f>
        <v>307656935.55000001</v>
      </c>
      <c r="Z144" s="107">
        <f>VLOOKUP(Table3[Symbol],Finalcial!$A$2:$P$493,5,FALSE)</f>
        <v>230261306.72</v>
      </c>
      <c r="AA144" s="107">
        <f>VLOOKUP(Table3[Symbol],Finalcial!$A$2:$P$493,6,FALSE)</f>
        <v>21827719.170000002</v>
      </c>
      <c r="AB144" s="107">
        <f>VLOOKUP(Table3[Symbol],Finalcial!$A$2:$P$493,7,FALSE)</f>
        <v>77205892.379999995</v>
      </c>
      <c r="AC144" s="107">
        <f>VLOOKUP(Table3[Symbol],Finalcial!$A$2:$P$493,8,FALSE)</f>
        <v>63619815.75</v>
      </c>
      <c r="AD144" s="107">
        <f>VLOOKUP(Table3[Symbol],Finalcial!$A$2:$P$493,9,FALSE)</f>
        <v>8282949.1600000001</v>
      </c>
      <c r="AE144" s="107">
        <f>VLOOKUP(Table3[Symbol],Finalcial!$A$2:$P$493,10,FALSE)</f>
        <v>3.79</v>
      </c>
      <c r="AF144" s="107">
        <f>VLOOKUP(Table3[Symbol],Finalcial!$A$2:$P$493,11,FALSE)</f>
        <v>2.98</v>
      </c>
      <c r="AG144" s="107">
        <f>VLOOKUP(Table3[Symbol],Finalcial!$A$2:$P$493,12,FALSE)</f>
        <v>13.02</v>
      </c>
      <c r="AH144" s="107">
        <f>VLOOKUP(Table3[Symbol],Finalcial!$A$2:$P$493,13,FALSE)</f>
        <v>5.78</v>
      </c>
      <c r="AI144" s="107">
        <f>VLOOKUP(Table3[Symbol],Finalcial!$A$2:$P$493,14,FALSE)</f>
        <v>15.08</v>
      </c>
      <c r="AJ144" s="108">
        <f t="shared" si="2"/>
        <v>27.79943499254799</v>
      </c>
    </row>
    <row r="145" spans="1:36" ht="18.55" customHeight="1" x14ac:dyDescent="0.3">
      <c r="A145" s="64" t="s">
        <v>459</v>
      </c>
      <c r="B145" s="14" t="str">
        <f>VLOOKUP(Table3[Symbol],stockComparisonTrading_excel!$A$2:$X$562,2,FALSE)</f>
        <v>Industrials: Packanging</v>
      </c>
      <c r="C145" s="104">
        <f>VLOOKUP(Table3[Symbol],stockComparisonTrading_excel!$A$2:$X$562,3,FALSE)</f>
        <v>110</v>
      </c>
      <c r="D145" s="105">
        <f>VLOOKUP(Table3[Symbol],stockComparisonTrading_excel!$A$2:$X$562,18,FALSE)</f>
        <v>8.9700000000000006</v>
      </c>
      <c r="E145" s="105">
        <f>VLOOKUP(Table3[Symbol],stockComparisonTrading_excel!$A$2:$X$562,18,FALSE)</f>
        <v>8.9700000000000006</v>
      </c>
      <c r="F145" s="105">
        <f>VLOOKUP(Table3[Symbol],stockComparisonTrading_excel!$A$2:$X$562,18,FALSE)</f>
        <v>8.9700000000000006</v>
      </c>
      <c r="G145" s="105">
        <f>VLOOKUP(Table3[Symbol],stockComparisonTrading_excel!$A$2:$X$562,18,FALSE)</f>
        <v>8.9700000000000006</v>
      </c>
      <c r="H145" s="105">
        <f>VLOOKUP(Table3[Symbol],stockComparisonTrading_excel!$A$2:$X$562,18,FALSE)</f>
        <v>8.9700000000000006</v>
      </c>
      <c r="I145" s="105">
        <f>VLOOKUP(Table3[Symbol],stockComparisonTrading_excel!$A$2:$X$562,18,FALSE)</f>
        <v>8.9700000000000006</v>
      </c>
      <c r="J145" s="105">
        <f>VLOOKUP(Table3[Symbol],stockComparisonTrading_excel!$A$2:$X$562,18,FALSE)</f>
        <v>8.9700000000000006</v>
      </c>
      <c r="K145" s="105">
        <f>VLOOKUP(Table3[Symbol],stockComparisonTrading_excel!$A$2:$X$562,18,FALSE)</f>
        <v>8.9700000000000006</v>
      </c>
      <c r="L145" s="105">
        <f>VLOOKUP(Table3[Symbol],stockComparisonTrading_excel!$A$2:$X$562,18,FALSE)</f>
        <v>8.9700000000000006</v>
      </c>
      <c r="M145" s="105">
        <f>VLOOKUP(Table3[Symbol],stockComparisonTrading_excel!$A$2:$X$562,18,FALSE)</f>
        <v>8.9700000000000006</v>
      </c>
      <c r="N145" s="105">
        <f>VLOOKUP(Table3[Symbol],stockComparisonTrading_excel!$A$2:$X$562,18,FALSE)</f>
        <v>8.9700000000000006</v>
      </c>
      <c r="O145" s="105">
        <f>VLOOKUP(Table3[Symbol],stockComparisonTrading_excel!$A$2:$X$562,17,FALSE)</f>
        <v>804000000</v>
      </c>
      <c r="P145" s="105">
        <f>VLOOKUP(Table3[Symbol],stockComparisonTrading_excel!$A$2:$X$562,18,FALSE)</f>
        <v>8.9700000000000006</v>
      </c>
      <c r="Q145" s="105">
        <f>VLOOKUP(Table3[Symbol],stockComparisonTrading_excel!$A$2:$X$562,19,FALSE)</f>
        <v>0.97</v>
      </c>
      <c r="R145" s="105">
        <f>VLOOKUP(Table3[Symbol],stockComparisonTrading_excel!$A$2:$X$562,20,FALSE)</f>
        <v>137.61000000000001</v>
      </c>
      <c r="S145" s="105">
        <f>VLOOKUP(Table3[Symbol],stockComparisonTrading_excel!$A$2:$X$562,21,FALSE)</f>
        <v>3.13</v>
      </c>
      <c r="T145" s="105">
        <f>VLOOKUP(Table3[Symbol],stockComparisonTrading_excel!$A$2:$X$562,22,FALSE)</f>
        <v>0.87</v>
      </c>
      <c r="U145" s="105">
        <f>VLOOKUP(Table3[Symbol],stockComparisonTrading_excel!$A$2:$X$562,23,FALSE)</f>
        <v>6000000</v>
      </c>
      <c r="V145" s="105">
        <f>VLOOKUP(Table3[Symbol],stockComparisonTrading_excel!$A$2:$X$562,24,FALSE)</f>
        <v>10</v>
      </c>
      <c r="W145" s="106" t="str">
        <f>VLOOKUP(Table3[Symbol],Finalcial!$A$2:$P$493,2)</f>
        <v>Q1/2013</v>
      </c>
      <c r="X145" s="107">
        <f>VLOOKUP(Table3[Symbol],Finalcial!$A$2:$P$493,3)</f>
        <v>41364</v>
      </c>
      <c r="Y145" s="107">
        <f>VLOOKUP(Table3[Symbol],Finalcial!$A$2:$P$493,4,FALSE)</f>
        <v>993336.59</v>
      </c>
      <c r="Z145" s="107">
        <f>VLOOKUP(Table3[Symbol],Finalcial!$A$2:$P$493,5,FALSE)</f>
        <v>167687.57</v>
      </c>
      <c r="AA145" s="107">
        <f>VLOOKUP(Table3[Symbol],Finalcial!$A$2:$P$493,6,FALSE)</f>
        <v>60000</v>
      </c>
      <c r="AB145" s="107">
        <f>VLOOKUP(Table3[Symbol],Finalcial!$A$2:$P$493,7,FALSE)</f>
        <v>825649.02</v>
      </c>
      <c r="AC145" s="107">
        <f>VLOOKUP(Table3[Symbol],Finalcial!$A$2:$P$493,8,FALSE)</f>
        <v>312086.09999999998</v>
      </c>
      <c r="AD145" s="107">
        <f>VLOOKUP(Table3[Symbol],Finalcial!$A$2:$P$493,9,FALSE)</f>
        <v>21698.14</v>
      </c>
      <c r="AE145" s="107">
        <f>VLOOKUP(Table3[Symbol],Finalcial!$A$2:$P$493,10,FALSE)</f>
        <v>3.62</v>
      </c>
      <c r="AF145" s="107">
        <f>VLOOKUP(Table3[Symbol],Finalcial!$A$2:$P$493,11,FALSE)</f>
        <v>0.2</v>
      </c>
      <c r="AG145" s="107">
        <f>VLOOKUP(Table3[Symbol],Finalcial!$A$2:$P$493,12,FALSE)</f>
        <v>6.95</v>
      </c>
      <c r="AH145" s="107">
        <f>VLOOKUP(Table3[Symbol],Finalcial!$A$2:$P$493,13,FALSE)</f>
        <v>9.9</v>
      </c>
      <c r="AI145" s="107">
        <f>VLOOKUP(Table3[Symbol],Finalcial!$A$2:$P$493,14,FALSE)</f>
        <v>11.33</v>
      </c>
      <c r="AJ145" s="108">
        <f t="shared" si="2"/>
        <v>7.7282002051788776</v>
      </c>
    </row>
    <row r="146" spans="1:36" ht="18.55" customHeight="1" x14ac:dyDescent="0.3">
      <c r="A146" s="64" t="s">
        <v>207</v>
      </c>
      <c r="B146" s="14" t="str">
        <f>VLOOKUP(Table3[Symbol],stockComparisonTrading_excel!$A$2:$X$562,2,FALSE)</f>
        <v>Services: Transportation &amp; Logistics</v>
      </c>
      <c r="C146" s="104">
        <f>VLOOKUP(Table3[Symbol],stockComparisonTrading_excel!$A$2:$X$562,3,FALSE)</f>
        <v>101</v>
      </c>
      <c r="D146" s="105">
        <f>VLOOKUP(Table3[Symbol],stockComparisonTrading_excel!$A$2:$X$562,18,FALSE)</f>
        <v>13.39</v>
      </c>
      <c r="E146" s="105">
        <f>VLOOKUP(Table3[Symbol],stockComparisonTrading_excel!$A$2:$X$562,18,FALSE)</f>
        <v>13.39</v>
      </c>
      <c r="F146" s="105">
        <f>VLOOKUP(Table3[Symbol],stockComparisonTrading_excel!$A$2:$X$562,18,FALSE)</f>
        <v>13.39</v>
      </c>
      <c r="G146" s="105">
        <f>VLOOKUP(Table3[Symbol],stockComparisonTrading_excel!$A$2:$X$562,18,FALSE)</f>
        <v>13.39</v>
      </c>
      <c r="H146" s="105">
        <f>VLOOKUP(Table3[Symbol],stockComparisonTrading_excel!$A$2:$X$562,18,FALSE)</f>
        <v>13.39</v>
      </c>
      <c r="I146" s="105">
        <f>VLOOKUP(Table3[Symbol],stockComparisonTrading_excel!$A$2:$X$562,18,FALSE)</f>
        <v>13.39</v>
      </c>
      <c r="J146" s="105">
        <f>VLOOKUP(Table3[Symbol],stockComparisonTrading_excel!$A$2:$X$562,18,FALSE)</f>
        <v>13.39</v>
      </c>
      <c r="K146" s="105">
        <f>VLOOKUP(Table3[Symbol],stockComparisonTrading_excel!$A$2:$X$562,18,FALSE)</f>
        <v>13.39</v>
      </c>
      <c r="L146" s="105">
        <f>VLOOKUP(Table3[Symbol],stockComparisonTrading_excel!$A$2:$X$562,18,FALSE)</f>
        <v>13.39</v>
      </c>
      <c r="M146" s="105">
        <f>VLOOKUP(Table3[Symbol],stockComparisonTrading_excel!$A$2:$X$562,18,FALSE)</f>
        <v>13.39</v>
      </c>
      <c r="N146" s="105">
        <f>VLOOKUP(Table3[Symbol],stockComparisonTrading_excel!$A$2:$X$562,18,FALSE)</f>
        <v>13.39</v>
      </c>
      <c r="O146" s="105">
        <f>VLOOKUP(Table3[Symbol],stockComparisonTrading_excel!$A$2:$X$562,17,FALSE)</f>
        <v>972000000</v>
      </c>
      <c r="P146" s="105">
        <f>VLOOKUP(Table3[Symbol],stockComparisonTrading_excel!$A$2:$X$562,18,FALSE)</f>
        <v>13.39</v>
      </c>
      <c r="Q146" s="105">
        <f>VLOOKUP(Table3[Symbol],stockComparisonTrading_excel!$A$2:$X$562,19,FALSE)</f>
        <v>2.0499999999999998</v>
      </c>
      <c r="R146" s="105">
        <f>VLOOKUP(Table3[Symbol],stockComparisonTrading_excel!$A$2:$X$562,20,FALSE)</f>
        <v>79.150000000000006</v>
      </c>
      <c r="S146" s="105">
        <f>VLOOKUP(Table3[Symbol],stockComparisonTrading_excel!$A$2:$X$562,21,FALSE)</f>
        <v>3.09</v>
      </c>
      <c r="T146" s="105">
        <f>VLOOKUP(Table3[Symbol],stockComparisonTrading_excel!$A$2:$X$562,22,FALSE)</f>
        <v>0.82</v>
      </c>
      <c r="U146" s="105">
        <f>VLOOKUP(Table3[Symbol],stockComparisonTrading_excel!$A$2:$X$562,23,FALSE)</f>
        <v>6000000</v>
      </c>
      <c r="V146" s="105">
        <f>VLOOKUP(Table3[Symbol],stockComparisonTrading_excel!$A$2:$X$562,24,FALSE)</f>
        <v>10</v>
      </c>
      <c r="W146" s="106" t="str">
        <f>VLOOKUP(Table3[Symbol],Finalcial!$A$2:$P$493,2)</f>
        <v>Q1/2013</v>
      </c>
      <c r="X146" s="107">
        <f>VLOOKUP(Table3[Symbol],Finalcial!$A$2:$P$493,3)</f>
        <v>41364</v>
      </c>
      <c r="Y146" s="107">
        <f>VLOOKUP(Table3[Symbol],Finalcial!$A$2:$P$493,4,FALSE)</f>
        <v>520194</v>
      </c>
      <c r="Z146" s="107">
        <f>VLOOKUP(Table3[Symbol],Finalcial!$A$2:$P$493,5,FALSE)</f>
        <v>43748</v>
      </c>
      <c r="AA146" s="107">
        <f>VLOOKUP(Table3[Symbol],Finalcial!$A$2:$P$493,6,FALSE)</f>
        <v>60000</v>
      </c>
      <c r="AB146" s="107">
        <f>VLOOKUP(Table3[Symbol],Finalcial!$A$2:$P$493,7,FALSE)</f>
        <v>474901</v>
      </c>
      <c r="AC146" s="107">
        <f>VLOOKUP(Table3[Symbol],Finalcial!$A$2:$P$493,8,FALSE)</f>
        <v>59888</v>
      </c>
      <c r="AD146" s="107">
        <f>VLOOKUP(Table3[Symbol],Finalcial!$A$2:$P$493,9,FALSE)</f>
        <v>21151</v>
      </c>
      <c r="AE146" s="107">
        <f>VLOOKUP(Table3[Symbol],Finalcial!$A$2:$P$493,10,FALSE)</f>
        <v>3.53</v>
      </c>
      <c r="AF146" s="107">
        <f>VLOOKUP(Table3[Symbol],Finalcial!$A$2:$P$493,11,FALSE)</f>
        <v>0.09</v>
      </c>
      <c r="AG146" s="107">
        <f>VLOOKUP(Table3[Symbol],Finalcial!$A$2:$P$493,12,FALSE)</f>
        <v>35.32</v>
      </c>
      <c r="AH146" s="107">
        <f>VLOOKUP(Table3[Symbol],Finalcial!$A$2:$P$493,13,FALSE)</f>
        <v>17.88</v>
      </c>
      <c r="AI146" s="107">
        <f>VLOOKUP(Table3[Symbol],Finalcial!$A$2:$P$493,14,FALSE)</f>
        <v>16.27</v>
      </c>
      <c r="AJ146" s="108">
        <f t="shared" si="2"/>
        <v>2.0683655619119663</v>
      </c>
    </row>
    <row r="147" spans="1:36" ht="18.55" customHeight="1" x14ac:dyDescent="0.3">
      <c r="A147" s="64" t="s">
        <v>269</v>
      </c>
      <c r="B147" s="14" t="str">
        <f>VLOOKUP(Table3[Symbol],stockComparisonTrading_excel!$A$2:$X$562,2,FALSE)</f>
        <v>Financials: Insurance</v>
      </c>
      <c r="C147" s="104">
        <f>VLOOKUP(Table3[Symbol],stockComparisonTrading_excel!$A$2:$X$562,3,FALSE)</f>
        <v>64.5</v>
      </c>
      <c r="D147" s="105">
        <f>VLOOKUP(Table3[Symbol],stockComparisonTrading_excel!$A$2:$X$562,18,FALSE)</f>
        <v>11.48</v>
      </c>
      <c r="E147" s="105">
        <f>VLOOKUP(Table3[Symbol],stockComparisonTrading_excel!$A$2:$X$562,18,FALSE)</f>
        <v>11.48</v>
      </c>
      <c r="F147" s="105">
        <f>VLOOKUP(Table3[Symbol],stockComparisonTrading_excel!$A$2:$X$562,18,FALSE)</f>
        <v>11.48</v>
      </c>
      <c r="G147" s="105">
        <f>VLOOKUP(Table3[Symbol],stockComparisonTrading_excel!$A$2:$X$562,18,FALSE)</f>
        <v>11.48</v>
      </c>
      <c r="H147" s="105">
        <f>VLOOKUP(Table3[Symbol],stockComparisonTrading_excel!$A$2:$X$562,18,FALSE)</f>
        <v>11.48</v>
      </c>
      <c r="I147" s="105">
        <f>VLOOKUP(Table3[Symbol],stockComparisonTrading_excel!$A$2:$X$562,18,FALSE)</f>
        <v>11.48</v>
      </c>
      <c r="J147" s="105">
        <f>VLOOKUP(Table3[Symbol],stockComparisonTrading_excel!$A$2:$X$562,18,FALSE)</f>
        <v>11.48</v>
      </c>
      <c r="K147" s="105">
        <f>VLOOKUP(Table3[Symbol],stockComparisonTrading_excel!$A$2:$X$562,18,FALSE)</f>
        <v>11.48</v>
      </c>
      <c r="L147" s="105">
        <f>VLOOKUP(Table3[Symbol],stockComparisonTrading_excel!$A$2:$X$562,18,FALSE)</f>
        <v>11.48</v>
      </c>
      <c r="M147" s="105">
        <f>VLOOKUP(Table3[Symbol],stockComparisonTrading_excel!$A$2:$X$562,18,FALSE)</f>
        <v>11.48</v>
      </c>
      <c r="N147" s="105">
        <f>VLOOKUP(Table3[Symbol],stockComparisonTrading_excel!$A$2:$X$562,18,FALSE)</f>
        <v>11.48</v>
      </c>
      <c r="O147" s="105">
        <f>VLOOKUP(Table3[Symbol],stockComparisonTrading_excel!$A$2:$X$562,17,FALSE)</f>
        <v>2527500000</v>
      </c>
      <c r="P147" s="105">
        <f>VLOOKUP(Table3[Symbol],stockComparisonTrading_excel!$A$2:$X$562,18,FALSE)</f>
        <v>11.48</v>
      </c>
      <c r="Q147" s="105">
        <f>VLOOKUP(Table3[Symbol],stockComparisonTrading_excel!$A$2:$X$562,19,FALSE)</f>
        <v>1.1000000000000001</v>
      </c>
      <c r="R147" s="105">
        <f>VLOOKUP(Table3[Symbol],stockComparisonTrading_excel!$A$2:$X$562,20,FALSE)</f>
        <v>76.75</v>
      </c>
      <c r="S147" s="105">
        <f>VLOOKUP(Table3[Symbol],stockComparisonTrading_excel!$A$2:$X$562,21,FALSE)</f>
        <v>1.19</v>
      </c>
      <c r="T147" s="105">
        <f>VLOOKUP(Table3[Symbol],stockComparisonTrading_excel!$A$2:$X$562,22,FALSE)</f>
        <v>1.1200000000000001</v>
      </c>
      <c r="U147" s="105">
        <f>VLOOKUP(Table3[Symbol],stockComparisonTrading_excel!$A$2:$X$562,23,FALSE)</f>
        <v>30000000</v>
      </c>
      <c r="V147" s="105">
        <f>VLOOKUP(Table3[Symbol],stockComparisonTrading_excel!$A$2:$X$562,24,FALSE)</f>
        <v>10</v>
      </c>
      <c r="W147" s="106" t="str">
        <f>VLOOKUP(Table3[Symbol],Finalcial!$A$2:$P$493,2)</f>
        <v>Q1/2013</v>
      </c>
      <c r="X147" s="107">
        <f>VLOOKUP(Table3[Symbol],Finalcial!$A$2:$P$493,3)</f>
        <v>41364</v>
      </c>
      <c r="Y147" s="107">
        <f>VLOOKUP(Table3[Symbol],Finalcial!$A$2:$P$493,4,FALSE)</f>
        <v>19177867.300000001</v>
      </c>
      <c r="Z147" s="107">
        <f>VLOOKUP(Table3[Symbol],Finalcial!$A$2:$P$493,5,FALSE)</f>
        <v>16875219.18</v>
      </c>
      <c r="AA147" s="107">
        <f>VLOOKUP(Table3[Symbol],Finalcial!$A$2:$P$493,6,FALSE)</f>
        <v>300000</v>
      </c>
      <c r="AB147" s="107">
        <f>VLOOKUP(Table3[Symbol],Finalcial!$A$2:$P$493,7,FALSE)</f>
        <v>2302648.12</v>
      </c>
      <c r="AC147" s="107">
        <f>VLOOKUP(Table3[Symbol],Finalcial!$A$2:$P$493,8,FALSE)</f>
        <v>552677.81999999995</v>
      </c>
      <c r="AD147" s="107">
        <f>VLOOKUP(Table3[Symbol],Finalcial!$A$2:$P$493,9,FALSE)</f>
        <v>104494.61</v>
      </c>
      <c r="AE147" s="107">
        <f>VLOOKUP(Table3[Symbol],Finalcial!$A$2:$P$493,10,FALSE)</f>
        <v>3.48</v>
      </c>
      <c r="AF147" s="107">
        <f>VLOOKUP(Table3[Symbol],Finalcial!$A$2:$P$493,11,FALSE)</f>
        <v>7.33</v>
      </c>
      <c r="AG147" s="107">
        <f>VLOOKUP(Table3[Symbol],Finalcial!$A$2:$P$493,12,FALSE)</f>
        <v>18.91</v>
      </c>
      <c r="AH147" s="107">
        <f>VLOOKUP(Table3[Symbol],Finalcial!$A$2:$P$493,13,FALSE)</f>
        <v>0.96</v>
      </c>
      <c r="AI147" s="107">
        <f>VLOOKUP(Table3[Symbol],Finalcial!$A$2:$P$493,14,FALSE)</f>
        <v>10.64</v>
      </c>
      <c r="AJ147" s="108">
        <f t="shared" si="2"/>
        <v>161.49368067884075</v>
      </c>
    </row>
    <row r="148" spans="1:36" ht="18.55" customHeight="1" x14ac:dyDescent="0.3">
      <c r="A148" s="64" t="s">
        <v>53</v>
      </c>
      <c r="B148" s="14" t="str">
        <f>VLOOKUP(Table3[Symbol],stockComparisonTrading_excel!$A$2:$X$562,2,FALSE)</f>
        <v>Resources: Energy &amp; Utilities</v>
      </c>
      <c r="C148" s="104">
        <f>VLOOKUP(Table3[Symbol],stockComparisonTrading_excel!$A$2:$X$562,3,FALSE)</f>
        <v>412</v>
      </c>
      <c r="D148" s="105">
        <f>VLOOKUP(Table3[Symbol],stockComparisonTrading_excel!$A$2:$X$562,18,FALSE)</f>
        <v>11.77</v>
      </c>
      <c r="E148" s="105">
        <f>VLOOKUP(Table3[Symbol],stockComparisonTrading_excel!$A$2:$X$562,18,FALSE)</f>
        <v>11.77</v>
      </c>
      <c r="F148" s="105">
        <f>VLOOKUP(Table3[Symbol],stockComparisonTrading_excel!$A$2:$X$562,18,FALSE)</f>
        <v>11.77</v>
      </c>
      <c r="G148" s="105">
        <f>VLOOKUP(Table3[Symbol],stockComparisonTrading_excel!$A$2:$X$562,18,FALSE)</f>
        <v>11.77</v>
      </c>
      <c r="H148" s="105">
        <f>VLOOKUP(Table3[Symbol],stockComparisonTrading_excel!$A$2:$X$562,18,FALSE)</f>
        <v>11.77</v>
      </c>
      <c r="I148" s="105">
        <f>VLOOKUP(Table3[Symbol],stockComparisonTrading_excel!$A$2:$X$562,18,FALSE)</f>
        <v>11.77</v>
      </c>
      <c r="J148" s="105">
        <f>VLOOKUP(Table3[Symbol],stockComparisonTrading_excel!$A$2:$X$562,18,FALSE)</f>
        <v>11.77</v>
      </c>
      <c r="K148" s="105">
        <f>VLOOKUP(Table3[Symbol],stockComparisonTrading_excel!$A$2:$X$562,18,FALSE)</f>
        <v>11.77</v>
      </c>
      <c r="L148" s="105">
        <f>VLOOKUP(Table3[Symbol],stockComparisonTrading_excel!$A$2:$X$562,18,FALSE)</f>
        <v>11.77</v>
      </c>
      <c r="M148" s="105">
        <f>VLOOKUP(Table3[Symbol],stockComparisonTrading_excel!$A$2:$X$562,18,FALSE)</f>
        <v>11.77</v>
      </c>
      <c r="N148" s="105">
        <f>VLOOKUP(Table3[Symbol],stockComparisonTrading_excel!$A$2:$X$562,18,FALSE)</f>
        <v>11.77</v>
      </c>
      <c r="O148" s="105">
        <f>VLOOKUP(Table3[Symbol],stockComparisonTrading_excel!$A$2:$X$562,17,FALSE)</f>
        <v>88861548585</v>
      </c>
      <c r="P148" s="105">
        <f>VLOOKUP(Table3[Symbol],stockComparisonTrading_excel!$A$2:$X$562,18,FALSE)</f>
        <v>11.77</v>
      </c>
      <c r="Q148" s="105">
        <f>VLOOKUP(Table3[Symbol],stockComparisonTrading_excel!$A$2:$X$562,19,FALSE)</f>
        <v>1.1000000000000001</v>
      </c>
      <c r="R148" s="105">
        <f>VLOOKUP(Table3[Symbol],stockComparisonTrading_excel!$A$2:$X$562,20,FALSE)</f>
        <v>292.62</v>
      </c>
      <c r="S148" s="105">
        <f>VLOOKUP(Table3[Symbol],stockComparisonTrading_excel!$A$2:$X$562,21,FALSE)</f>
        <v>5.59</v>
      </c>
      <c r="T148" s="105">
        <f>VLOOKUP(Table3[Symbol],stockComparisonTrading_excel!$A$2:$X$562,22,FALSE)</f>
        <v>36.36</v>
      </c>
      <c r="U148" s="105">
        <f>VLOOKUP(Table3[Symbol],stockComparisonTrading_excel!$A$2:$X$562,23,FALSE)</f>
        <v>271747855</v>
      </c>
      <c r="V148" s="105">
        <f>VLOOKUP(Table3[Symbol],stockComparisonTrading_excel!$A$2:$X$562,24,FALSE)</f>
        <v>10</v>
      </c>
      <c r="W148" s="106" t="str">
        <f>VLOOKUP(Table3[Symbol],Finalcial!$A$2:$P$493,2)</f>
        <v>Q1/2013</v>
      </c>
      <c r="X148" s="107">
        <f>VLOOKUP(Table3[Symbol],Finalcial!$A$2:$P$493,3)</f>
        <v>41364</v>
      </c>
      <c r="Y148" s="107">
        <f>VLOOKUP(Table3[Symbol],Finalcial!$A$2:$P$493,4,FALSE)</f>
        <v>227278063</v>
      </c>
      <c r="Z148" s="107">
        <f>VLOOKUP(Table3[Symbol],Finalcial!$A$2:$P$493,5,FALSE)</f>
        <v>137494393</v>
      </c>
      <c r="AA148" s="107">
        <f>VLOOKUP(Table3[Symbol],Finalcial!$A$2:$P$493,6,FALSE)</f>
        <v>2717479</v>
      </c>
      <c r="AB148" s="107">
        <f>VLOOKUP(Table3[Symbol],Finalcial!$A$2:$P$493,7,FALSE)</f>
        <v>79373735</v>
      </c>
      <c r="AC148" s="107">
        <f>VLOOKUP(Table3[Symbol],Finalcial!$A$2:$P$493,8,FALSE)</f>
        <v>27615352</v>
      </c>
      <c r="AD148" s="107">
        <f>VLOOKUP(Table3[Symbol],Finalcial!$A$2:$P$493,9,FALSE)</f>
        <v>925100</v>
      </c>
      <c r="AE148" s="107">
        <f>VLOOKUP(Table3[Symbol],Finalcial!$A$2:$P$493,10,FALSE)</f>
        <v>3.4</v>
      </c>
      <c r="AF148" s="107">
        <f>VLOOKUP(Table3[Symbol],Finalcial!$A$2:$P$493,11,FALSE)</f>
        <v>1.73</v>
      </c>
      <c r="AG148" s="107">
        <f>VLOOKUP(Table3[Symbol],Finalcial!$A$2:$P$493,12,FALSE)</f>
        <v>3.35</v>
      </c>
      <c r="AH148" s="107">
        <f>VLOOKUP(Table3[Symbol],Finalcial!$A$2:$P$493,13,FALSE)</f>
        <v>9.19</v>
      </c>
      <c r="AI148" s="107">
        <f>VLOOKUP(Table3[Symbol],Finalcial!$A$2:$P$493,14,FALSE)</f>
        <v>9.48</v>
      </c>
      <c r="AJ148" s="108">
        <f t="shared" si="2"/>
        <v>148.62651929521132</v>
      </c>
    </row>
    <row r="149" spans="1:36" ht="18.55" customHeight="1" x14ac:dyDescent="0.3">
      <c r="A149" s="64" t="s">
        <v>23</v>
      </c>
      <c r="B149" s="14" t="str">
        <f>VLOOKUP(Table3[Symbol],stockComparisonTrading_excel!$A$2:$X$562,2,FALSE)</f>
        <v>Technology: Communication Technology</v>
      </c>
      <c r="C149" s="104">
        <f>VLOOKUP(Table3[Symbol],stockComparisonTrading_excel!$A$2:$X$562,3,FALSE)</f>
        <v>209</v>
      </c>
      <c r="D149" s="105">
        <f>VLOOKUP(Table3[Symbol],stockComparisonTrading_excel!$A$2:$X$562,18,FALSE)</f>
        <v>24.78</v>
      </c>
      <c r="E149" s="105">
        <f>VLOOKUP(Table3[Symbol],stockComparisonTrading_excel!$A$2:$X$562,18,FALSE)</f>
        <v>24.78</v>
      </c>
      <c r="F149" s="105">
        <f>VLOOKUP(Table3[Symbol],stockComparisonTrading_excel!$A$2:$X$562,18,FALSE)</f>
        <v>24.78</v>
      </c>
      <c r="G149" s="105">
        <f>VLOOKUP(Table3[Symbol],stockComparisonTrading_excel!$A$2:$X$562,18,FALSE)</f>
        <v>24.78</v>
      </c>
      <c r="H149" s="105">
        <f>VLOOKUP(Table3[Symbol],stockComparisonTrading_excel!$A$2:$X$562,18,FALSE)</f>
        <v>24.78</v>
      </c>
      <c r="I149" s="105">
        <f>VLOOKUP(Table3[Symbol],stockComparisonTrading_excel!$A$2:$X$562,18,FALSE)</f>
        <v>24.78</v>
      </c>
      <c r="J149" s="105">
        <f>VLOOKUP(Table3[Symbol],stockComparisonTrading_excel!$A$2:$X$562,18,FALSE)</f>
        <v>24.78</v>
      </c>
      <c r="K149" s="105">
        <f>VLOOKUP(Table3[Symbol],stockComparisonTrading_excel!$A$2:$X$562,18,FALSE)</f>
        <v>24.78</v>
      </c>
      <c r="L149" s="105">
        <f>VLOOKUP(Table3[Symbol],stockComparisonTrading_excel!$A$2:$X$562,18,FALSE)</f>
        <v>24.78</v>
      </c>
      <c r="M149" s="105">
        <f>VLOOKUP(Table3[Symbol],stockComparisonTrading_excel!$A$2:$X$562,18,FALSE)</f>
        <v>24.78</v>
      </c>
      <c r="N149" s="105">
        <f>VLOOKUP(Table3[Symbol],stockComparisonTrading_excel!$A$2:$X$562,18,FALSE)</f>
        <v>24.78</v>
      </c>
      <c r="O149" s="105">
        <f>VLOOKUP(Table3[Symbol],stockComparisonTrading_excel!$A$2:$X$562,17,FALSE)</f>
        <v>888955503670</v>
      </c>
      <c r="P149" s="105">
        <f>VLOOKUP(Table3[Symbol],stockComparisonTrading_excel!$A$2:$X$562,18,FALSE)</f>
        <v>24.78</v>
      </c>
      <c r="Q149" s="105">
        <f>VLOOKUP(Table3[Symbol],stockComparisonTrading_excel!$A$2:$X$562,19,FALSE)</f>
        <v>23.14</v>
      </c>
      <c r="R149" s="105">
        <f>VLOOKUP(Table3[Symbol],stockComparisonTrading_excel!$A$2:$X$562,20,FALSE)</f>
        <v>12.92</v>
      </c>
      <c r="S149" s="105">
        <f>VLOOKUP(Table3[Symbol],stockComparisonTrading_excel!$A$2:$X$562,21,FALSE)</f>
        <v>3.65</v>
      </c>
      <c r="T149" s="105">
        <f>VLOOKUP(Table3[Symbol],stockComparisonTrading_excel!$A$2:$X$562,22,FALSE)</f>
        <v>20.84</v>
      </c>
      <c r="U149" s="105">
        <f>VLOOKUP(Table3[Symbol],stockComparisonTrading_excel!$A$2:$X$562,23,FALSE)</f>
        <v>2973095330</v>
      </c>
      <c r="V149" s="105">
        <f>VLOOKUP(Table3[Symbol],stockComparisonTrading_excel!$A$2:$X$562,24,FALSE)</f>
        <v>1</v>
      </c>
      <c r="W149" s="106" t="e">
        <f>VLOOKUP(Table3[Symbol],Finalcial!$A$2:$P$493,2)</f>
        <v>#N/A</v>
      </c>
      <c r="X149" s="107" t="e">
        <f>VLOOKUP(Table3[Symbol],Finalcial!$A$2:$P$493,3)</f>
        <v>#N/A</v>
      </c>
      <c r="Y149" s="107">
        <f>VLOOKUP(Table3[Symbol],Finalcial!$A$2:$P$493,4,FALSE)</f>
        <v>116169497</v>
      </c>
      <c r="Z149" s="107">
        <f>VLOOKUP(Table3[Symbol],Finalcial!$A$2:$P$493,5,FALSE)</f>
        <v>77565879</v>
      </c>
      <c r="AA149" s="107">
        <f>VLOOKUP(Table3[Symbol],Finalcial!$A$2:$P$493,6,FALSE)</f>
        <v>2973095</v>
      </c>
      <c r="AB149" s="107">
        <f>VLOOKUP(Table3[Symbol],Finalcial!$A$2:$P$493,7,FALSE)</f>
        <v>38412023</v>
      </c>
      <c r="AC149" s="107">
        <f>VLOOKUP(Table3[Symbol],Finalcial!$A$2:$P$493,8,FALSE)</f>
        <v>37929967</v>
      </c>
      <c r="AD149" s="107">
        <f>VLOOKUP(Table3[Symbol],Finalcial!$A$2:$P$493,9,FALSE)</f>
        <v>9922609</v>
      </c>
      <c r="AE149" s="107">
        <f>VLOOKUP(Table3[Symbol],Finalcial!$A$2:$P$493,10,FALSE)</f>
        <v>3.34</v>
      </c>
      <c r="AF149" s="107">
        <f>VLOOKUP(Table3[Symbol],Finalcial!$A$2:$P$493,11,FALSE)</f>
        <v>2.02</v>
      </c>
      <c r="AG149" s="107">
        <f>VLOOKUP(Table3[Symbol],Finalcial!$A$2:$P$493,12,FALSE)</f>
        <v>26.16</v>
      </c>
      <c r="AH149" s="107">
        <f>VLOOKUP(Table3[Symbol],Finalcial!$A$2:$P$493,13,FALSE)</f>
        <v>44.29</v>
      </c>
      <c r="AI149" s="107">
        <f>VLOOKUP(Table3[Symbol],Finalcial!$A$2:$P$493,14,FALSE)</f>
        <v>97.07</v>
      </c>
      <c r="AJ149" s="108">
        <f t="shared" si="2"/>
        <v>7.8170851033231283</v>
      </c>
    </row>
    <row r="150" spans="1:36" ht="18.55" customHeight="1" x14ac:dyDescent="0.3">
      <c r="A150" s="64" t="s">
        <v>352</v>
      </c>
      <c r="B150" s="14" t="str">
        <f>VLOOKUP(Table3[Symbol],stockComparisonTrading_excel!$A$2:$X$562,2,FALSE)</f>
        <v>Property &amp; Construction: Construction Materials</v>
      </c>
      <c r="C150" s="104">
        <f>VLOOKUP(Table3[Symbol],stockComparisonTrading_excel!$A$2:$X$562,3,FALSE)</f>
        <v>51.75</v>
      </c>
      <c r="D150" s="105">
        <f>VLOOKUP(Table3[Symbol],stockComparisonTrading_excel!$A$2:$X$562,18,FALSE)</f>
        <v>12.21</v>
      </c>
      <c r="E150" s="105">
        <f>VLOOKUP(Table3[Symbol],stockComparisonTrading_excel!$A$2:$X$562,18,FALSE)</f>
        <v>12.21</v>
      </c>
      <c r="F150" s="105">
        <f>VLOOKUP(Table3[Symbol],stockComparisonTrading_excel!$A$2:$X$562,18,FALSE)</f>
        <v>12.21</v>
      </c>
      <c r="G150" s="105">
        <f>VLOOKUP(Table3[Symbol],stockComparisonTrading_excel!$A$2:$X$562,18,FALSE)</f>
        <v>12.21</v>
      </c>
      <c r="H150" s="105">
        <f>VLOOKUP(Table3[Symbol],stockComparisonTrading_excel!$A$2:$X$562,18,FALSE)</f>
        <v>12.21</v>
      </c>
      <c r="I150" s="105">
        <f>VLOOKUP(Table3[Symbol],stockComparisonTrading_excel!$A$2:$X$562,18,FALSE)</f>
        <v>12.21</v>
      </c>
      <c r="J150" s="105">
        <f>VLOOKUP(Table3[Symbol],stockComparisonTrading_excel!$A$2:$X$562,18,FALSE)</f>
        <v>12.21</v>
      </c>
      <c r="K150" s="105">
        <f>VLOOKUP(Table3[Symbol],stockComparisonTrading_excel!$A$2:$X$562,18,FALSE)</f>
        <v>12.21</v>
      </c>
      <c r="L150" s="105">
        <f>VLOOKUP(Table3[Symbol],stockComparisonTrading_excel!$A$2:$X$562,18,FALSE)</f>
        <v>12.21</v>
      </c>
      <c r="M150" s="105">
        <f>VLOOKUP(Table3[Symbol],stockComparisonTrading_excel!$A$2:$X$562,18,FALSE)</f>
        <v>12.21</v>
      </c>
      <c r="N150" s="105">
        <f>VLOOKUP(Table3[Symbol],stockComparisonTrading_excel!$A$2:$X$562,18,FALSE)</f>
        <v>12.21</v>
      </c>
      <c r="O150" s="105">
        <f>VLOOKUP(Table3[Symbol],stockComparisonTrading_excel!$A$2:$X$562,17,FALSE)</f>
        <v>3315000000</v>
      </c>
      <c r="P150" s="105">
        <f>VLOOKUP(Table3[Symbol],stockComparisonTrading_excel!$A$2:$X$562,18,FALSE)</f>
        <v>12.21</v>
      </c>
      <c r="Q150" s="105">
        <f>VLOOKUP(Table3[Symbol],stockComparisonTrading_excel!$A$2:$X$562,19,FALSE)</f>
        <v>3.72</v>
      </c>
      <c r="R150" s="105">
        <f>VLOOKUP(Table3[Symbol],stockComparisonTrading_excel!$A$2:$X$562,20,FALSE)</f>
        <v>29.7</v>
      </c>
      <c r="S150" s="105">
        <f>VLOOKUP(Table3[Symbol],stockComparisonTrading_excel!$A$2:$X$562,21,FALSE)</f>
        <v>1</v>
      </c>
      <c r="T150" s="105">
        <f>VLOOKUP(Table3[Symbol],stockComparisonTrading_excel!$A$2:$X$562,22,FALSE)</f>
        <v>154.08000000000001</v>
      </c>
      <c r="U150" s="105">
        <f>VLOOKUP(Table3[Symbol],stockComparisonTrading_excel!$A$2:$X$562,23,FALSE)</f>
        <v>30000000</v>
      </c>
      <c r="V150" s="105">
        <f>VLOOKUP(Table3[Symbol],stockComparisonTrading_excel!$A$2:$X$562,24,FALSE)</f>
        <v>10</v>
      </c>
      <c r="W150" s="106" t="str">
        <f>VLOOKUP(Table3[Symbol],Finalcial!$A$2:$P$493,2)</f>
        <v>Q4/2012</v>
      </c>
      <c r="X150" s="107">
        <f>VLOOKUP(Table3[Symbol],Finalcial!$A$2:$P$493,3)</f>
        <v>41274</v>
      </c>
      <c r="Y150" s="107">
        <f>VLOOKUP(Table3[Symbol],Finalcial!$A$2:$P$493,4,FALSE)</f>
        <v>1459163</v>
      </c>
      <c r="Z150" s="107">
        <f>VLOOKUP(Table3[Symbol],Finalcial!$A$2:$P$493,5,FALSE)</f>
        <v>568158</v>
      </c>
      <c r="AA150" s="107">
        <f>VLOOKUP(Table3[Symbol],Finalcial!$A$2:$P$493,6,FALSE)</f>
        <v>300000</v>
      </c>
      <c r="AB150" s="107">
        <f>VLOOKUP(Table3[Symbol],Finalcial!$A$2:$P$493,7,FALSE)</f>
        <v>891005</v>
      </c>
      <c r="AC150" s="107">
        <f>VLOOKUP(Table3[Symbol],Finalcial!$A$2:$P$493,8,FALSE)</f>
        <v>509392</v>
      </c>
      <c r="AD150" s="107">
        <f>VLOOKUP(Table3[Symbol],Finalcial!$A$2:$P$493,9,FALSE)</f>
        <v>98428</v>
      </c>
      <c r="AE150" s="107">
        <f>VLOOKUP(Table3[Symbol],Finalcial!$A$2:$P$493,10,FALSE)</f>
        <v>3.28</v>
      </c>
      <c r="AF150" s="107">
        <f>VLOOKUP(Table3[Symbol],Finalcial!$A$2:$P$493,11,FALSE)</f>
        <v>0.64</v>
      </c>
      <c r="AG150" s="107">
        <f>VLOOKUP(Table3[Symbol],Finalcial!$A$2:$P$493,12,FALSE)</f>
        <v>19.32</v>
      </c>
      <c r="AH150" s="107">
        <f>VLOOKUP(Table3[Symbol],Finalcial!$A$2:$P$493,13,FALSE)</f>
        <v>27.07</v>
      </c>
      <c r="AI150" s="107">
        <f>VLOOKUP(Table3[Symbol],Finalcial!$A$2:$P$493,14,FALSE)</f>
        <v>38.51</v>
      </c>
      <c r="AJ150" s="108">
        <f t="shared" si="2"/>
        <v>5.772320884301215</v>
      </c>
    </row>
    <row r="151" spans="1:36" ht="18.55" customHeight="1" x14ac:dyDescent="0.3">
      <c r="A151" s="64" t="s">
        <v>38</v>
      </c>
      <c r="B151" s="14" t="str">
        <f>VLOOKUP(Table3[Symbol],stockComparisonTrading_excel!$A$2:$X$562,2,FALSE)</f>
        <v>Services: Transportation &amp; Logistics</v>
      </c>
      <c r="C151" s="104">
        <f>VLOOKUP(Table3[Symbol],stockComparisonTrading_excel!$A$2:$X$562,3,FALSE)</f>
        <v>97.25</v>
      </c>
      <c r="D151" s="105">
        <f>VLOOKUP(Table3[Symbol],stockComparisonTrading_excel!$A$2:$X$562,18,FALSE)</f>
        <v>22.51</v>
      </c>
      <c r="E151" s="105">
        <f>VLOOKUP(Table3[Symbol],stockComparisonTrading_excel!$A$2:$X$562,18,FALSE)</f>
        <v>22.51</v>
      </c>
      <c r="F151" s="105">
        <f>VLOOKUP(Table3[Symbol],stockComparisonTrading_excel!$A$2:$X$562,18,FALSE)</f>
        <v>22.51</v>
      </c>
      <c r="G151" s="105">
        <f>VLOOKUP(Table3[Symbol],stockComparisonTrading_excel!$A$2:$X$562,18,FALSE)</f>
        <v>22.51</v>
      </c>
      <c r="H151" s="105">
        <f>VLOOKUP(Table3[Symbol],stockComparisonTrading_excel!$A$2:$X$562,18,FALSE)</f>
        <v>22.51</v>
      </c>
      <c r="I151" s="105">
        <f>VLOOKUP(Table3[Symbol],stockComparisonTrading_excel!$A$2:$X$562,18,FALSE)</f>
        <v>22.51</v>
      </c>
      <c r="J151" s="105">
        <f>VLOOKUP(Table3[Symbol],stockComparisonTrading_excel!$A$2:$X$562,18,FALSE)</f>
        <v>22.51</v>
      </c>
      <c r="K151" s="105">
        <f>VLOOKUP(Table3[Symbol],stockComparisonTrading_excel!$A$2:$X$562,18,FALSE)</f>
        <v>22.51</v>
      </c>
      <c r="L151" s="105">
        <f>VLOOKUP(Table3[Symbol],stockComparisonTrading_excel!$A$2:$X$562,18,FALSE)</f>
        <v>22.51</v>
      </c>
      <c r="M151" s="105">
        <f>VLOOKUP(Table3[Symbol],stockComparisonTrading_excel!$A$2:$X$562,18,FALSE)</f>
        <v>22.51</v>
      </c>
      <c r="N151" s="105">
        <f>VLOOKUP(Table3[Symbol],stockComparisonTrading_excel!$A$2:$X$562,18,FALSE)</f>
        <v>22.51</v>
      </c>
      <c r="O151" s="105">
        <f>VLOOKUP(Table3[Symbol],stockComparisonTrading_excel!$A$2:$X$562,17,FALSE)</f>
        <v>229285485000</v>
      </c>
      <c r="P151" s="105">
        <f>VLOOKUP(Table3[Symbol],stockComparisonTrading_excel!$A$2:$X$562,18,FALSE)</f>
        <v>22.51</v>
      </c>
      <c r="Q151" s="105">
        <f>VLOOKUP(Table3[Symbol],stockComparisonTrading_excel!$A$2:$X$562,19,FALSE)</f>
        <v>2.76</v>
      </c>
      <c r="R151" s="105">
        <f>VLOOKUP(Table3[Symbol],stockComparisonTrading_excel!$A$2:$X$562,20,FALSE)</f>
        <v>58.23</v>
      </c>
      <c r="S151" s="105">
        <f>VLOOKUP(Table3[Symbol],stockComparisonTrading_excel!$A$2:$X$562,21,FALSE)</f>
        <v>1.1200000000000001</v>
      </c>
      <c r="T151" s="105">
        <f>VLOOKUP(Table3[Symbol],stockComparisonTrading_excel!$A$2:$X$562,22,FALSE)</f>
        <v>18.52</v>
      </c>
      <c r="U151" s="105">
        <f>VLOOKUP(Table3[Symbol],stockComparisonTrading_excel!$A$2:$X$562,23,FALSE)</f>
        <v>1428570000</v>
      </c>
      <c r="V151" s="105">
        <f>VLOOKUP(Table3[Symbol],stockComparisonTrading_excel!$A$2:$X$562,24,FALSE)</f>
        <v>10</v>
      </c>
      <c r="W151" s="106">
        <f>VLOOKUP(Table3[Symbol],Finalcial!$A$2:$P$493,2)</f>
        <v>0</v>
      </c>
      <c r="X151" s="107">
        <f>VLOOKUP(Table3[Symbol],Finalcial!$A$2:$P$493,3)</f>
        <v>0</v>
      </c>
      <c r="Y151" s="107">
        <f>VLOOKUP(Table3[Symbol],Finalcial!$A$2:$P$493,4,FALSE)</f>
        <v>143126923.16999999</v>
      </c>
      <c r="Z151" s="107">
        <f>VLOOKUP(Table3[Symbol],Finalcial!$A$2:$P$493,5,FALSE)</f>
        <v>59780453.460000001</v>
      </c>
      <c r="AA151" s="107">
        <f>VLOOKUP(Table3[Symbol],Finalcial!$A$2:$P$493,6,FALSE)</f>
        <v>14285700</v>
      </c>
      <c r="AB151" s="107">
        <f>VLOOKUP(Table3[Symbol],Finalcial!$A$2:$P$493,7,FALSE)</f>
        <v>83180784.069999993</v>
      </c>
      <c r="AC151" s="107">
        <f>VLOOKUP(Table3[Symbol],Finalcial!$A$2:$P$493,8,FALSE)</f>
        <v>11504330.02</v>
      </c>
      <c r="AD151" s="107">
        <f>VLOOKUP(Table3[Symbol],Finalcial!$A$2:$P$493,9,FALSE)</f>
        <v>4508641.51</v>
      </c>
      <c r="AE151" s="107">
        <f>VLOOKUP(Table3[Symbol],Finalcial!$A$2:$P$493,10,FALSE)</f>
        <v>3.16</v>
      </c>
      <c r="AF151" s="107">
        <f>VLOOKUP(Table3[Symbol],Finalcial!$A$2:$P$493,11,FALSE)</f>
        <v>0.72</v>
      </c>
      <c r="AG151" s="107">
        <f>VLOOKUP(Table3[Symbol],Finalcial!$A$2:$P$493,12,FALSE)</f>
        <v>39.19</v>
      </c>
      <c r="AH151" s="107">
        <f>VLOOKUP(Table3[Symbol],Finalcial!$A$2:$P$493,13,FALSE)</f>
        <v>10.96</v>
      </c>
      <c r="AI151" s="107">
        <f>VLOOKUP(Table3[Symbol],Finalcial!$A$2:$P$493,14,FALSE)</f>
        <v>12.85</v>
      </c>
      <c r="AJ151" s="108">
        <f t="shared" si="2"/>
        <v>13.259083324191815</v>
      </c>
    </row>
    <row r="152" spans="1:36" ht="18.55" customHeight="1" x14ac:dyDescent="0.3">
      <c r="A152" s="64" t="s">
        <v>96</v>
      </c>
      <c r="B152" s="14" t="str">
        <f>VLOOKUP(Table3[Symbol],stockComparisonTrading_excel!$A$2:$X$562,2,FALSE)</f>
        <v>Property &amp; Construction: Property Development</v>
      </c>
      <c r="C152" s="104">
        <f>VLOOKUP(Table3[Symbol],stockComparisonTrading_excel!$A$2:$X$562,3,FALSE)</f>
        <v>13.4</v>
      </c>
      <c r="D152" s="105">
        <f>VLOOKUP(Table3[Symbol],stockComparisonTrading_excel!$A$2:$X$562,18,FALSE)</f>
        <v>82.86</v>
      </c>
      <c r="E152" s="105">
        <f>VLOOKUP(Table3[Symbol],stockComparisonTrading_excel!$A$2:$X$562,18,FALSE)</f>
        <v>82.86</v>
      </c>
      <c r="F152" s="105">
        <f>VLOOKUP(Table3[Symbol],stockComparisonTrading_excel!$A$2:$X$562,18,FALSE)</f>
        <v>82.86</v>
      </c>
      <c r="G152" s="105">
        <f>VLOOKUP(Table3[Symbol],stockComparisonTrading_excel!$A$2:$X$562,18,FALSE)</f>
        <v>82.86</v>
      </c>
      <c r="H152" s="105">
        <f>VLOOKUP(Table3[Symbol],stockComparisonTrading_excel!$A$2:$X$562,18,FALSE)</f>
        <v>82.86</v>
      </c>
      <c r="I152" s="105">
        <f>VLOOKUP(Table3[Symbol],stockComparisonTrading_excel!$A$2:$X$562,18,FALSE)</f>
        <v>82.86</v>
      </c>
      <c r="J152" s="105">
        <f>VLOOKUP(Table3[Symbol],stockComparisonTrading_excel!$A$2:$X$562,18,FALSE)</f>
        <v>82.86</v>
      </c>
      <c r="K152" s="105">
        <f>VLOOKUP(Table3[Symbol],stockComparisonTrading_excel!$A$2:$X$562,18,FALSE)</f>
        <v>82.86</v>
      </c>
      <c r="L152" s="105">
        <f>VLOOKUP(Table3[Symbol],stockComparisonTrading_excel!$A$2:$X$562,18,FALSE)</f>
        <v>82.86</v>
      </c>
      <c r="M152" s="105">
        <f>VLOOKUP(Table3[Symbol],stockComparisonTrading_excel!$A$2:$X$562,18,FALSE)</f>
        <v>82.86</v>
      </c>
      <c r="N152" s="105">
        <f>VLOOKUP(Table3[Symbol],stockComparisonTrading_excel!$A$2:$X$562,18,FALSE)</f>
        <v>82.86</v>
      </c>
      <c r="O152" s="105">
        <f>VLOOKUP(Table3[Symbol],stockComparisonTrading_excel!$A$2:$X$562,17,FALSE)</f>
        <v>47098682076</v>
      </c>
      <c r="P152" s="105">
        <f>VLOOKUP(Table3[Symbol],stockComparisonTrading_excel!$A$2:$X$562,18,FALSE)</f>
        <v>82.86</v>
      </c>
      <c r="Q152" s="105">
        <f>VLOOKUP(Table3[Symbol],stockComparisonTrading_excel!$A$2:$X$562,19,FALSE)</f>
        <v>5.5</v>
      </c>
      <c r="R152" s="105">
        <f>VLOOKUP(Table3[Symbol],stockComparisonTrading_excel!$A$2:$X$562,20,FALSE)</f>
        <v>5.18</v>
      </c>
      <c r="S152" s="105">
        <f>VLOOKUP(Table3[Symbol],stockComparisonTrading_excel!$A$2:$X$562,21,FALSE)</f>
        <v>1.23</v>
      </c>
      <c r="T152" s="105">
        <f>VLOOKUP(Table3[Symbol],stockComparisonTrading_excel!$A$2:$X$562,22,FALSE)</f>
        <v>239.33</v>
      </c>
      <c r="U152" s="105">
        <f>VLOOKUP(Table3[Symbol],stockComparisonTrading_excel!$A$2:$X$562,23,FALSE)</f>
        <v>1652585336</v>
      </c>
      <c r="V152" s="105">
        <f>VLOOKUP(Table3[Symbol],stockComparisonTrading_excel!$A$2:$X$562,24,FALSE)</f>
        <v>1</v>
      </c>
      <c r="W152" s="106" t="str">
        <f>VLOOKUP(Table3[Symbol],Finalcial!$A$2:$P$493,2)</f>
        <v>Q1/2013</v>
      </c>
      <c r="X152" s="107">
        <f>VLOOKUP(Table3[Symbol],Finalcial!$A$2:$P$493,3)</f>
        <v>41364</v>
      </c>
      <c r="Y152" s="107">
        <f>VLOOKUP(Table3[Symbol],Finalcial!$A$2:$P$493,4,FALSE)</f>
        <v>61373757</v>
      </c>
      <c r="Z152" s="107">
        <f>VLOOKUP(Table3[Symbol],Finalcial!$A$2:$P$493,5,FALSE)</f>
        <v>45003230</v>
      </c>
      <c r="AA152" s="107">
        <f>VLOOKUP(Table3[Symbol],Finalcial!$A$2:$P$493,6,FALSE)</f>
        <v>1652585</v>
      </c>
      <c r="AB152" s="107">
        <f>VLOOKUP(Table3[Symbol],Finalcial!$A$2:$P$493,7,FALSE)</f>
        <v>16061233</v>
      </c>
      <c r="AC152" s="107">
        <f>VLOOKUP(Table3[Symbol],Finalcial!$A$2:$P$493,8,FALSE)</f>
        <v>14505628</v>
      </c>
      <c r="AD152" s="107">
        <f>VLOOKUP(Table3[Symbol],Finalcial!$A$2:$P$493,9,FALSE)</f>
        <v>5070283</v>
      </c>
      <c r="AE152" s="107">
        <f>VLOOKUP(Table3[Symbol],Finalcial!$A$2:$P$493,10,FALSE)</f>
        <v>3.07</v>
      </c>
      <c r="AF152" s="107">
        <f>VLOOKUP(Table3[Symbol],Finalcial!$A$2:$P$493,11,FALSE)</f>
        <v>2.8</v>
      </c>
      <c r="AG152" s="107">
        <f>VLOOKUP(Table3[Symbol],Finalcial!$A$2:$P$493,12,FALSE)</f>
        <v>34.950000000000003</v>
      </c>
      <c r="AH152" s="107">
        <f>VLOOKUP(Table3[Symbol],Finalcial!$A$2:$P$493,13,FALSE)</f>
        <v>17.14</v>
      </c>
      <c r="AI152" s="107">
        <f>VLOOKUP(Table3[Symbol],Finalcial!$A$2:$P$493,14,FALSE)</f>
        <v>48.16</v>
      </c>
      <c r="AJ152" s="108">
        <f t="shared" si="2"/>
        <v>8.8758812870997534</v>
      </c>
    </row>
    <row r="153" spans="1:36" ht="18.55" customHeight="1" x14ac:dyDescent="0.3">
      <c r="A153" s="64" t="s">
        <v>412</v>
      </c>
      <c r="B153" s="14" t="str">
        <f>VLOOKUP(Table3[Symbol],stockComparisonTrading_excel!$A$2:$X$562,2,FALSE)</f>
        <v>Services: Media &amp; Publishing</v>
      </c>
      <c r="C153" s="104">
        <f>VLOOKUP(Table3[Symbol],stockComparisonTrading_excel!$A$2:$X$562,3,FALSE)</f>
        <v>149.5</v>
      </c>
      <c r="D153" s="105">
        <f>VLOOKUP(Table3[Symbol],stockComparisonTrading_excel!$A$2:$X$562,18,FALSE)</f>
        <v>17.07</v>
      </c>
      <c r="E153" s="105">
        <f>VLOOKUP(Table3[Symbol],stockComparisonTrading_excel!$A$2:$X$562,18,FALSE)</f>
        <v>17.07</v>
      </c>
      <c r="F153" s="105">
        <f>VLOOKUP(Table3[Symbol],stockComparisonTrading_excel!$A$2:$X$562,18,FALSE)</f>
        <v>17.07</v>
      </c>
      <c r="G153" s="105">
        <f>VLOOKUP(Table3[Symbol],stockComparisonTrading_excel!$A$2:$X$562,18,FALSE)</f>
        <v>17.07</v>
      </c>
      <c r="H153" s="105">
        <f>VLOOKUP(Table3[Symbol],stockComparisonTrading_excel!$A$2:$X$562,18,FALSE)</f>
        <v>17.07</v>
      </c>
      <c r="I153" s="105">
        <f>VLOOKUP(Table3[Symbol],stockComparisonTrading_excel!$A$2:$X$562,18,FALSE)</f>
        <v>17.07</v>
      </c>
      <c r="J153" s="105">
        <f>VLOOKUP(Table3[Symbol],stockComparisonTrading_excel!$A$2:$X$562,18,FALSE)</f>
        <v>17.07</v>
      </c>
      <c r="K153" s="105">
        <f>VLOOKUP(Table3[Symbol],stockComparisonTrading_excel!$A$2:$X$562,18,FALSE)</f>
        <v>17.07</v>
      </c>
      <c r="L153" s="105">
        <f>VLOOKUP(Table3[Symbol],stockComparisonTrading_excel!$A$2:$X$562,18,FALSE)</f>
        <v>17.07</v>
      </c>
      <c r="M153" s="105">
        <f>VLOOKUP(Table3[Symbol],stockComparisonTrading_excel!$A$2:$X$562,18,FALSE)</f>
        <v>17.07</v>
      </c>
      <c r="N153" s="105">
        <f>VLOOKUP(Table3[Symbol],stockComparisonTrading_excel!$A$2:$X$562,18,FALSE)</f>
        <v>17.07</v>
      </c>
      <c r="O153" s="105">
        <f>VLOOKUP(Table3[Symbol],stockComparisonTrading_excel!$A$2:$X$562,17,FALSE)</f>
        <v>1738000000</v>
      </c>
      <c r="P153" s="105">
        <f>VLOOKUP(Table3[Symbol],stockComparisonTrading_excel!$A$2:$X$562,18,FALSE)</f>
        <v>17.07</v>
      </c>
      <c r="Q153" s="105">
        <f>VLOOKUP(Table3[Symbol],stockComparisonTrading_excel!$A$2:$X$562,19,FALSE)</f>
        <v>2.61</v>
      </c>
      <c r="R153" s="105">
        <f>VLOOKUP(Table3[Symbol],stockComparisonTrading_excel!$A$2:$X$562,20,FALSE)</f>
        <v>60.56</v>
      </c>
      <c r="S153" s="105">
        <f>VLOOKUP(Table3[Symbol],stockComparisonTrading_excel!$A$2:$X$562,21,FALSE)</f>
        <v>4.1100000000000003</v>
      </c>
      <c r="T153" s="105">
        <f>VLOOKUP(Table3[Symbol],stockComparisonTrading_excel!$A$2:$X$562,22,FALSE)</f>
        <v>0.27</v>
      </c>
      <c r="U153" s="105">
        <f>VLOOKUP(Table3[Symbol],stockComparisonTrading_excel!$A$2:$X$562,23,FALSE)</f>
        <v>11000000</v>
      </c>
      <c r="V153" s="105">
        <f>VLOOKUP(Table3[Symbol],stockComparisonTrading_excel!$A$2:$X$562,24,FALSE)</f>
        <v>10</v>
      </c>
      <c r="W153" s="106" t="str">
        <f>VLOOKUP(Table3[Symbol],Finalcial!$A$2:$P$493,2)</f>
        <v>Q1/2013</v>
      </c>
      <c r="X153" s="107">
        <f>VLOOKUP(Table3[Symbol],Finalcial!$A$2:$P$493,3)</f>
        <v>41364</v>
      </c>
      <c r="Y153" s="107">
        <f>VLOOKUP(Table3[Symbol],Finalcial!$A$2:$P$493,4,FALSE)</f>
        <v>919738</v>
      </c>
      <c r="Z153" s="107">
        <f>VLOOKUP(Table3[Symbol],Finalcial!$A$2:$P$493,5,FALSE)</f>
        <v>239264</v>
      </c>
      <c r="AA153" s="107">
        <f>VLOOKUP(Table3[Symbol],Finalcial!$A$2:$P$493,6,FALSE)</f>
        <v>110000</v>
      </c>
      <c r="AB153" s="107">
        <f>VLOOKUP(Table3[Symbol],Finalcial!$A$2:$P$493,7,FALSE)</f>
        <v>666146</v>
      </c>
      <c r="AC153" s="107">
        <f>VLOOKUP(Table3[Symbol],Finalcial!$A$2:$P$493,8,FALSE)</f>
        <v>289549</v>
      </c>
      <c r="AD153" s="107">
        <f>VLOOKUP(Table3[Symbol],Finalcial!$A$2:$P$493,9,FALSE)</f>
        <v>33193</v>
      </c>
      <c r="AE153" s="107">
        <f>VLOOKUP(Table3[Symbol],Finalcial!$A$2:$P$493,10,FALSE)</f>
        <v>3.02</v>
      </c>
      <c r="AF153" s="107">
        <f>VLOOKUP(Table3[Symbol],Finalcial!$A$2:$P$493,11,FALSE)</f>
        <v>0.36</v>
      </c>
      <c r="AG153" s="107">
        <f>VLOOKUP(Table3[Symbol],Finalcial!$A$2:$P$493,12,FALSE)</f>
        <v>11.46</v>
      </c>
      <c r="AH153" s="107">
        <f>VLOOKUP(Table3[Symbol],Finalcial!$A$2:$P$493,13,FALSE)</f>
        <v>14.83</v>
      </c>
      <c r="AI153" s="107">
        <f>VLOOKUP(Table3[Symbol],Finalcial!$A$2:$P$493,14,FALSE)</f>
        <v>15.78</v>
      </c>
      <c r="AJ153" s="108">
        <f t="shared" si="2"/>
        <v>7.2082668032416475</v>
      </c>
    </row>
    <row r="154" spans="1:36" ht="18.55" customHeight="1" x14ac:dyDescent="0.3">
      <c r="A154" s="64" t="s">
        <v>405</v>
      </c>
      <c r="B154" s="14" t="str">
        <f>VLOOKUP(Table3[Symbol],stockComparisonTrading_excel!$A$2:$X$562,2,FALSE)</f>
        <v>Services: Health Care Services</v>
      </c>
      <c r="C154" s="104">
        <f>VLOOKUP(Table3[Symbol],stockComparisonTrading_excel!$A$2:$X$562,3,FALSE)</f>
        <v>227</v>
      </c>
      <c r="D154" s="105">
        <f>VLOOKUP(Table3[Symbol],stockComparisonTrading_excel!$A$2:$X$562,18,FALSE)</f>
        <v>24.61</v>
      </c>
      <c r="E154" s="105">
        <f>VLOOKUP(Table3[Symbol],stockComparisonTrading_excel!$A$2:$X$562,18,FALSE)</f>
        <v>24.61</v>
      </c>
      <c r="F154" s="105">
        <f>VLOOKUP(Table3[Symbol],stockComparisonTrading_excel!$A$2:$X$562,18,FALSE)</f>
        <v>24.61</v>
      </c>
      <c r="G154" s="105">
        <f>VLOOKUP(Table3[Symbol],stockComparisonTrading_excel!$A$2:$X$562,18,FALSE)</f>
        <v>24.61</v>
      </c>
      <c r="H154" s="105">
        <f>VLOOKUP(Table3[Symbol],stockComparisonTrading_excel!$A$2:$X$562,18,FALSE)</f>
        <v>24.61</v>
      </c>
      <c r="I154" s="105">
        <f>VLOOKUP(Table3[Symbol],stockComparisonTrading_excel!$A$2:$X$562,18,FALSE)</f>
        <v>24.61</v>
      </c>
      <c r="J154" s="105">
        <f>VLOOKUP(Table3[Symbol],stockComparisonTrading_excel!$A$2:$X$562,18,FALSE)</f>
        <v>24.61</v>
      </c>
      <c r="K154" s="105">
        <f>VLOOKUP(Table3[Symbol],stockComparisonTrading_excel!$A$2:$X$562,18,FALSE)</f>
        <v>24.61</v>
      </c>
      <c r="L154" s="105">
        <f>VLOOKUP(Table3[Symbol],stockComparisonTrading_excel!$A$2:$X$562,18,FALSE)</f>
        <v>24.61</v>
      </c>
      <c r="M154" s="105">
        <f>VLOOKUP(Table3[Symbol],stockComparisonTrading_excel!$A$2:$X$562,18,FALSE)</f>
        <v>24.61</v>
      </c>
      <c r="N154" s="105">
        <f>VLOOKUP(Table3[Symbol],stockComparisonTrading_excel!$A$2:$X$562,18,FALSE)</f>
        <v>24.61</v>
      </c>
      <c r="O154" s="105">
        <f>VLOOKUP(Table3[Symbol],stockComparisonTrading_excel!$A$2:$X$562,17,FALSE)</f>
        <v>25300000000</v>
      </c>
      <c r="P154" s="105">
        <f>VLOOKUP(Table3[Symbol],stockComparisonTrading_excel!$A$2:$X$562,18,FALSE)</f>
        <v>24.61</v>
      </c>
      <c r="Q154" s="105">
        <f>VLOOKUP(Table3[Symbol],stockComparisonTrading_excel!$A$2:$X$562,19,FALSE)</f>
        <v>5.0599999999999996</v>
      </c>
      <c r="R154" s="105">
        <f>VLOOKUP(Table3[Symbol],stockComparisonTrading_excel!$A$2:$X$562,20,FALSE)</f>
        <v>49.97</v>
      </c>
      <c r="S154" s="105">
        <f>VLOOKUP(Table3[Symbol],stockComparisonTrading_excel!$A$2:$X$562,21,FALSE)</f>
        <v>1.68</v>
      </c>
      <c r="T154" s="105">
        <f>VLOOKUP(Table3[Symbol],stockComparisonTrading_excel!$A$2:$X$562,22,FALSE)</f>
        <v>0.55000000000000004</v>
      </c>
      <c r="U154" s="105">
        <f>VLOOKUP(Table3[Symbol],stockComparisonTrading_excel!$A$2:$X$562,23,FALSE)</f>
        <v>100000000</v>
      </c>
      <c r="V154" s="105">
        <f>VLOOKUP(Table3[Symbol],stockComparisonTrading_excel!$A$2:$X$562,24,FALSE)</f>
        <v>10</v>
      </c>
      <c r="W154" s="106" t="str">
        <f>VLOOKUP(Table3[Symbol],Finalcial!$A$2:$P$493,2)</f>
        <v>Q1/2013</v>
      </c>
      <c r="X154" s="107">
        <f>VLOOKUP(Table3[Symbol],Finalcial!$A$2:$P$493,3)</f>
        <v>41364</v>
      </c>
      <c r="Y154" s="107">
        <f>VLOOKUP(Table3[Symbol],Finalcial!$A$2:$P$493,4,FALSE)</f>
        <v>7376014</v>
      </c>
      <c r="Z154" s="107">
        <f>VLOOKUP(Table3[Symbol],Finalcial!$A$2:$P$493,5,FALSE)</f>
        <v>2012718</v>
      </c>
      <c r="AA154" s="107">
        <f>VLOOKUP(Table3[Symbol],Finalcial!$A$2:$P$493,6,FALSE)</f>
        <v>1000000</v>
      </c>
      <c r="AB154" s="107">
        <f>VLOOKUP(Table3[Symbol],Finalcial!$A$2:$P$493,7,FALSE)</f>
        <v>4996823</v>
      </c>
      <c r="AC154" s="107">
        <f>VLOOKUP(Table3[Symbol],Finalcial!$A$2:$P$493,8,FALSE)</f>
        <v>2120288</v>
      </c>
      <c r="AD154" s="107">
        <f>VLOOKUP(Table3[Symbol],Finalcial!$A$2:$P$493,9,FALSE)</f>
        <v>283811</v>
      </c>
      <c r="AE154" s="107">
        <f>VLOOKUP(Table3[Symbol],Finalcial!$A$2:$P$493,10,FALSE)</f>
        <v>2.84</v>
      </c>
      <c r="AF154" s="107">
        <f>VLOOKUP(Table3[Symbol],Finalcial!$A$2:$P$493,11,FALSE)</f>
        <v>0.4</v>
      </c>
      <c r="AG154" s="107">
        <f>VLOOKUP(Table3[Symbol],Finalcial!$A$2:$P$493,12,FALSE)</f>
        <v>13.39</v>
      </c>
      <c r="AH154" s="107">
        <f>VLOOKUP(Table3[Symbol],Finalcial!$A$2:$P$493,13,FALSE)</f>
        <v>20.47</v>
      </c>
      <c r="AI154" s="107">
        <f>VLOOKUP(Table3[Symbol],Finalcial!$A$2:$P$493,14,FALSE)</f>
        <v>21.12</v>
      </c>
      <c r="AJ154" s="108">
        <f t="shared" si="2"/>
        <v>7.0917547240945558</v>
      </c>
    </row>
    <row r="155" spans="1:36" ht="18.55" customHeight="1" x14ac:dyDescent="0.3">
      <c r="A155" s="64" t="s">
        <v>316</v>
      </c>
      <c r="B155" s="14" t="str">
        <f>VLOOKUP(Table3[Symbol],stockComparisonTrading_excel!$A$2:$X$562,2,FALSE)</f>
        <v>Industrials: Petrochemicals &amp; Chemicals</v>
      </c>
      <c r="C155" s="104">
        <f>VLOOKUP(Table3[Symbol],stockComparisonTrading_excel!$A$2:$X$562,3,FALSE)</f>
        <v>70</v>
      </c>
      <c r="D155" s="105">
        <f>VLOOKUP(Table3[Symbol],stockComparisonTrading_excel!$A$2:$X$562,18,FALSE)</f>
        <v>9.15</v>
      </c>
      <c r="E155" s="105">
        <f>VLOOKUP(Table3[Symbol],stockComparisonTrading_excel!$A$2:$X$562,18,FALSE)</f>
        <v>9.15</v>
      </c>
      <c r="F155" s="105">
        <f>VLOOKUP(Table3[Symbol],stockComparisonTrading_excel!$A$2:$X$562,18,FALSE)</f>
        <v>9.15</v>
      </c>
      <c r="G155" s="105">
        <f>VLOOKUP(Table3[Symbol],stockComparisonTrading_excel!$A$2:$X$562,18,FALSE)</f>
        <v>9.15</v>
      </c>
      <c r="H155" s="105">
        <f>VLOOKUP(Table3[Symbol],stockComparisonTrading_excel!$A$2:$X$562,18,FALSE)</f>
        <v>9.15</v>
      </c>
      <c r="I155" s="105">
        <f>VLOOKUP(Table3[Symbol],stockComparisonTrading_excel!$A$2:$X$562,18,FALSE)</f>
        <v>9.15</v>
      </c>
      <c r="J155" s="105">
        <f>VLOOKUP(Table3[Symbol],stockComparisonTrading_excel!$A$2:$X$562,18,FALSE)</f>
        <v>9.15</v>
      </c>
      <c r="K155" s="105">
        <f>VLOOKUP(Table3[Symbol],stockComparisonTrading_excel!$A$2:$X$562,18,FALSE)</f>
        <v>9.15</v>
      </c>
      <c r="L155" s="105">
        <f>VLOOKUP(Table3[Symbol],stockComparisonTrading_excel!$A$2:$X$562,18,FALSE)</f>
        <v>9.15</v>
      </c>
      <c r="M155" s="105">
        <f>VLOOKUP(Table3[Symbol],stockComparisonTrading_excel!$A$2:$X$562,18,FALSE)</f>
        <v>9.15</v>
      </c>
      <c r="N155" s="105">
        <f>VLOOKUP(Table3[Symbol],stockComparisonTrading_excel!$A$2:$X$562,18,FALSE)</f>
        <v>9.15</v>
      </c>
      <c r="O155" s="105">
        <f>VLOOKUP(Table3[Symbol],stockComparisonTrading_excel!$A$2:$X$562,17,FALSE)</f>
        <v>331400410099.5</v>
      </c>
      <c r="P155" s="105">
        <f>VLOOKUP(Table3[Symbol],stockComparisonTrading_excel!$A$2:$X$562,18,FALSE)</f>
        <v>9.15</v>
      </c>
      <c r="Q155" s="105">
        <f>VLOOKUP(Table3[Symbol],stockComparisonTrading_excel!$A$2:$X$562,19,FALSE)</f>
        <v>1.42</v>
      </c>
      <c r="R155" s="105">
        <f>VLOOKUP(Table3[Symbol],stockComparisonTrading_excel!$A$2:$X$562,20,FALSE)</f>
        <v>51.8</v>
      </c>
      <c r="S155" s="105">
        <f>VLOOKUP(Table3[Symbol],stockComparisonTrading_excel!$A$2:$X$562,21,FALSE)</f>
        <v>4.63</v>
      </c>
      <c r="T155" s="105">
        <f>VLOOKUP(Table3[Symbol],stockComparisonTrading_excel!$A$2:$X$562,22,FALSE)</f>
        <v>30.18</v>
      </c>
      <c r="U155" s="105">
        <f>VLOOKUP(Table3[Symbol],stockComparisonTrading_excel!$A$2:$X$562,23,FALSE)</f>
        <v>4508849117</v>
      </c>
      <c r="V155" s="105">
        <f>VLOOKUP(Table3[Symbol],stockComparisonTrading_excel!$A$2:$X$562,24,FALSE)</f>
        <v>10</v>
      </c>
      <c r="W155" s="106" t="str">
        <f>VLOOKUP(Table3[Symbol],Finalcial!$A$2:$P$493,2)</f>
        <v>Q4/2012</v>
      </c>
      <c r="X155" s="107">
        <f>VLOOKUP(Table3[Symbol],Finalcial!$A$2:$P$493,3)</f>
        <v>41274</v>
      </c>
      <c r="Y155" s="107">
        <f>VLOOKUP(Table3[Symbol],Finalcial!$A$2:$P$493,4,FALSE)</f>
        <v>420641594.99000001</v>
      </c>
      <c r="Z155" s="107">
        <f>VLOOKUP(Table3[Symbol],Finalcial!$A$2:$P$493,5,FALSE)</f>
        <v>175190103.72999999</v>
      </c>
      <c r="AA155" s="107">
        <f>VLOOKUP(Table3[Symbol],Finalcial!$A$2:$P$493,6,FALSE)</f>
        <v>45088491.170000002</v>
      </c>
      <c r="AB155" s="107">
        <f>VLOOKUP(Table3[Symbol],Finalcial!$A$2:$P$493,7,FALSE)</f>
        <v>233561564.33000001</v>
      </c>
      <c r="AC155" s="107">
        <f>VLOOKUP(Table3[Symbol],Finalcial!$A$2:$P$493,8,FALSE)</f>
        <v>145272125.97</v>
      </c>
      <c r="AD155" s="107">
        <f>VLOOKUP(Table3[Symbol],Finalcial!$A$2:$P$493,9,FALSE)</f>
        <v>12074988.060000001</v>
      </c>
      <c r="AE155" s="107">
        <f>VLOOKUP(Table3[Symbol],Finalcial!$A$2:$P$493,10,FALSE)</f>
        <v>2.68</v>
      </c>
      <c r="AF155" s="107">
        <f>VLOOKUP(Table3[Symbol],Finalcial!$A$2:$P$493,11,FALSE)</f>
        <v>0.75</v>
      </c>
      <c r="AG155" s="107">
        <f>VLOOKUP(Table3[Symbol],Finalcial!$A$2:$P$493,12,FALSE)</f>
        <v>8.31</v>
      </c>
      <c r="AH155" s="107">
        <f>VLOOKUP(Table3[Symbol],Finalcial!$A$2:$P$493,13,FALSE)</f>
        <v>11.13</v>
      </c>
      <c r="AI155" s="107">
        <f>VLOOKUP(Table3[Symbol],Finalcial!$A$2:$P$493,14,FALSE)</f>
        <v>16.39</v>
      </c>
      <c r="AJ155" s="108">
        <f t="shared" si="2"/>
        <v>14.508511549617216</v>
      </c>
    </row>
    <row r="156" spans="1:36" ht="18.55" customHeight="1" x14ac:dyDescent="0.3">
      <c r="A156" s="64" t="s">
        <v>411</v>
      </c>
      <c r="B156" s="14" t="str">
        <f>VLOOKUP(Table3[Symbol],stockComparisonTrading_excel!$A$2:$X$562,2,FALSE)</f>
        <v>Property &amp; Construction: Construction Materials</v>
      </c>
      <c r="C156" s="104">
        <f>VLOOKUP(Table3[Symbol],stockComparisonTrading_excel!$A$2:$X$562,3,FALSE)</f>
        <v>43.75</v>
      </c>
      <c r="D156" s="105">
        <f>VLOOKUP(Table3[Symbol],stockComparisonTrading_excel!$A$2:$X$562,18,FALSE)</f>
        <v>11.49</v>
      </c>
      <c r="E156" s="105">
        <f>VLOOKUP(Table3[Symbol],stockComparisonTrading_excel!$A$2:$X$562,18,FALSE)</f>
        <v>11.49</v>
      </c>
      <c r="F156" s="105">
        <f>VLOOKUP(Table3[Symbol],stockComparisonTrading_excel!$A$2:$X$562,18,FALSE)</f>
        <v>11.49</v>
      </c>
      <c r="G156" s="105">
        <f>VLOOKUP(Table3[Symbol],stockComparisonTrading_excel!$A$2:$X$562,18,FALSE)</f>
        <v>11.49</v>
      </c>
      <c r="H156" s="105">
        <f>VLOOKUP(Table3[Symbol],stockComparisonTrading_excel!$A$2:$X$562,18,FALSE)</f>
        <v>11.49</v>
      </c>
      <c r="I156" s="105">
        <f>VLOOKUP(Table3[Symbol],stockComparisonTrading_excel!$A$2:$X$562,18,FALSE)</f>
        <v>11.49</v>
      </c>
      <c r="J156" s="105">
        <f>VLOOKUP(Table3[Symbol],stockComparisonTrading_excel!$A$2:$X$562,18,FALSE)</f>
        <v>11.49</v>
      </c>
      <c r="K156" s="105">
        <f>VLOOKUP(Table3[Symbol],stockComparisonTrading_excel!$A$2:$X$562,18,FALSE)</f>
        <v>11.49</v>
      </c>
      <c r="L156" s="105">
        <f>VLOOKUP(Table3[Symbol],stockComparisonTrading_excel!$A$2:$X$562,18,FALSE)</f>
        <v>11.49</v>
      </c>
      <c r="M156" s="105">
        <f>VLOOKUP(Table3[Symbol],stockComparisonTrading_excel!$A$2:$X$562,18,FALSE)</f>
        <v>11.49</v>
      </c>
      <c r="N156" s="105">
        <f>VLOOKUP(Table3[Symbol],stockComparisonTrading_excel!$A$2:$X$562,18,FALSE)</f>
        <v>11.49</v>
      </c>
      <c r="O156" s="105">
        <f>VLOOKUP(Table3[Symbol],stockComparisonTrading_excel!$A$2:$X$562,17,FALSE)</f>
        <v>12013160355</v>
      </c>
      <c r="P156" s="105">
        <f>VLOOKUP(Table3[Symbol],stockComparisonTrading_excel!$A$2:$X$562,18,FALSE)</f>
        <v>11.49</v>
      </c>
      <c r="Q156" s="105">
        <f>VLOOKUP(Table3[Symbol],stockComparisonTrading_excel!$A$2:$X$562,19,FALSE)</f>
        <v>2.5299999999999998</v>
      </c>
      <c r="R156" s="105">
        <f>VLOOKUP(Table3[Symbol],stockComparisonTrading_excel!$A$2:$X$562,20,FALSE)</f>
        <v>31.11</v>
      </c>
      <c r="S156" s="105" t="str">
        <f>VLOOKUP(Table3[Symbol],stockComparisonTrading_excel!$A$2:$X$562,21,FALSE)</f>
        <v>-</v>
      </c>
      <c r="T156" s="105">
        <f>VLOOKUP(Table3[Symbol],stockComparisonTrading_excel!$A$2:$X$562,22,FALSE)</f>
        <v>100.86</v>
      </c>
      <c r="U156" s="105">
        <f>VLOOKUP(Table3[Symbol],stockComparisonTrading_excel!$A$2:$X$562,23,FALSE)</f>
        <v>152548068</v>
      </c>
      <c r="V156" s="105">
        <f>VLOOKUP(Table3[Symbol],stockComparisonTrading_excel!$A$2:$X$562,24,FALSE)</f>
        <v>10</v>
      </c>
      <c r="W156" s="106" t="str">
        <f>VLOOKUP(Table3[Symbol],Finalcial!$A$2:$P$493,2)</f>
        <v>Q1/2013</v>
      </c>
      <c r="X156" s="107">
        <f>VLOOKUP(Table3[Symbol],Finalcial!$A$2:$P$493,3)</f>
        <v>41364</v>
      </c>
      <c r="Y156" s="107">
        <f>VLOOKUP(Table3[Symbol],Finalcial!$A$2:$P$493,4,FALSE)</f>
        <v>17073398</v>
      </c>
      <c r="Z156" s="107">
        <f>VLOOKUP(Table3[Symbol],Finalcial!$A$2:$P$493,5,FALSE)</f>
        <v>11735942</v>
      </c>
      <c r="AA156" s="107">
        <f>VLOOKUP(Table3[Symbol],Finalcial!$A$2:$P$493,6,FALSE)</f>
        <v>1525481</v>
      </c>
      <c r="AB156" s="107">
        <f>VLOOKUP(Table3[Symbol],Finalcial!$A$2:$P$493,7,FALSE)</f>
        <v>4745077</v>
      </c>
      <c r="AC156" s="107">
        <f>VLOOKUP(Table3[Symbol],Finalcial!$A$2:$P$493,8,FALSE)</f>
        <v>8467900</v>
      </c>
      <c r="AD156" s="107">
        <f>VLOOKUP(Table3[Symbol],Finalcial!$A$2:$P$493,9,FALSE)</f>
        <v>409368</v>
      </c>
      <c r="AE156" s="107">
        <f>VLOOKUP(Table3[Symbol],Finalcial!$A$2:$P$493,10,FALSE)</f>
        <v>2.68</v>
      </c>
      <c r="AF156" s="107">
        <f>VLOOKUP(Table3[Symbol],Finalcial!$A$2:$P$493,11,FALSE)</f>
        <v>2.4700000000000002</v>
      </c>
      <c r="AG156" s="107">
        <f>VLOOKUP(Table3[Symbol],Finalcial!$A$2:$P$493,12,FALSE)</f>
        <v>4.83</v>
      </c>
      <c r="AH156" s="107">
        <f>VLOOKUP(Table3[Symbol],Finalcial!$A$2:$P$493,13,FALSE)</f>
        <v>8.5299999999999994</v>
      </c>
      <c r="AI156" s="107">
        <f>VLOOKUP(Table3[Symbol],Finalcial!$A$2:$P$493,14,FALSE)</f>
        <v>24.01</v>
      </c>
      <c r="AJ156" s="108">
        <f t="shared" si="2"/>
        <v>28.668440132106074</v>
      </c>
    </row>
    <row r="157" spans="1:36" ht="18.55" customHeight="1" x14ac:dyDescent="0.3">
      <c r="A157" s="64" t="s">
        <v>142</v>
      </c>
      <c r="B157" s="14" t="str">
        <f>VLOOKUP(Table3[Symbol],stockComparisonTrading_excel!$A$2:$X$562,2,FALSE)</f>
        <v>Services: Media &amp; Publishing</v>
      </c>
      <c r="C157" s="104">
        <f>VLOOKUP(Table3[Symbol],stockComparisonTrading_excel!$A$2:$X$562,3,FALSE)</f>
        <v>190</v>
      </c>
      <c r="D157" s="105">
        <f>VLOOKUP(Table3[Symbol],stockComparisonTrading_excel!$A$2:$X$562,18,FALSE)</f>
        <v>12.76</v>
      </c>
      <c r="E157" s="105">
        <f>VLOOKUP(Table3[Symbol],stockComparisonTrading_excel!$A$2:$X$562,18,FALSE)</f>
        <v>12.76</v>
      </c>
      <c r="F157" s="105">
        <f>VLOOKUP(Table3[Symbol],stockComparisonTrading_excel!$A$2:$X$562,18,FALSE)</f>
        <v>12.76</v>
      </c>
      <c r="G157" s="105">
        <f>VLOOKUP(Table3[Symbol],stockComparisonTrading_excel!$A$2:$X$562,18,FALSE)</f>
        <v>12.76</v>
      </c>
      <c r="H157" s="105">
        <f>VLOOKUP(Table3[Symbol],stockComparisonTrading_excel!$A$2:$X$562,18,FALSE)</f>
        <v>12.76</v>
      </c>
      <c r="I157" s="105">
        <f>VLOOKUP(Table3[Symbol],stockComparisonTrading_excel!$A$2:$X$562,18,FALSE)</f>
        <v>12.76</v>
      </c>
      <c r="J157" s="105">
        <f>VLOOKUP(Table3[Symbol],stockComparisonTrading_excel!$A$2:$X$562,18,FALSE)</f>
        <v>12.76</v>
      </c>
      <c r="K157" s="105">
        <f>VLOOKUP(Table3[Symbol],stockComparisonTrading_excel!$A$2:$X$562,18,FALSE)</f>
        <v>12.76</v>
      </c>
      <c r="L157" s="105">
        <f>VLOOKUP(Table3[Symbol],stockComparisonTrading_excel!$A$2:$X$562,18,FALSE)</f>
        <v>12.76</v>
      </c>
      <c r="M157" s="105">
        <f>VLOOKUP(Table3[Symbol],stockComparisonTrading_excel!$A$2:$X$562,18,FALSE)</f>
        <v>12.76</v>
      </c>
      <c r="N157" s="105">
        <f>VLOOKUP(Table3[Symbol],stockComparisonTrading_excel!$A$2:$X$562,18,FALSE)</f>
        <v>12.76</v>
      </c>
      <c r="O157" s="105">
        <f>VLOOKUP(Table3[Symbol],stockComparisonTrading_excel!$A$2:$X$562,17,FALSE)</f>
        <v>1530000000</v>
      </c>
      <c r="P157" s="105">
        <f>VLOOKUP(Table3[Symbol],stockComparisonTrading_excel!$A$2:$X$562,18,FALSE)</f>
        <v>12.76</v>
      </c>
      <c r="Q157" s="105">
        <f>VLOOKUP(Table3[Symbol],stockComparisonTrading_excel!$A$2:$X$562,19,FALSE)</f>
        <v>1.73</v>
      </c>
      <c r="R157" s="105">
        <f>VLOOKUP(Table3[Symbol],stockComparisonTrading_excel!$A$2:$X$562,20,FALSE)</f>
        <v>117.99</v>
      </c>
      <c r="S157" s="105">
        <f>VLOOKUP(Table3[Symbol],stockComparisonTrading_excel!$A$2:$X$562,21,FALSE)</f>
        <v>3.92</v>
      </c>
      <c r="T157" s="105">
        <f>VLOOKUP(Table3[Symbol],stockComparisonTrading_excel!$A$2:$X$562,22,FALSE)</f>
        <v>0.09</v>
      </c>
      <c r="U157" s="105">
        <f>VLOOKUP(Table3[Symbol],stockComparisonTrading_excel!$A$2:$X$562,23,FALSE)</f>
        <v>7500000</v>
      </c>
      <c r="V157" s="105">
        <f>VLOOKUP(Table3[Symbol],stockComparisonTrading_excel!$A$2:$X$562,24,FALSE)</f>
        <v>10</v>
      </c>
      <c r="W157" s="106" t="str">
        <f>VLOOKUP(Table3[Symbol],Finalcial!$A$2:$P$493,2)</f>
        <v>Q1/2013</v>
      </c>
      <c r="X157" s="107">
        <f>VLOOKUP(Table3[Symbol],Finalcial!$A$2:$P$493,3)</f>
        <v>41364</v>
      </c>
      <c r="Y157" s="107">
        <f>VLOOKUP(Table3[Symbol],Finalcial!$A$2:$P$493,4,FALSE)</f>
        <v>1259511</v>
      </c>
      <c r="Z157" s="107">
        <f>VLOOKUP(Table3[Symbol],Finalcial!$A$2:$P$493,5,FALSE)</f>
        <v>351614</v>
      </c>
      <c r="AA157" s="107">
        <f>VLOOKUP(Table3[Symbol],Finalcial!$A$2:$P$493,6,FALSE)</f>
        <v>75000</v>
      </c>
      <c r="AB157" s="107">
        <f>VLOOKUP(Table3[Symbol],Finalcial!$A$2:$P$493,7,FALSE)</f>
        <v>884950</v>
      </c>
      <c r="AC157" s="107">
        <f>VLOOKUP(Table3[Symbol],Finalcial!$A$2:$P$493,8,FALSE)</f>
        <v>162752</v>
      </c>
      <c r="AD157" s="107">
        <f>VLOOKUP(Table3[Symbol],Finalcial!$A$2:$P$493,9,FALSE)</f>
        <v>19564</v>
      </c>
      <c r="AE157" s="107">
        <f>VLOOKUP(Table3[Symbol],Finalcial!$A$2:$P$493,10,FALSE)</f>
        <v>2.61</v>
      </c>
      <c r="AF157" s="107">
        <f>VLOOKUP(Table3[Symbol],Finalcial!$A$2:$P$493,11,FALSE)</f>
        <v>0.4</v>
      </c>
      <c r="AG157" s="107">
        <f>VLOOKUP(Table3[Symbol],Finalcial!$A$2:$P$493,12,FALSE)</f>
        <v>12.02</v>
      </c>
      <c r="AH157" s="107">
        <f>VLOOKUP(Table3[Symbol],Finalcial!$A$2:$P$493,13,FALSE)</f>
        <v>13.09</v>
      </c>
      <c r="AI157" s="107">
        <f>VLOOKUP(Table3[Symbol],Finalcial!$A$2:$P$493,14,FALSE)</f>
        <v>14.14</v>
      </c>
      <c r="AJ157" s="108">
        <f t="shared" si="2"/>
        <v>17.972500511142915</v>
      </c>
    </row>
    <row r="158" spans="1:36" ht="18.55" customHeight="1" x14ac:dyDescent="0.3">
      <c r="A158" s="64" t="s">
        <v>177</v>
      </c>
      <c r="B158" s="14" t="str">
        <f>VLOOKUP(Table3[Symbol],stockComparisonTrading_excel!$A$2:$X$562,2,FALSE)</f>
        <v>Financials: Insurance</v>
      </c>
      <c r="C158" s="104">
        <f>VLOOKUP(Table3[Symbol],stockComparisonTrading_excel!$A$2:$X$562,3,FALSE)</f>
        <v>78</v>
      </c>
      <c r="D158" s="105" t="str">
        <f>VLOOKUP(Table3[Symbol],stockComparisonTrading_excel!$A$2:$X$562,18,FALSE)</f>
        <v>N/A</v>
      </c>
      <c r="E158" s="105" t="str">
        <f>VLOOKUP(Table3[Symbol],stockComparisonTrading_excel!$A$2:$X$562,18,FALSE)</f>
        <v>N/A</v>
      </c>
      <c r="F158" s="105" t="str">
        <f>VLOOKUP(Table3[Symbol],stockComparisonTrading_excel!$A$2:$X$562,18,FALSE)</f>
        <v>N/A</v>
      </c>
      <c r="G158" s="105" t="str">
        <f>VLOOKUP(Table3[Symbol],stockComparisonTrading_excel!$A$2:$X$562,18,FALSE)</f>
        <v>N/A</v>
      </c>
      <c r="H158" s="105" t="str">
        <f>VLOOKUP(Table3[Symbol],stockComparisonTrading_excel!$A$2:$X$562,18,FALSE)</f>
        <v>N/A</v>
      </c>
      <c r="I158" s="105" t="str">
        <f>VLOOKUP(Table3[Symbol],stockComparisonTrading_excel!$A$2:$X$562,18,FALSE)</f>
        <v>N/A</v>
      </c>
      <c r="J158" s="105" t="str">
        <f>VLOOKUP(Table3[Symbol],stockComparisonTrading_excel!$A$2:$X$562,18,FALSE)</f>
        <v>N/A</v>
      </c>
      <c r="K158" s="105" t="str">
        <f>VLOOKUP(Table3[Symbol],stockComparisonTrading_excel!$A$2:$X$562,18,FALSE)</f>
        <v>N/A</v>
      </c>
      <c r="L158" s="105" t="str">
        <f>VLOOKUP(Table3[Symbol],stockComparisonTrading_excel!$A$2:$X$562,18,FALSE)</f>
        <v>N/A</v>
      </c>
      <c r="M158" s="105" t="str">
        <f>VLOOKUP(Table3[Symbol],stockComparisonTrading_excel!$A$2:$X$562,18,FALSE)</f>
        <v>N/A</v>
      </c>
      <c r="N158" s="105" t="str">
        <f>VLOOKUP(Table3[Symbol],stockComparisonTrading_excel!$A$2:$X$562,18,FALSE)</f>
        <v>N/A</v>
      </c>
      <c r="O158" s="105">
        <f>VLOOKUP(Table3[Symbol],stockComparisonTrading_excel!$A$2:$X$562,17,FALSE)</f>
        <v>840000000</v>
      </c>
      <c r="P158" s="105" t="str">
        <f>VLOOKUP(Table3[Symbol],stockComparisonTrading_excel!$A$2:$X$562,18,FALSE)</f>
        <v>N/A</v>
      </c>
      <c r="Q158" s="105">
        <f>VLOOKUP(Table3[Symbol],stockComparisonTrading_excel!$A$2:$X$562,19,FALSE)</f>
        <v>4.33</v>
      </c>
      <c r="R158" s="105">
        <f>VLOOKUP(Table3[Symbol],stockComparisonTrading_excel!$A$2:$X$562,20,FALSE)</f>
        <v>19.399999999999999</v>
      </c>
      <c r="S158" s="105" t="str">
        <f>VLOOKUP(Table3[Symbol],stockComparisonTrading_excel!$A$2:$X$562,21,FALSE)</f>
        <v>-</v>
      </c>
      <c r="T158" s="105">
        <f>VLOOKUP(Table3[Symbol],stockComparisonTrading_excel!$A$2:$X$562,22,FALSE)</f>
        <v>0.06</v>
      </c>
      <c r="U158" s="105">
        <f>VLOOKUP(Table3[Symbol],stockComparisonTrading_excel!$A$2:$X$562,23,FALSE)</f>
        <v>10000000</v>
      </c>
      <c r="V158" s="105">
        <f>VLOOKUP(Table3[Symbol],stockComparisonTrading_excel!$A$2:$X$562,24,FALSE)</f>
        <v>10</v>
      </c>
      <c r="W158" s="106" t="str">
        <f>VLOOKUP(Table3[Symbol],Finalcial!$A$2:$P$493,2)</f>
        <v>Q1/2013</v>
      </c>
      <c r="X158" s="107">
        <f>VLOOKUP(Table3[Symbol],Finalcial!$A$2:$P$493,3)</f>
        <v>41364</v>
      </c>
      <c r="Y158" s="107">
        <f>VLOOKUP(Table3[Symbol],Finalcial!$A$2:$P$493,4,FALSE)</f>
        <v>1807796.76</v>
      </c>
      <c r="Z158" s="107">
        <f>VLOOKUP(Table3[Symbol],Finalcial!$A$2:$P$493,5,FALSE)</f>
        <v>1613750.25</v>
      </c>
      <c r="AA158" s="107">
        <f>VLOOKUP(Table3[Symbol],Finalcial!$A$2:$P$493,6,FALSE)</f>
        <v>100000</v>
      </c>
      <c r="AB158" s="107">
        <f>VLOOKUP(Table3[Symbol],Finalcial!$A$2:$P$493,7,FALSE)</f>
        <v>194046.51</v>
      </c>
      <c r="AC158" s="107">
        <f>VLOOKUP(Table3[Symbol],Finalcial!$A$2:$P$493,8,FALSE)</f>
        <v>81629.279999999999</v>
      </c>
      <c r="AD158" s="107">
        <f>VLOOKUP(Table3[Symbol],Finalcial!$A$2:$P$493,9,FALSE)</f>
        <v>26022.67</v>
      </c>
      <c r="AE158" s="107">
        <f>VLOOKUP(Table3[Symbol],Finalcial!$A$2:$P$493,10,FALSE)</f>
        <v>2.6</v>
      </c>
      <c r="AF158" s="107">
        <f>VLOOKUP(Table3[Symbol],Finalcial!$A$2:$P$493,11,FALSE)</f>
        <v>8.32</v>
      </c>
      <c r="AG158" s="107">
        <f>VLOOKUP(Table3[Symbol],Finalcial!$A$2:$P$493,12,FALSE)</f>
        <v>31.88</v>
      </c>
      <c r="AH158" s="107">
        <f>VLOOKUP(Table3[Symbol],Finalcial!$A$2:$P$493,13,FALSE)</f>
        <v>-0.16</v>
      </c>
      <c r="AI158" s="107">
        <f>VLOOKUP(Table3[Symbol],Finalcial!$A$2:$P$493,14,FALSE)</f>
        <v>-4.41</v>
      </c>
      <c r="AJ158" s="108">
        <f t="shared" si="2"/>
        <v>62.013246526970526</v>
      </c>
    </row>
    <row r="159" spans="1:36" ht="18.55" customHeight="1" x14ac:dyDescent="0.3">
      <c r="A159" s="64" t="s">
        <v>516</v>
      </c>
      <c r="B159" s="14" t="str">
        <f>VLOOKUP(Table3[Symbol],stockComparisonTrading_excel!$A$2:$X$562,2,FALSE)</f>
        <v>Industrials: Petrochemicals &amp; Chemicals</v>
      </c>
      <c r="C159" s="104">
        <f>VLOOKUP(Table3[Symbol],stockComparisonTrading_excel!$A$2:$X$562,3,FALSE)</f>
        <v>85.75</v>
      </c>
      <c r="D159" s="105">
        <f>VLOOKUP(Table3[Symbol],stockComparisonTrading_excel!$A$2:$X$562,18,FALSE)</f>
        <v>10.029999999999999</v>
      </c>
      <c r="E159" s="105">
        <f>VLOOKUP(Table3[Symbol],stockComparisonTrading_excel!$A$2:$X$562,18,FALSE)</f>
        <v>10.029999999999999</v>
      </c>
      <c r="F159" s="105">
        <f>VLOOKUP(Table3[Symbol],stockComparisonTrading_excel!$A$2:$X$562,18,FALSE)</f>
        <v>10.029999999999999</v>
      </c>
      <c r="G159" s="105">
        <f>VLOOKUP(Table3[Symbol],stockComparisonTrading_excel!$A$2:$X$562,18,FALSE)</f>
        <v>10.029999999999999</v>
      </c>
      <c r="H159" s="105">
        <f>VLOOKUP(Table3[Symbol],stockComparisonTrading_excel!$A$2:$X$562,18,FALSE)</f>
        <v>10.029999999999999</v>
      </c>
      <c r="I159" s="105">
        <f>VLOOKUP(Table3[Symbol],stockComparisonTrading_excel!$A$2:$X$562,18,FALSE)</f>
        <v>10.029999999999999</v>
      </c>
      <c r="J159" s="105">
        <f>VLOOKUP(Table3[Symbol],stockComparisonTrading_excel!$A$2:$X$562,18,FALSE)</f>
        <v>10.029999999999999</v>
      </c>
      <c r="K159" s="105">
        <f>VLOOKUP(Table3[Symbol],stockComparisonTrading_excel!$A$2:$X$562,18,FALSE)</f>
        <v>10.029999999999999</v>
      </c>
      <c r="L159" s="105">
        <f>VLOOKUP(Table3[Symbol],stockComparisonTrading_excel!$A$2:$X$562,18,FALSE)</f>
        <v>10.029999999999999</v>
      </c>
      <c r="M159" s="105">
        <f>VLOOKUP(Table3[Symbol],stockComparisonTrading_excel!$A$2:$X$562,18,FALSE)</f>
        <v>10.029999999999999</v>
      </c>
      <c r="N159" s="105">
        <f>VLOOKUP(Table3[Symbol],stockComparisonTrading_excel!$A$2:$X$562,18,FALSE)</f>
        <v>10.029999999999999</v>
      </c>
      <c r="O159" s="105">
        <f>VLOOKUP(Table3[Symbol],stockComparisonTrading_excel!$A$2:$X$562,17,FALSE)</f>
        <v>1874250000</v>
      </c>
      <c r="P159" s="105">
        <f>VLOOKUP(Table3[Symbol],stockComparisonTrading_excel!$A$2:$X$562,18,FALSE)</f>
        <v>10.029999999999999</v>
      </c>
      <c r="Q159" s="105">
        <f>VLOOKUP(Table3[Symbol],stockComparisonTrading_excel!$A$2:$X$562,19,FALSE)</f>
        <v>1.39</v>
      </c>
      <c r="R159" s="105">
        <f>VLOOKUP(Table3[Symbol],stockComparisonTrading_excel!$A$2:$X$562,20,FALSE)</f>
        <v>75.319999999999993</v>
      </c>
      <c r="S159" s="105">
        <f>VLOOKUP(Table3[Symbol],stockComparisonTrading_excel!$A$2:$X$562,21,FALSE)</f>
        <v>4.76</v>
      </c>
      <c r="T159" s="105">
        <f>VLOOKUP(Table3[Symbol],stockComparisonTrading_excel!$A$2:$X$562,22,FALSE)</f>
        <v>6.71</v>
      </c>
      <c r="U159" s="105">
        <f>VLOOKUP(Table3[Symbol],stockComparisonTrading_excel!$A$2:$X$562,23,FALSE)</f>
        <v>17850000</v>
      </c>
      <c r="V159" s="105">
        <f>VLOOKUP(Table3[Symbol],stockComparisonTrading_excel!$A$2:$X$562,24,FALSE)</f>
        <v>10</v>
      </c>
      <c r="W159" s="106" t="str">
        <f>VLOOKUP(Table3[Symbol],Finalcial!$A$2:$P$493,2)</f>
        <v>Q1/2013</v>
      </c>
      <c r="X159" s="107">
        <f>VLOOKUP(Table3[Symbol],Finalcial!$A$2:$P$493,3)</f>
        <v>41364</v>
      </c>
      <c r="Y159" s="107">
        <f>VLOOKUP(Table3[Symbol],Finalcial!$A$2:$P$493,4,FALSE)</f>
        <v>1607416</v>
      </c>
      <c r="Z159" s="107">
        <f>VLOOKUP(Table3[Symbol],Finalcial!$A$2:$P$493,5,FALSE)</f>
        <v>218496</v>
      </c>
      <c r="AA159" s="107">
        <f>VLOOKUP(Table3[Symbol],Finalcial!$A$2:$P$493,6,FALSE)</f>
        <v>178500</v>
      </c>
      <c r="AB159" s="107">
        <f>VLOOKUP(Table3[Symbol],Finalcial!$A$2:$P$493,7,FALSE)</f>
        <v>1387849</v>
      </c>
      <c r="AC159" s="107">
        <f>VLOOKUP(Table3[Symbol],Finalcial!$A$2:$P$493,8,FALSE)</f>
        <v>260603</v>
      </c>
      <c r="AD159" s="107">
        <f>VLOOKUP(Table3[Symbol],Finalcial!$A$2:$P$493,9,FALSE)</f>
        <v>42522</v>
      </c>
      <c r="AE159" s="107">
        <f>VLOOKUP(Table3[Symbol],Finalcial!$A$2:$P$493,10,FALSE)</f>
        <v>2.38</v>
      </c>
      <c r="AF159" s="107">
        <f>VLOOKUP(Table3[Symbol],Finalcial!$A$2:$P$493,11,FALSE)</f>
        <v>0.16</v>
      </c>
      <c r="AG159" s="107">
        <f>VLOOKUP(Table3[Symbol],Finalcial!$A$2:$P$493,12,FALSE)</f>
        <v>16.32</v>
      </c>
      <c r="AH159" s="107">
        <f>VLOOKUP(Table3[Symbol],Finalcial!$A$2:$P$493,13,FALSE)</f>
        <v>14.76</v>
      </c>
      <c r="AI159" s="107">
        <f>VLOOKUP(Table3[Symbol],Finalcial!$A$2:$P$493,14,FALSE)</f>
        <v>13.69</v>
      </c>
      <c r="AJ159" s="108">
        <f t="shared" si="2"/>
        <v>5.1384224636658669</v>
      </c>
    </row>
    <row r="160" spans="1:36" ht="18.55" customHeight="1" x14ac:dyDescent="0.3">
      <c r="A160" s="43" t="s">
        <v>99</v>
      </c>
      <c r="B160" s="14" t="str">
        <f>VLOOKUP(Table3[Symbol],stockComparisonTrading_excel!$A$2:$X$562,2,FALSE)</f>
        <v>Financials: Finance and Securities</v>
      </c>
      <c r="C160" s="104">
        <f>VLOOKUP(Table3[Symbol],stockComparisonTrading_excel!$A$2:$X$562,3,FALSE)</f>
        <v>31.25</v>
      </c>
      <c r="D160" s="105">
        <f>VLOOKUP(Table3[Symbol],stockComparisonTrading_excel!$A$2:$X$562,18,FALSE)</f>
        <v>11.92</v>
      </c>
      <c r="E160" s="105">
        <f>VLOOKUP(Table3[Symbol],stockComparisonTrading_excel!$A$2:$X$562,18,FALSE)</f>
        <v>11.92</v>
      </c>
      <c r="F160" s="105">
        <f>VLOOKUP(Table3[Symbol],stockComparisonTrading_excel!$A$2:$X$562,18,FALSE)</f>
        <v>11.92</v>
      </c>
      <c r="G160" s="105">
        <f>VLOOKUP(Table3[Symbol],stockComparisonTrading_excel!$A$2:$X$562,18,FALSE)</f>
        <v>11.92</v>
      </c>
      <c r="H160" s="105">
        <f>VLOOKUP(Table3[Symbol],stockComparisonTrading_excel!$A$2:$X$562,18,FALSE)</f>
        <v>11.92</v>
      </c>
      <c r="I160" s="105">
        <f>VLOOKUP(Table3[Symbol],stockComparisonTrading_excel!$A$2:$X$562,18,FALSE)</f>
        <v>11.92</v>
      </c>
      <c r="J160" s="105">
        <f>VLOOKUP(Table3[Symbol],stockComparisonTrading_excel!$A$2:$X$562,18,FALSE)</f>
        <v>11.92</v>
      </c>
      <c r="K160" s="105">
        <f>VLOOKUP(Table3[Symbol],stockComparisonTrading_excel!$A$2:$X$562,18,FALSE)</f>
        <v>11.92</v>
      </c>
      <c r="L160" s="105">
        <f>VLOOKUP(Table3[Symbol],stockComparisonTrading_excel!$A$2:$X$562,18,FALSE)</f>
        <v>11.92</v>
      </c>
      <c r="M160" s="105">
        <f>VLOOKUP(Table3[Symbol],stockComparisonTrading_excel!$A$2:$X$562,18,FALSE)</f>
        <v>11.92</v>
      </c>
      <c r="N160" s="105">
        <f>VLOOKUP(Table3[Symbol],stockComparisonTrading_excel!$A$2:$X$562,18,FALSE)</f>
        <v>11.92</v>
      </c>
      <c r="O160" s="105">
        <f>VLOOKUP(Table3[Symbol],stockComparisonTrading_excel!$A$2:$X$562,17,FALSE)</f>
        <v>3655797300</v>
      </c>
      <c r="P160" s="105">
        <f>VLOOKUP(Table3[Symbol],stockComparisonTrading_excel!$A$2:$X$562,18,FALSE)</f>
        <v>11.92</v>
      </c>
      <c r="Q160" s="105">
        <f>VLOOKUP(Table3[Symbol],stockComparisonTrading_excel!$A$2:$X$562,19,FALSE)</f>
        <v>0.96</v>
      </c>
      <c r="R160" s="105">
        <f>VLOOKUP(Table3[Symbol],stockComparisonTrading_excel!$A$2:$X$562,20,FALSE)</f>
        <v>5.34</v>
      </c>
      <c r="S160" s="105">
        <f>VLOOKUP(Table3[Symbol],stockComparisonTrading_excel!$A$2:$X$562,21,FALSE)</f>
        <v>3.14</v>
      </c>
      <c r="T160" s="105">
        <f>VLOOKUP(Table3[Symbol],stockComparisonTrading_excel!$A$2:$X$562,22,FALSE)</f>
        <v>75.989999999999995</v>
      </c>
      <c r="U160" s="105">
        <f>VLOOKUP(Table3[Symbol],stockComparisonTrading_excel!$A$2:$X$562,23,FALSE)</f>
        <v>716823000</v>
      </c>
      <c r="V160" s="105">
        <f>VLOOKUP(Table3[Symbol],stockComparisonTrading_excel!$A$2:$X$562,24,FALSE)</f>
        <v>1</v>
      </c>
      <c r="W160" s="106" t="str">
        <f>VLOOKUP(Table3[Symbol],Finalcial!$A$2:$P$493,2)</f>
        <v>Q1/2013</v>
      </c>
      <c r="X160" s="107">
        <f>VLOOKUP(Table3[Symbol],Finalcial!$A$2:$P$493,3)</f>
        <v>41364</v>
      </c>
      <c r="Y160" s="107">
        <f>VLOOKUP(Table3[Symbol],Finalcial!$A$2:$P$493,4,FALSE)</f>
        <v>11428612</v>
      </c>
      <c r="Z160" s="107">
        <f>VLOOKUP(Table3[Symbol],Finalcial!$A$2:$P$493,5,FALSE)</f>
        <v>7601035</v>
      </c>
      <c r="AA160" s="107">
        <f>VLOOKUP(Table3[Symbol],Finalcial!$A$2:$P$493,6,FALSE)</f>
        <v>716823</v>
      </c>
      <c r="AB160" s="107">
        <f>VLOOKUP(Table3[Symbol],Finalcial!$A$2:$P$493,7,FALSE)</f>
        <v>3827577</v>
      </c>
      <c r="AC160" s="107">
        <f>VLOOKUP(Table3[Symbol],Finalcial!$A$2:$P$493,8,FALSE)</f>
        <v>513620</v>
      </c>
      <c r="AD160" s="107">
        <f>VLOOKUP(Table3[Symbol],Finalcial!$A$2:$P$493,9,FALSE)</f>
        <v>157302</v>
      </c>
      <c r="AE160" s="107">
        <f>VLOOKUP(Table3[Symbol],Finalcial!$A$2:$P$493,10,FALSE)</f>
        <v>2.19</v>
      </c>
      <c r="AF160" s="107">
        <f>VLOOKUP(Table3[Symbol],Finalcial!$A$2:$P$493,11,FALSE)</f>
        <v>1.99</v>
      </c>
      <c r="AG160" s="107">
        <f>VLOOKUP(Table3[Symbol],Finalcial!$A$2:$P$493,12,FALSE)</f>
        <v>30.63</v>
      </c>
      <c r="AH160" s="107">
        <f>VLOOKUP(Table3[Symbol],Finalcial!$A$2:$P$493,13,FALSE)</f>
        <v>4.38</v>
      </c>
      <c r="AI160" s="107">
        <f>VLOOKUP(Table3[Symbol],Finalcial!$A$2:$P$493,14,FALSE)</f>
        <v>8.42</v>
      </c>
      <c r="AJ160" s="108">
        <f t="shared" si="2"/>
        <v>48.321286442639</v>
      </c>
    </row>
    <row r="161" spans="1:36" ht="18.55" customHeight="1" x14ac:dyDescent="0.3">
      <c r="A161" s="43" t="s">
        <v>24</v>
      </c>
      <c r="B161" s="14" t="str">
        <f>VLOOKUP(Table3[Symbol],stockComparisonTrading_excel!$A$2:$X$562,2,FALSE)</f>
        <v>Financials: Finance and Securities</v>
      </c>
      <c r="C161" s="104">
        <f>VLOOKUP(Table3[Symbol],stockComparisonTrading_excel!$A$2:$X$562,3,FALSE)</f>
        <v>93</v>
      </c>
      <c r="D161" s="105">
        <f>VLOOKUP(Table3[Symbol],stockComparisonTrading_excel!$A$2:$X$562,18,FALSE)</f>
        <v>16.73</v>
      </c>
      <c r="E161" s="105">
        <f>VLOOKUP(Table3[Symbol],stockComparisonTrading_excel!$A$2:$X$562,18,FALSE)</f>
        <v>16.73</v>
      </c>
      <c r="F161" s="105">
        <f>VLOOKUP(Table3[Symbol],stockComparisonTrading_excel!$A$2:$X$562,18,FALSE)</f>
        <v>16.73</v>
      </c>
      <c r="G161" s="105">
        <f>VLOOKUP(Table3[Symbol],stockComparisonTrading_excel!$A$2:$X$562,18,FALSE)</f>
        <v>16.73</v>
      </c>
      <c r="H161" s="105">
        <f>VLOOKUP(Table3[Symbol],stockComparisonTrading_excel!$A$2:$X$562,18,FALSE)</f>
        <v>16.73</v>
      </c>
      <c r="I161" s="105">
        <f>VLOOKUP(Table3[Symbol],stockComparisonTrading_excel!$A$2:$X$562,18,FALSE)</f>
        <v>16.73</v>
      </c>
      <c r="J161" s="105">
        <f>VLOOKUP(Table3[Symbol],stockComparisonTrading_excel!$A$2:$X$562,18,FALSE)</f>
        <v>16.73</v>
      </c>
      <c r="K161" s="105">
        <f>VLOOKUP(Table3[Symbol],stockComparisonTrading_excel!$A$2:$X$562,18,FALSE)</f>
        <v>16.73</v>
      </c>
      <c r="L161" s="105">
        <f>VLOOKUP(Table3[Symbol],stockComparisonTrading_excel!$A$2:$X$562,18,FALSE)</f>
        <v>16.73</v>
      </c>
      <c r="M161" s="105">
        <f>VLOOKUP(Table3[Symbol],stockComparisonTrading_excel!$A$2:$X$562,18,FALSE)</f>
        <v>16.73</v>
      </c>
      <c r="N161" s="105">
        <f>VLOOKUP(Table3[Symbol],stockComparisonTrading_excel!$A$2:$X$562,18,FALSE)</f>
        <v>16.73</v>
      </c>
      <c r="O161" s="105">
        <f>VLOOKUP(Table3[Symbol],stockComparisonTrading_excel!$A$2:$X$562,17,FALSE)</f>
        <v>28250000000</v>
      </c>
      <c r="P161" s="105">
        <f>VLOOKUP(Table3[Symbol],stockComparisonTrading_excel!$A$2:$X$562,18,FALSE)</f>
        <v>16.73</v>
      </c>
      <c r="Q161" s="105">
        <f>VLOOKUP(Table3[Symbol],stockComparisonTrading_excel!$A$2:$X$562,19,FALSE)</f>
        <v>3.89</v>
      </c>
      <c r="R161" s="105">
        <f>VLOOKUP(Table3[Symbol],stockComparisonTrading_excel!$A$2:$X$562,20,FALSE)</f>
        <v>29.03</v>
      </c>
      <c r="S161" s="105">
        <f>VLOOKUP(Table3[Symbol],stockComparisonTrading_excel!$A$2:$X$562,21,FALSE)</f>
        <v>2.65</v>
      </c>
      <c r="T161" s="105">
        <f>VLOOKUP(Table3[Symbol],stockComparisonTrading_excel!$A$2:$X$562,22,FALSE)</f>
        <v>10.99</v>
      </c>
      <c r="U161" s="105">
        <f>VLOOKUP(Table3[Symbol],stockComparisonTrading_excel!$A$2:$X$562,23,FALSE)</f>
        <v>250000000</v>
      </c>
      <c r="V161" s="105">
        <f>VLOOKUP(Table3[Symbol],stockComparisonTrading_excel!$A$2:$X$562,24,FALSE)</f>
        <v>1</v>
      </c>
      <c r="W161" s="106" t="e">
        <f>VLOOKUP(Table3[Symbol],Finalcial!$A$2:$P$493,2)</f>
        <v>#N/A</v>
      </c>
      <c r="X161" s="107" t="e">
        <f>VLOOKUP(Table3[Symbol],Finalcial!$A$2:$P$493,3)</f>
        <v>#N/A</v>
      </c>
      <c r="Y161" s="107">
        <f>VLOOKUP(Table3[Symbol],Finalcial!$A$2:$P$493,4,FALSE)</f>
        <v>51013254</v>
      </c>
      <c r="Z161" s="107">
        <f>VLOOKUP(Table3[Symbol],Finalcial!$A$2:$P$493,5,FALSE)</f>
        <v>43755217</v>
      </c>
      <c r="AA161" s="107">
        <f>VLOOKUP(Table3[Symbol],Finalcial!$A$2:$P$493,6,FALSE)</f>
        <v>250000</v>
      </c>
      <c r="AB161" s="107">
        <f>VLOOKUP(Table3[Symbol],Finalcial!$A$2:$P$493,7,FALSE)</f>
        <v>7257978</v>
      </c>
      <c r="AC161" s="107">
        <f>VLOOKUP(Table3[Symbol],Finalcial!$A$2:$P$493,8,FALSE)</f>
        <v>3112764</v>
      </c>
      <c r="AD161" s="107">
        <f>VLOOKUP(Table3[Symbol],Finalcial!$A$2:$P$493,9,FALSE)</f>
        <v>545900</v>
      </c>
      <c r="AE161" s="107">
        <f>VLOOKUP(Table3[Symbol],Finalcial!$A$2:$P$493,10,FALSE)</f>
        <v>2.1800000000000002</v>
      </c>
      <c r="AF161" s="107">
        <f>VLOOKUP(Table3[Symbol],Finalcial!$A$2:$P$493,11,FALSE)</f>
        <v>6.03</v>
      </c>
      <c r="AG161" s="107">
        <f>VLOOKUP(Table3[Symbol],Finalcial!$A$2:$P$493,12,FALSE)</f>
        <v>17.54</v>
      </c>
      <c r="AH161" s="107">
        <f>VLOOKUP(Table3[Symbol],Finalcial!$A$2:$P$493,13,FALSE)</f>
        <v>4.9800000000000004</v>
      </c>
      <c r="AI161" s="107">
        <f>VLOOKUP(Table3[Symbol],Finalcial!$A$2:$P$493,14,FALSE)</f>
        <v>25.23</v>
      </c>
      <c r="AJ161" s="108">
        <f t="shared" si="2"/>
        <v>80.152440007327343</v>
      </c>
    </row>
    <row r="162" spans="1:36" ht="18.55" customHeight="1" x14ac:dyDescent="0.3">
      <c r="A162" s="64" t="s">
        <v>29</v>
      </c>
      <c r="B162" s="14" t="str">
        <f>VLOOKUP(Table3[Symbol],stockComparisonTrading_excel!$A$2:$X$562,2,FALSE)</f>
        <v>Technology: Communication Technology</v>
      </c>
      <c r="C162" s="104">
        <f>VLOOKUP(Table3[Symbol],stockComparisonTrading_excel!$A$2:$X$562,3,FALSE)</f>
        <v>59</v>
      </c>
      <c r="D162" s="105">
        <f>VLOOKUP(Table3[Symbol],stockComparisonTrading_excel!$A$2:$X$562,18,FALSE)</f>
        <v>16.239999999999998</v>
      </c>
      <c r="E162" s="105">
        <f>VLOOKUP(Table3[Symbol],stockComparisonTrading_excel!$A$2:$X$562,18,FALSE)</f>
        <v>16.239999999999998</v>
      </c>
      <c r="F162" s="105">
        <f>VLOOKUP(Table3[Symbol],stockComparisonTrading_excel!$A$2:$X$562,18,FALSE)</f>
        <v>16.239999999999998</v>
      </c>
      <c r="G162" s="105">
        <f>VLOOKUP(Table3[Symbol],stockComparisonTrading_excel!$A$2:$X$562,18,FALSE)</f>
        <v>16.239999999999998</v>
      </c>
      <c r="H162" s="105">
        <f>VLOOKUP(Table3[Symbol],stockComparisonTrading_excel!$A$2:$X$562,18,FALSE)</f>
        <v>16.239999999999998</v>
      </c>
      <c r="I162" s="105">
        <f>VLOOKUP(Table3[Symbol],stockComparisonTrading_excel!$A$2:$X$562,18,FALSE)</f>
        <v>16.239999999999998</v>
      </c>
      <c r="J162" s="105">
        <f>VLOOKUP(Table3[Symbol],stockComparisonTrading_excel!$A$2:$X$562,18,FALSE)</f>
        <v>16.239999999999998</v>
      </c>
      <c r="K162" s="105">
        <f>VLOOKUP(Table3[Symbol],stockComparisonTrading_excel!$A$2:$X$562,18,FALSE)</f>
        <v>16.239999999999998</v>
      </c>
      <c r="L162" s="105">
        <f>VLOOKUP(Table3[Symbol],stockComparisonTrading_excel!$A$2:$X$562,18,FALSE)</f>
        <v>16.239999999999998</v>
      </c>
      <c r="M162" s="105">
        <f>VLOOKUP(Table3[Symbol],stockComparisonTrading_excel!$A$2:$X$562,18,FALSE)</f>
        <v>16.239999999999998</v>
      </c>
      <c r="N162" s="105">
        <f>VLOOKUP(Table3[Symbol],stockComparisonTrading_excel!$A$2:$X$562,18,FALSE)</f>
        <v>16.239999999999998</v>
      </c>
      <c r="O162" s="105">
        <f>VLOOKUP(Table3[Symbol],stockComparisonTrading_excel!$A$2:$X$562,17,FALSE)</f>
        <v>6877363600</v>
      </c>
      <c r="P162" s="105">
        <f>VLOOKUP(Table3[Symbol],stockComparisonTrading_excel!$A$2:$X$562,18,FALSE)</f>
        <v>16.239999999999998</v>
      </c>
      <c r="Q162" s="105">
        <f>VLOOKUP(Table3[Symbol],stockComparisonTrading_excel!$A$2:$X$562,19,FALSE)</f>
        <v>4.28</v>
      </c>
      <c r="R162" s="105">
        <f>VLOOKUP(Table3[Symbol],stockComparisonTrading_excel!$A$2:$X$562,20,FALSE)</f>
        <v>23.36</v>
      </c>
      <c r="S162" s="105">
        <f>VLOOKUP(Table3[Symbol],stockComparisonTrading_excel!$A$2:$X$562,21,FALSE)</f>
        <v>3.98</v>
      </c>
      <c r="T162" s="105">
        <f>VLOOKUP(Table3[Symbol],stockComparisonTrading_excel!$A$2:$X$562,22,FALSE)</f>
        <v>119.24</v>
      </c>
      <c r="U162" s="105">
        <f>VLOOKUP(Table3[Symbol],stockComparisonTrading_excel!$A$2:$X$562,23,FALSE)</f>
        <v>68773636</v>
      </c>
      <c r="V162" s="105">
        <f>VLOOKUP(Table3[Symbol],stockComparisonTrading_excel!$A$2:$X$562,24,FALSE)</f>
        <v>5</v>
      </c>
      <c r="W162" s="106">
        <f>VLOOKUP(Table3[Symbol],Finalcial!$A$2:$P$493,2)</f>
        <v>0</v>
      </c>
      <c r="X162" s="107">
        <f>VLOOKUP(Table3[Symbol],Finalcial!$A$2:$P$493,3)</f>
        <v>0</v>
      </c>
      <c r="Y162" s="107">
        <f>VLOOKUP(Table3[Symbol],Finalcial!$A$2:$P$493,4,FALSE)</f>
        <v>4842956</v>
      </c>
      <c r="Z162" s="107">
        <f>VLOOKUP(Table3[Symbol],Finalcial!$A$2:$P$493,5,FALSE)</f>
        <v>3236221</v>
      </c>
      <c r="AA162" s="107">
        <f>VLOOKUP(Table3[Symbol],Finalcial!$A$2:$P$493,6,FALSE)</f>
        <v>343868</v>
      </c>
      <c r="AB162" s="107">
        <f>VLOOKUP(Table3[Symbol],Finalcial!$A$2:$P$493,7,FALSE)</f>
        <v>1606735</v>
      </c>
      <c r="AC162" s="107">
        <f>VLOOKUP(Table3[Symbol],Finalcial!$A$2:$P$493,8,FALSE)</f>
        <v>1535563</v>
      </c>
      <c r="AD162" s="107">
        <f>VLOOKUP(Table3[Symbol],Finalcial!$A$2:$P$493,9,FALSE)</f>
        <v>147706</v>
      </c>
      <c r="AE162" s="107">
        <f>VLOOKUP(Table3[Symbol],Finalcial!$A$2:$P$493,10,FALSE)</f>
        <v>2.15</v>
      </c>
      <c r="AF162" s="107">
        <f>VLOOKUP(Table3[Symbol],Finalcial!$A$2:$P$493,11,FALSE)</f>
        <v>2.0099999999999998</v>
      </c>
      <c r="AG162" s="107">
        <f>VLOOKUP(Table3[Symbol],Finalcial!$A$2:$P$493,12,FALSE)</f>
        <v>9.6199999999999992</v>
      </c>
      <c r="AH162" s="107">
        <f>VLOOKUP(Table3[Symbol],Finalcial!$A$2:$P$493,13,FALSE)</f>
        <v>14.62</v>
      </c>
      <c r="AI162" s="107">
        <f>VLOOKUP(Table3[Symbol],Finalcial!$A$2:$P$493,14,FALSE)</f>
        <v>27.45</v>
      </c>
      <c r="AJ162" s="108">
        <f t="shared" si="2"/>
        <v>21.909881792208846</v>
      </c>
    </row>
    <row r="163" spans="1:36" ht="18.55" customHeight="1" x14ac:dyDescent="0.3">
      <c r="A163" s="64" t="s">
        <v>458</v>
      </c>
      <c r="B163" s="14" t="str">
        <f>VLOOKUP(Table3[Symbol],stockComparisonTrading_excel!$A$2:$X$562,2,FALSE)</f>
        <v>Resources: Energy &amp; Utilities</v>
      </c>
      <c r="C163" s="104">
        <f>VLOOKUP(Table3[Symbol],stockComparisonTrading_excel!$A$2:$X$562,3,FALSE)</f>
        <v>67.5</v>
      </c>
      <c r="D163" s="105">
        <f>VLOOKUP(Table3[Symbol],stockComparisonTrading_excel!$A$2:$X$562,18,FALSE)</f>
        <v>14.02</v>
      </c>
      <c r="E163" s="105">
        <f>VLOOKUP(Table3[Symbol],stockComparisonTrading_excel!$A$2:$X$562,18,FALSE)</f>
        <v>14.02</v>
      </c>
      <c r="F163" s="105">
        <f>VLOOKUP(Table3[Symbol],stockComparisonTrading_excel!$A$2:$X$562,18,FALSE)</f>
        <v>14.02</v>
      </c>
      <c r="G163" s="105">
        <f>VLOOKUP(Table3[Symbol],stockComparisonTrading_excel!$A$2:$X$562,18,FALSE)</f>
        <v>14.02</v>
      </c>
      <c r="H163" s="105">
        <f>VLOOKUP(Table3[Symbol],stockComparisonTrading_excel!$A$2:$X$562,18,FALSE)</f>
        <v>14.02</v>
      </c>
      <c r="I163" s="105">
        <f>VLOOKUP(Table3[Symbol],stockComparisonTrading_excel!$A$2:$X$562,18,FALSE)</f>
        <v>14.02</v>
      </c>
      <c r="J163" s="105">
        <f>VLOOKUP(Table3[Symbol],stockComparisonTrading_excel!$A$2:$X$562,18,FALSE)</f>
        <v>14.02</v>
      </c>
      <c r="K163" s="105">
        <f>VLOOKUP(Table3[Symbol],stockComparisonTrading_excel!$A$2:$X$562,18,FALSE)</f>
        <v>14.02</v>
      </c>
      <c r="L163" s="105">
        <f>VLOOKUP(Table3[Symbol],stockComparisonTrading_excel!$A$2:$X$562,18,FALSE)</f>
        <v>14.02</v>
      </c>
      <c r="M163" s="105">
        <f>VLOOKUP(Table3[Symbol],stockComparisonTrading_excel!$A$2:$X$562,18,FALSE)</f>
        <v>14.02</v>
      </c>
      <c r="N163" s="105">
        <f>VLOOKUP(Table3[Symbol],stockComparisonTrading_excel!$A$2:$X$562,18,FALSE)</f>
        <v>14.02</v>
      </c>
      <c r="O163" s="105">
        <f>VLOOKUP(Table3[Symbol],stockComparisonTrading_excel!$A$2:$X$562,17,FALSE)</f>
        <v>132601811745</v>
      </c>
      <c r="P163" s="105">
        <f>VLOOKUP(Table3[Symbol],stockComparisonTrading_excel!$A$2:$X$562,18,FALSE)</f>
        <v>14.02</v>
      </c>
      <c r="Q163" s="105">
        <f>VLOOKUP(Table3[Symbol],stockComparisonTrading_excel!$A$2:$X$562,19,FALSE)</f>
        <v>1.46</v>
      </c>
      <c r="R163" s="105">
        <f>VLOOKUP(Table3[Symbol],stockComparisonTrading_excel!$A$2:$X$562,20,FALSE)</f>
        <v>44.54</v>
      </c>
      <c r="S163" s="105">
        <f>VLOOKUP(Table3[Symbol],stockComparisonTrading_excel!$A$2:$X$562,21,FALSE)</f>
        <v>4.1500000000000004</v>
      </c>
      <c r="T163" s="105">
        <f>VLOOKUP(Table3[Symbol],stockComparisonTrading_excel!$A$2:$X$562,22,FALSE)</f>
        <v>34.979999999999997</v>
      </c>
      <c r="U163" s="105">
        <f>VLOOKUP(Table3[Symbol],stockComparisonTrading_excel!$A$2:$X$562,23,FALSE)</f>
        <v>2040027873</v>
      </c>
      <c r="V163" s="105">
        <f>VLOOKUP(Table3[Symbol],stockComparisonTrading_excel!$A$2:$X$562,24,FALSE)</f>
        <v>10</v>
      </c>
      <c r="W163" s="106" t="str">
        <f>VLOOKUP(Table3[Symbol],Finalcial!$A$2:$P$493,2)</f>
        <v>Q1/2013</v>
      </c>
      <c r="X163" s="107">
        <f>VLOOKUP(Table3[Symbol],Finalcial!$A$2:$P$493,3)</f>
        <v>41364</v>
      </c>
      <c r="Y163" s="107">
        <f>VLOOKUP(Table3[Symbol],Finalcial!$A$2:$P$493,4,FALSE)</f>
        <v>208949957</v>
      </c>
      <c r="Z163" s="107">
        <f>VLOOKUP(Table3[Symbol],Finalcial!$A$2:$P$493,5,FALSE)</f>
        <v>115398976</v>
      </c>
      <c r="AA163" s="107">
        <f>VLOOKUP(Table3[Symbol],Finalcial!$A$2:$P$493,6,FALSE)</f>
        <v>20400279</v>
      </c>
      <c r="AB163" s="107">
        <f>VLOOKUP(Table3[Symbol],Finalcial!$A$2:$P$493,7,FALSE)</f>
        <v>90867125</v>
      </c>
      <c r="AC163" s="107">
        <f>VLOOKUP(Table3[Symbol],Finalcial!$A$2:$P$493,8,FALSE)</f>
        <v>107745274</v>
      </c>
      <c r="AD163" s="107">
        <f>VLOOKUP(Table3[Symbol],Finalcial!$A$2:$P$493,9,FALSE)</f>
        <v>4363121</v>
      </c>
      <c r="AE163" s="107">
        <f>VLOOKUP(Table3[Symbol],Finalcial!$A$2:$P$493,10,FALSE)</f>
        <v>2.14</v>
      </c>
      <c r="AF163" s="107">
        <f>VLOOKUP(Table3[Symbol],Finalcial!$A$2:$P$493,11,FALSE)</f>
        <v>1.27</v>
      </c>
      <c r="AG163" s="107">
        <f>VLOOKUP(Table3[Symbol],Finalcial!$A$2:$P$493,12,FALSE)</f>
        <v>4.05</v>
      </c>
      <c r="AH163" s="107">
        <f>VLOOKUP(Table3[Symbol],Finalcial!$A$2:$P$493,13,FALSE)</f>
        <v>7.15</v>
      </c>
      <c r="AI163" s="107">
        <f>VLOOKUP(Table3[Symbol],Finalcial!$A$2:$P$493,14,FALSE)</f>
        <v>10.65</v>
      </c>
      <c r="AJ163" s="108">
        <f t="shared" si="2"/>
        <v>26.448722370981688</v>
      </c>
    </row>
    <row r="164" spans="1:36" ht="18.55" customHeight="1" x14ac:dyDescent="0.3">
      <c r="A164" s="64" t="s">
        <v>434</v>
      </c>
      <c r="B164" s="14" t="str">
        <f>VLOOKUP(Table3[Symbol],stockComparisonTrading_excel!$A$2:$X$562,2,FALSE)</f>
        <v>Industrials: Packanging</v>
      </c>
      <c r="C164" s="104">
        <f>VLOOKUP(Table3[Symbol],stockComparisonTrading_excel!$A$2:$X$562,3,FALSE)</f>
        <v>74</v>
      </c>
      <c r="D164" s="105">
        <f>VLOOKUP(Table3[Symbol],stockComparisonTrading_excel!$A$2:$X$562,18,FALSE)</f>
        <v>8.07</v>
      </c>
      <c r="E164" s="105">
        <f>VLOOKUP(Table3[Symbol],stockComparisonTrading_excel!$A$2:$X$562,18,FALSE)</f>
        <v>8.07</v>
      </c>
      <c r="F164" s="105">
        <f>VLOOKUP(Table3[Symbol],stockComparisonTrading_excel!$A$2:$X$562,18,FALSE)</f>
        <v>8.07</v>
      </c>
      <c r="G164" s="105">
        <f>VLOOKUP(Table3[Symbol],stockComparisonTrading_excel!$A$2:$X$562,18,FALSE)</f>
        <v>8.07</v>
      </c>
      <c r="H164" s="105">
        <f>VLOOKUP(Table3[Symbol],stockComparisonTrading_excel!$A$2:$X$562,18,FALSE)</f>
        <v>8.07</v>
      </c>
      <c r="I164" s="105">
        <f>VLOOKUP(Table3[Symbol],stockComparisonTrading_excel!$A$2:$X$562,18,FALSE)</f>
        <v>8.07</v>
      </c>
      <c r="J164" s="105">
        <f>VLOOKUP(Table3[Symbol],stockComparisonTrading_excel!$A$2:$X$562,18,FALSE)</f>
        <v>8.07</v>
      </c>
      <c r="K164" s="105">
        <f>VLOOKUP(Table3[Symbol],stockComparisonTrading_excel!$A$2:$X$562,18,FALSE)</f>
        <v>8.07</v>
      </c>
      <c r="L164" s="105">
        <f>VLOOKUP(Table3[Symbol],stockComparisonTrading_excel!$A$2:$X$562,18,FALSE)</f>
        <v>8.07</v>
      </c>
      <c r="M164" s="105">
        <f>VLOOKUP(Table3[Symbol],stockComparisonTrading_excel!$A$2:$X$562,18,FALSE)</f>
        <v>8.07</v>
      </c>
      <c r="N164" s="105">
        <f>VLOOKUP(Table3[Symbol],stockComparisonTrading_excel!$A$2:$X$562,18,FALSE)</f>
        <v>8.07</v>
      </c>
      <c r="O164" s="105">
        <f>VLOOKUP(Table3[Symbol],stockComparisonTrading_excel!$A$2:$X$562,17,FALSE)</f>
        <v>688000000</v>
      </c>
      <c r="P164" s="105">
        <f>VLOOKUP(Table3[Symbol],stockComparisonTrading_excel!$A$2:$X$562,18,FALSE)</f>
        <v>8.07</v>
      </c>
      <c r="Q164" s="105">
        <f>VLOOKUP(Table3[Symbol],stockComparisonTrading_excel!$A$2:$X$562,19,FALSE)</f>
        <v>0.89</v>
      </c>
      <c r="R164" s="105">
        <f>VLOOKUP(Table3[Symbol],stockComparisonTrading_excel!$A$2:$X$562,20,FALSE)</f>
        <v>96.26</v>
      </c>
      <c r="S164" s="105">
        <f>VLOOKUP(Table3[Symbol],stockComparisonTrading_excel!$A$2:$X$562,21,FALSE)</f>
        <v>4.07</v>
      </c>
      <c r="T164" s="105">
        <f>VLOOKUP(Table3[Symbol],stockComparisonTrading_excel!$A$2:$X$562,22,FALSE)</f>
        <v>7.37</v>
      </c>
      <c r="U164" s="105">
        <f>VLOOKUP(Table3[Symbol],stockComparisonTrading_excel!$A$2:$X$562,23,FALSE)</f>
        <v>8000000</v>
      </c>
      <c r="V164" s="105">
        <f>VLOOKUP(Table3[Symbol],stockComparisonTrading_excel!$A$2:$X$562,24,FALSE)</f>
        <v>10</v>
      </c>
      <c r="W164" s="106" t="str">
        <f>VLOOKUP(Table3[Symbol],Finalcial!$A$2:$P$493,2)</f>
        <v>Q1/2013</v>
      </c>
      <c r="X164" s="107">
        <f>VLOOKUP(Table3[Symbol],Finalcial!$A$2:$P$493,3)</f>
        <v>41364</v>
      </c>
      <c r="Y164" s="107">
        <f>VLOOKUP(Table3[Symbol],Finalcial!$A$2:$P$493,4,FALSE)</f>
        <v>954467</v>
      </c>
      <c r="Z164" s="107">
        <f>VLOOKUP(Table3[Symbol],Finalcial!$A$2:$P$493,5,FALSE)</f>
        <v>184409</v>
      </c>
      <c r="AA164" s="107">
        <f>VLOOKUP(Table3[Symbol],Finalcial!$A$2:$P$493,6,FALSE)</f>
        <v>80000</v>
      </c>
      <c r="AB164" s="107">
        <f>VLOOKUP(Table3[Symbol],Finalcial!$A$2:$P$493,7,FALSE)</f>
        <v>770058</v>
      </c>
      <c r="AC164" s="107">
        <f>VLOOKUP(Table3[Symbol],Finalcial!$A$2:$P$493,8,FALSE)</f>
        <v>375510</v>
      </c>
      <c r="AD164" s="107">
        <f>VLOOKUP(Table3[Symbol],Finalcial!$A$2:$P$493,9,FALSE)</f>
        <v>16448</v>
      </c>
      <c r="AE164" s="107">
        <f>VLOOKUP(Table3[Symbol],Finalcial!$A$2:$P$493,10,FALSE)</f>
        <v>2.06</v>
      </c>
      <c r="AF164" s="107">
        <f>VLOOKUP(Table3[Symbol],Finalcial!$A$2:$P$493,11,FALSE)</f>
        <v>0.24</v>
      </c>
      <c r="AG164" s="107">
        <f>VLOOKUP(Table3[Symbol],Finalcial!$A$2:$P$493,12,FALSE)</f>
        <v>4.38</v>
      </c>
      <c r="AH164" s="107">
        <f>VLOOKUP(Table3[Symbol],Finalcial!$A$2:$P$493,13,FALSE)</f>
        <v>12.17</v>
      </c>
      <c r="AI164" s="107">
        <f>VLOOKUP(Table3[Symbol],Finalcial!$A$2:$P$493,14,FALSE)</f>
        <v>11.58</v>
      </c>
      <c r="AJ164" s="108">
        <f t="shared" si="2"/>
        <v>11.211636673151752</v>
      </c>
    </row>
    <row r="165" spans="1:36" ht="18.55" customHeight="1" x14ac:dyDescent="0.3">
      <c r="A165" s="43" t="s">
        <v>424</v>
      </c>
      <c r="B165" s="14" t="str">
        <f>VLOOKUP(Table3[Symbol],stockComparisonTrading_excel!$A$2:$X$562,2,FALSE)</f>
        <v>Food and Beverage</v>
      </c>
      <c r="C165" s="104">
        <f>VLOOKUP(Table3[Symbol],stockComparisonTrading_excel!$A$2:$X$562,3,FALSE)</f>
        <v>184</v>
      </c>
      <c r="D165" s="105">
        <f>VLOOKUP(Table3[Symbol],stockComparisonTrading_excel!$A$2:$X$562,18,FALSE)</f>
        <v>20.05</v>
      </c>
      <c r="E165" s="105">
        <f>VLOOKUP(Table3[Symbol],stockComparisonTrading_excel!$A$2:$X$562,18,FALSE)</f>
        <v>20.05</v>
      </c>
      <c r="F165" s="105">
        <f>VLOOKUP(Table3[Symbol],stockComparisonTrading_excel!$A$2:$X$562,18,FALSE)</f>
        <v>20.05</v>
      </c>
      <c r="G165" s="105">
        <f>VLOOKUP(Table3[Symbol],stockComparisonTrading_excel!$A$2:$X$562,18,FALSE)</f>
        <v>20.05</v>
      </c>
      <c r="H165" s="105">
        <f>VLOOKUP(Table3[Symbol],stockComparisonTrading_excel!$A$2:$X$562,18,FALSE)</f>
        <v>20.05</v>
      </c>
      <c r="I165" s="105">
        <f>VLOOKUP(Table3[Symbol],stockComparisonTrading_excel!$A$2:$X$562,18,FALSE)</f>
        <v>20.05</v>
      </c>
      <c r="J165" s="105">
        <f>VLOOKUP(Table3[Symbol],stockComparisonTrading_excel!$A$2:$X$562,18,FALSE)</f>
        <v>20.05</v>
      </c>
      <c r="K165" s="105">
        <f>VLOOKUP(Table3[Symbol],stockComparisonTrading_excel!$A$2:$X$562,18,FALSE)</f>
        <v>20.05</v>
      </c>
      <c r="L165" s="105">
        <f>VLOOKUP(Table3[Symbol],stockComparisonTrading_excel!$A$2:$X$562,18,FALSE)</f>
        <v>20.05</v>
      </c>
      <c r="M165" s="105">
        <f>VLOOKUP(Table3[Symbol],stockComparisonTrading_excel!$A$2:$X$562,18,FALSE)</f>
        <v>20.05</v>
      </c>
      <c r="N165" s="105">
        <f>VLOOKUP(Table3[Symbol],stockComparisonTrading_excel!$A$2:$X$562,18,FALSE)</f>
        <v>20.05</v>
      </c>
      <c r="O165" s="105">
        <f>VLOOKUP(Table3[Symbol],stockComparisonTrading_excel!$A$2:$X$562,17,FALSE)</f>
        <v>30600000000</v>
      </c>
      <c r="P165" s="105">
        <f>VLOOKUP(Table3[Symbol],stockComparisonTrading_excel!$A$2:$X$562,18,FALSE)</f>
        <v>20.05</v>
      </c>
      <c r="Q165" s="105">
        <f>VLOOKUP(Table3[Symbol],stockComparisonTrading_excel!$A$2:$X$562,19,FALSE)</f>
        <v>3.31</v>
      </c>
      <c r="R165" s="105">
        <f>VLOOKUP(Table3[Symbol],stockComparisonTrading_excel!$A$2:$X$562,20,FALSE)</f>
        <v>51.42</v>
      </c>
      <c r="S165" s="105">
        <f>VLOOKUP(Table3[Symbol],stockComparisonTrading_excel!$A$2:$X$562,21,FALSE)</f>
        <v>1.86</v>
      </c>
      <c r="T165" s="105">
        <f>VLOOKUP(Table3[Symbol],stockComparisonTrading_excel!$A$2:$X$562,22,FALSE)</f>
        <v>0.32</v>
      </c>
      <c r="U165" s="105">
        <f>VLOOKUP(Table3[Symbol],stockComparisonTrading_excel!$A$2:$X$562,23,FALSE)</f>
        <v>180000000</v>
      </c>
      <c r="V165" s="105">
        <f>VLOOKUP(Table3[Symbol],stockComparisonTrading_excel!$A$2:$X$562,24,FALSE)</f>
        <v>1</v>
      </c>
      <c r="W165" s="106" t="str">
        <f>VLOOKUP(Table3[Symbol],Finalcial!$A$2:$P$493,2)</f>
        <v>Q1/2013</v>
      </c>
      <c r="X165" s="107">
        <f>VLOOKUP(Table3[Symbol],Finalcial!$A$2:$P$493,3)</f>
        <v>41364</v>
      </c>
      <c r="Y165" s="107">
        <f>VLOOKUP(Table3[Symbol],Finalcial!$A$2:$P$493,4,FALSE)</f>
        <v>12535360</v>
      </c>
      <c r="Z165" s="107">
        <f>VLOOKUP(Table3[Symbol],Finalcial!$A$2:$P$493,5,FALSE)</f>
        <v>2043528</v>
      </c>
      <c r="AA165" s="107">
        <f>VLOOKUP(Table3[Symbol],Finalcial!$A$2:$P$493,6,FALSE)</f>
        <v>180000</v>
      </c>
      <c r="AB165" s="107">
        <f>VLOOKUP(Table3[Symbol],Finalcial!$A$2:$P$493,7,FALSE)</f>
        <v>9256438</v>
      </c>
      <c r="AC165" s="107">
        <f>VLOOKUP(Table3[Symbol],Finalcial!$A$2:$P$493,8,FALSE)</f>
        <v>2869683</v>
      </c>
      <c r="AD165" s="107">
        <f>VLOOKUP(Table3[Symbol],Finalcial!$A$2:$P$493,9,FALSE)</f>
        <v>369603</v>
      </c>
      <c r="AE165" s="107">
        <f>VLOOKUP(Table3[Symbol],Finalcial!$A$2:$P$493,10,FALSE)</f>
        <v>2.0499999999999998</v>
      </c>
      <c r="AF165" s="107">
        <f>VLOOKUP(Table3[Symbol],Finalcial!$A$2:$P$493,11,FALSE)</f>
        <v>0.22</v>
      </c>
      <c r="AG165" s="107">
        <f>VLOOKUP(Table3[Symbol],Finalcial!$A$2:$P$493,12,FALSE)</f>
        <v>12.88</v>
      </c>
      <c r="AH165" s="107">
        <f>VLOOKUP(Table3[Symbol],Finalcial!$A$2:$P$493,13,FALSE)</f>
        <v>16.64</v>
      </c>
      <c r="AI165" s="107">
        <f>VLOOKUP(Table3[Symbol],Finalcial!$A$2:$P$493,14,FALSE)</f>
        <v>17.440000000000001</v>
      </c>
      <c r="AJ165" s="108">
        <f t="shared" si="2"/>
        <v>5.5289810959326626</v>
      </c>
    </row>
    <row r="166" spans="1:36" ht="18.55" customHeight="1" x14ac:dyDescent="0.3">
      <c r="A166" s="64" t="s">
        <v>110</v>
      </c>
      <c r="B166" s="14" t="str">
        <f>VLOOKUP(Table3[Symbol],stockComparisonTrading_excel!$A$2:$X$562,2,FALSE)</f>
        <v>Industrials: Packanging</v>
      </c>
      <c r="C166" s="104">
        <f>VLOOKUP(Table3[Symbol],stockComparisonTrading_excel!$A$2:$X$562,3,FALSE)</f>
        <v>57</v>
      </c>
      <c r="D166" s="105">
        <f>VLOOKUP(Table3[Symbol],stockComparisonTrading_excel!$A$2:$X$562,18,FALSE)</f>
        <v>10.6</v>
      </c>
      <c r="E166" s="105">
        <f>VLOOKUP(Table3[Symbol],stockComparisonTrading_excel!$A$2:$X$562,18,FALSE)</f>
        <v>10.6</v>
      </c>
      <c r="F166" s="105">
        <f>VLOOKUP(Table3[Symbol],stockComparisonTrading_excel!$A$2:$X$562,18,FALSE)</f>
        <v>10.6</v>
      </c>
      <c r="G166" s="105">
        <f>VLOOKUP(Table3[Symbol],stockComparisonTrading_excel!$A$2:$X$562,18,FALSE)</f>
        <v>10.6</v>
      </c>
      <c r="H166" s="105">
        <f>VLOOKUP(Table3[Symbol],stockComparisonTrading_excel!$A$2:$X$562,18,FALSE)</f>
        <v>10.6</v>
      </c>
      <c r="I166" s="105">
        <f>VLOOKUP(Table3[Symbol],stockComparisonTrading_excel!$A$2:$X$562,18,FALSE)</f>
        <v>10.6</v>
      </c>
      <c r="J166" s="105">
        <f>VLOOKUP(Table3[Symbol],stockComparisonTrading_excel!$A$2:$X$562,18,FALSE)</f>
        <v>10.6</v>
      </c>
      <c r="K166" s="105">
        <f>VLOOKUP(Table3[Symbol],stockComparisonTrading_excel!$A$2:$X$562,18,FALSE)</f>
        <v>10.6</v>
      </c>
      <c r="L166" s="105">
        <f>VLOOKUP(Table3[Symbol],stockComparisonTrading_excel!$A$2:$X$562,18,FALSE)</f>
        <v>10.6</v>
      </c>
      <c r="M166" s="105">
        <f>VLOOKUP(Table3[Symbol],stockComparisonTrading_excel!$A$2:$X$562,18,FALSE)</f>
        <v>10.6</v>
      </c>
      <c r="N166" s="105">
        <f>VLOOKUP(Table3[Symbol],stockComparisonTrading_excel!$A$2:$X$562,18,FALSE)</f>
        <v>10.6</v>
      </c>
      <c r="O166" s="105">
        <f>VLOOKUP(Table3[Symbol],stockComparisonTrading_excel!$A$2:$X$562,17,FALSE)</f>
        <v>3471000801</v>
      </c>
      <c r="P166" s="105">
        <f>VLOOKUP(Table3[Symbol],stockComparisonTrading_excel!$A$2:$X$562,18,FALSE)</f>
        <v>10.6</v>
      </c>
      <c r="Q166" s="105">
        <f>VLOOKUP(Table3[Symbol],stockComparisonTrading_excel!$A$2:$X$562,19,FALSE)</f>
        <v>1.69</v>
      </c>
      <c r="R166" s="105">
        <f>VLOOKUP(Table3[Symbol],stockComparisonTrading_excel!$A$2:$X$562,20,FALSE)</f>
        <v>39.46</v>
      </c>
      <c r="S166" s="105">
        <f>VLOOKUP(Table3[Symbol],stockComparisonTrading_excel!$A$2:$X$562,21,FALSE)</f>
        <v>2.25</v>
      </c>
      <c r="T166" s="105">
        <f>VLOOKUP(Table3[Symbol],stockComparisonTrading_excel!$A$2:$X$562,22,FALSE)</f>
        <v>22.05</v>
      </c>
      <c r="U166" s="105">
        <f>VLOOKUP(Table3[Symbol],stockComparisonTrading_excel!$A$2:$X$562,23,FALSE)</f>
        <v>52000012</v>
      </c>
      <c r="V166" s="105">
        <f>VLOOKUP(Table3[Symbol],stockComparisonTrading_excel!$A$2:$X$562,24,FALSE)</f>
        <v>10</v>
      </c>
      <c r="W166" s="106" t="str">
        <f>VLOOKUP(Table3[Symbol],Finalcial!$A$2:$P$493,2)</f>
        <v>Q1/2013</v>
      </c>
      <c r="X166" s="107">
        <f>VLOOKUP(Table3[Symbol],Finalcial!$A$2:$P$493,3)</f>
        <v>41364</v>
      </c>
      <c r="Y166" s="107">
        <f>VLOOKUP(Table3[Symbol],Finalcial!$A$2:$P$493,4,FALSE)</f>
        <v>2826270</v>
      </c>
      <c r="Z166" s="107">
        <f>VLOOKUP(Table3[Symbol],Finalcial!$A$2:$P$493,5,FALSE)</f>
        <v>742600</v>
      </c>
      <c r="AA166" s="107">
        <f>VLOOKUP(Table3[Symbol],Finalcial!$A$2:$P$493,6,FALSE)</f>
        <v>528000</v>
      </c>
      <c r="AB166" s="107">
        <f>VLOOKUP(Table3[Symbol],Finalcial!$A$2:$P$493,7,FALSE)</f>
        <v>2083670</v>
      </c>
      <c r="AC166" s="107">
        <f>VLOOKUP(Table3[Symbol],Finalcial!$A$2:$P$493,8,FALSE)</f>
        <v>745367</v>
      </c>
      <c r="AD166" s="107">
        <f>VLOOKUP(Table3[Symbol],Finalcial!$A$2:$P$493,9,FALSE)</f>
        <v>106542</v>
      </c>
      <c r="AE166" s="107">
        <f>VLOOKUP(Table3[Symbol],Finalcial!$A$2:$P$493,10,FALSE)</f>
        <v>2.0499999999999998</v>
      </c>
      <c r="AF166" s="107">
        <f>VLOOKUP(Table3[Symbol],Finalcial!$A$2:$P$493,11,FALSE)</f>
        <v>0.36</v>
      </c>
      <c r="AG166" s="107">
        <f>VLOOKUP(Table3[Symbol],Finalcial!$A$2:$P$493,12,FALSE)</f>
        <v>14.29</v>
      </c>
      <c r="AH166" s="107">
        <f>VLOOKUP(Table3[Symbol],Finalcial!$A$2:$P$493,13,FALSE)</f>
        <v>15.78</v>
      </c>
      <c r="AI166" s="107">
        <f>VLOOKUP(Table3[Symbol],Finalcial!$A$2:$P$493,14,FALSE)</f>
        <v>16.96</v>
      </c>
      <c r="AJ166" s="108">
        <f t="shared" si="2"/>
        <v>6.9700212122918659</v>
      </c>
    </row>
    <row r="167" spans="1:36" ht="18.55" customHeight="1" x14ac:dyDescent="0.3">
      <c r="A167" s="64" t="s">
        <v>394</v>
      </c>
      <c r="B167" s="14" t="str">
        <f>VLOOKUP(Table3[Symbol],stockComparisonTrading_excel!$A$2:$X$562,2,FALSE)</f>
        <v>Industrials: Steel</v>
      </c>
      <c r="C167" s="104">
        <f>VLOOKUP(Table3[Symbol],stockComparisonTrading_excel!$A$2:$X$562,3,FALSE)</f>
        <v>51.75</v>
      </c>
      <c r="D167" s="105">
        <f>VLOOKUP(Table3[Symbol],stockComparisonTrading_excel!$A$2:$X$562,18,FALSE)</f>
        <v>7.81</v>
      </c>
      <c r="E167" s="105">
        <f>VLOOKUP(Table3[Symbol],stockComparisonTrading_excel!$A$2:$X$562,18,FALSE)</f>
        <v>7.81</v>
      </c>
      <c r="F167" s="105">
        <f>VLOOKUP(Table3[Symbol],stockComparisonTrading_excel!$A$2:$X$562,18,FALSE)</f>
        <v>7.81</v>
      </c>
      <c r="G167" s="105">
        <f>VLOOKUP(Table3[Symbol],stockComparisonTrading_excel!$A$2:$X$562,18,FALSE)</f>
        <v>7.81</v>
      </c>
      <c r="H167" s="105">
        <f>VLOOKUP(Table3[Symbol],stockComparisonTrading_excel!$A$2:$X$562,18,FALSE)</f>
        <v>7.81</v>
      </c>
      <c r="I167" s="105">
        <f>VLOOKUP(Table3[Symbol],stockComparisonTrading_excel!$A$2:$X$562,18,FALSE)</f>
        <v>7.81</v>
      </c>
      <c r="J167" s="105">
        <f>VLOOKUP(Table3[Symbol],stockComparisonTrading_excel!$A$2:$X$562,18,FALSE)</f>
        <v>7.81</v>
      </c>
      <c r="K167" s="105">
        <f>VLOOKUP(Table3[Symbol],stockComparisonTrading_excel!$A$2:$X$562,18,FALSE)</f>
        <v>7.81</v>
      </c>
      <c r="L167" s="105">
        <f>VLOOKUP(Table3[Symbol],stockComparisonTrading_excel!$A$2:$X$562,18,FALSE)</f>
        <v>7.81</v>
      </c>
      <c r="M167" s="105">
        <f>VLOOKUP(Table3[Symbol],stockComparisonTrading_excel!$A$2:$X$562,18,FALSE)</f>
        <v>7.81</v>
      </c>
      <c r="N167" s="105">
        <f>VLOOKUP(Table3[Symbol],stockComparisonTrading_excel!$A$2:$X$562,18,FALSE)</f>
        <v>7.81</v>
      </c>
      <c r="O167" s="105">
        <f>VLOOKUP(Table3[Symbol],stockComparisonTrading_excel!$A$2:$X$562,17,FALSE)</f>
        <v>3455988552</v>
      </c>
      <c r="P167" s="105">
        <f>VLOOKUP(Table3[Symbol],stockComparisonTrading_excel!$A$2:$X$562,18,FALSE)</f>
        <v>7.81</v>
      </c>
      <c r="Q167" s="105">
        <f>VLOOKUP(Table3[Symbol],stockComparisonTrading_excel!$A$2:$X$562,19,FALSE)</f>
        <v>1.49</v>
      </c>
      <c r="R167" s="105">
        <f>VLOOKUP(Table3[Symbol],stockComparisonTrading_excel!$A$2:$X$562,20,FALSE)</f>
        <v>36.14</v>
      </c>
      <c r="S167" s="105">
        <f>VLOOKUP(Table3[Symbol],stockComparisonTrading_excel!$A$2:$X$562,21,FALSE)</f>
        <v>6.67</v>
      </c>
      <c r="T167" s="105">
        <f>VLOOKUP(Table3[Symbol],stockComparisonTrading_excel!$A$2:$X$562,22,FALSE)</f>
        <v>14.78</v>
      </c>
      <c r="U167" s="105">
        <f>VLOOKUP(Table3[Symbol],stockComparisonTrading_excel!$A$2:$X$562,23,FALSE)</f>
        <v>63999788</v>
      </c>
      <c r="V167" s="105">
        <f>VLOOKUP(Table3[Symbol],stockComparisonTrading_excel!$A$2:$X$562,24,FALSE)</f>
        <v>10</v>
      </c>
      <c r="W167" s="106" t="str">
        <f>VLOOKUP(Table3[Symbol],Finalcial!$A$2:$P$493,2)</f>
        <v>Q4/2012</v>
      </c>
      <c r="X167" s="107">
        <f>VLOOKUP(Table3[Symbol],Finalcial!$A$2:$P$493,3)</f>
        <v>41274</v>
      </c>
      <c r="Y167" s="107">
        <f>VLOOKUP(Table3[Symbol],Finalcial!$A$2:$P$493,4,FALSE)</f>
        <v>4727105</v>
      </c>
      <c r="Z167" s="107">
        <f>VLOOKUP(Table3[Symbol],Finalcial!$A$2:$P$493,5,FALSE)</f>
        <v>2410086</v>
      </c>
      <c r="AA167" s="107">
        <f>VLOOKUP(Table3[Symbol],Finalcial!$A$2:$P$493,6,FALSE)</f>
        <v>639998</v>
      </c>
      <c r="AB167" s="107">
        <f>VLOOKUP(Table3[Symbol],Finalcial!$A$2:$P$493,7,FALSE)</f>
        <v>2312669</v>
      </c>
      <c r="AC167" s="107">
        <f>VLOOKUP(Table3[Symbol],Finalcial!$A$2:$P$493,8,FALSE)</f>
        <v>1640717</v>
      </c>
      <c r="AD167" s="107">
        <f>VLOOKUP(Table3[Symbol],Finalcial!$A$2:$P$493,9,FALSE)</f>
        <v>127657</v>
      </c>
      <c r="AE167" s="107">
        <f>VLOOKUP(Table3[Symbol],Finalcial!$A$2:$P$493,10,FALSE)</f>
        <v>1.99</v>
      </c>
      <c r="AF167" s="107">
        <f>VLOOKUP(Table3[Symbol],Finalcial!$A$2:$P$493,11,FALSE)</f>
        <v>1.04</v>
      </c>
      <c r="AG167" s="107">
        <f>VLOOKUP(Table3[Symbol],Finalcial!$A$2:$P$493,12,FALSE)</f>
        <v>7.78</v>
      </c>
      <c r="AH167" s="107">
        <f>VLOOKUP(Table3[Symbol],Finalcial!$A$2:$P$493,13,FALSE)</f>
        <v>14.2</v>
      </c>
      <c r="AI167" s="107">
        <f>VLOOKUP(Table3[Symbol],Finalcial!$A$2:$P$493,14,FALSE)</f>
        <v>20.420000000000002</v>
      </c>
      <c r="AJ167" s="108">
        <f t="shared" si="2"/>
        <v>18.879387734319309</v>
      </c>
    </row>
    <row r="168" spans="1:36" ht="18.55" customHeight="1" x14ac:dyDescent="0.3">
      <c r="A168" s="64" t="s">
        <v>490</v>
      </c>
      <c r="B168" s="14" t="str">
        <f>VLOOKUP(Table3[Symbol],stockComparisonTrading_excel!$A$2:$X$562,2,FALSE)</f>
        <v>Industrials: Steel</v>
      </c>
      <c r="C168" s="104">
        <f>VLOOKUP(Table3[Symbol],stockComparisonTrading_excel!$A$2:$X$562,3,FALSE)</f>
        <v>21.6</v>
      </c>
      <c r="D168" s="105">
        <f>VLOOKUP(Table3[Symbol],stockComparisonTrading_excel!$A$2:$X$562,18,FALSE)</f>
        <v>11.12</v>
      </c>
      <c r="E168" s="105">
        <f>VLOOKUP(Table3[Symbol],stockComparisonTrading_excel!$A$2:$X$562,18,FALSE)</f>
        <v>11.12</v>
      </c>
      <c r="F168" s="105">
        <f>VLOOKUP(Table3[Symbol],stockComparisonTrading_excel!$A$2:$X$562,18,FALSE)</f>
        <v>11.12</v>
      </c>
      <c r="G168" s="105">
        <f>VLOOKUP(Table3[Symbol],stockComparisonTrading_excel!$A$2:$X$562,18,FALSE)</f>
        <v>11.12</v>
      </c>
      <c r="H168" s="105">
        <f>VLOOKUP(Table3[Symbol],stockComparisonTrading_excel!$A$2:$X$562,18,FALSE)</f>
        <v>11.12</v>
      </c>
      <c r="I168" s="105">
        <f>VLOOKUP(Table3[Symbol],stockComparisonTrading_excel!$A$2:$X$562,18,FALSE)</f>
        <v>11.12</v>
      </c>
      <c r="J168" s="105">
        <f>VLOOKUP(Table3[Symbol],stockComparisonTrading_excel!$A$2:$X$562,18,FALSE)</f>
        <v>11.12</v>
      </c>
      <c r="K168" s="105">
        <f>VLOOKUP(Table3[Symbol],stockComparisonTrading_excel!$A$2:$X$562,18,FALSE)</f>
        <v>11.12</v>
      </c>
      <c r="L168" s="105">
        <f>VLOOKUP(Table3[Symbol],stockComparisonTrading_excel!$A$2:$X$562,18,FALSE)</f>
        <v>11.12</v>
      </c>
      <c r="M168" s="105">
        <f>VLOOKUP(Table3[Symbol],stockComparisonTrading_excel!$A$2:$X$562,18,FALSE)</f>
        <v>11.12</v>
      </c>
      <c r="N168" s="105">
        <f>VLOOKUP(Table3[Symbol],stockComparisonTrading_excel!$A$2:$X$562,18,FALSE)</f>
        <v>11.12</v>
      </c>
      <c r="O168" s="105">
        <f>VLOOKUP(Table3[Symbol],stockComparisonTrading_excel!$A$2:$X$562,17,FALSE)</f>
        <v>1586250000</v>
      </c>
      <c r="P168" s="105">
        <f>VLOOKUP(Table3[Symbol],stockComparisonTrading_excel!$A$2:$X$562,18,FALSE)</f>
        <v>11.12</v>
      </c>
      <c r="Q168" s="105">
        <f>VLOOKUP(Table3[Symbol],stockComparisonTrading_excel!$A$2:$X$562,19,FALSE)</f>
        <v>1.56</v>
      </c>
      <c r="R168" s="105">
        <f>VLOOKUP(Table3[Symbol],stockComparisonTrading_excel!$A$2:$X$562,20,FALSE)</f>
        <v>37.58</v>
      </c>
      <c r="S168" s="105" t="str">
        <f>VLOOKUP(Table3[Symbol],stockComparisonTrading_excel!$A$2:$X$562,21,FALSE)</f>
        <v>-</v>
      </c>
      <c r="T168" s="105">
        <f>VLOOKUP(Table3[Symbol],stockComparisonTrading_excel!$A$2:$X$562,22,FALSE)</f>
        <v>240.7</v>
      </c>
      <c r="U168" s="105">
        <f>VLOOKUP(Table3[Symbol],stockComparisonTrading_excel!$A$2:$X$562,23,FALSE)</f>
        <v>27000000</v>
      </c>
      <c r="V168" s="105">
        <f>VLOOKUP(Table3[Symbol],stockComparisonTrading_excel!$A$2:$X$562,24,FALSE)</f>
        <v>10</v>
      </c>
      <c r="W168" s="106" t="str">
        <f>VLOOKUP(Table3[Symbol],Finalcial!$A$2:$P$493,2)</f>
        <v>Q1/2013</v>
      </c>
      <c r="X168" s="107">
        <f>VLOOKUP(Table3[Symbol],Finalcial!$A$2:$P$493,3)</f>
        <v>41364</v>
      </c>
      <c r="Y168" s="107">
        <f>VLOOKUP(Table3[Symbol],Finalcial!$A$2:$P$493,4,FALSE)</f>
        <v>1537674</v>
      </c>
      <c r="Z168" s="107">
        <f>VLOOKUP(Table3[Symbol],Finalcial!$A$2:$P$493,5,FALSE)</f>
        <v>522897</v>
      </c>
      <c r="AA168" s="107">
        <f>VLOOKUP(Table3[Symbol],Finalcial!$A$2:$P$493,6,FALSE)</f>
        <v>270000</v>
      </c>
      <c r="AB168" s="107">
        <f>VLOOKUP(Table3[Symbol],Finalcial!$A$2:$P$493,7,FALSE)</f>
        <v>1014777</v>
      </c>
      <c r="AC168" s="107">
        <f>VLOOKUP(Table3[Symbol],Finalcial!$A$2:$P$493,8,FALSE)</f>
        <v>442528</v>
      </c>
      <c r="AD168" s="107">
        <f>VLOOKUP(Table3[Symbol],Finalcial!$A$2:$P$493,9,FALSE)</f>
        <v>53359</v>
      </c>
      <c r="AE168" s="107">
        <f>VLOOKUP(Table3[Symbol],Finalcial!$A$2:$P$493,10,FALSE)</f>
        <v>1.98</v>
      </c>
      <c r="AF168" s="107">
        <f>VLOOKUP(Table3[Symbol],Finalcial!$A$2:$P$493,11,FALSE)</f>
        <v>0.52</v>
      </c>
      <c r="AG168" s="107">
        <f>VLOOKUP(Table3[Symbol],Finalcial!$A$2:$P$493,12,FALSE)</f>
        <v>12.06</v>
      </c>
      <c r="AH168" s="107">
        <f>VLOOKUP(Table3[Symbol],Finalcial!$A$2:$P$493,13,FALSE)</f>
        <v>9.7200000000000006</v>
      </c>
      <c r="AI168" s="107">
        <f>VLOOKUP(Table3[Symbol],Finalcial!$A$2:$P$493,14,FALSE)</f>
        <v>15.26</v>
      </c>
      <c r="AJ168" s="108">
        <f t="shared" si="2"/>
        <v>9.7996026912048571</v>
      </c>
    </row>
    <row r="169" spans="1:36" ht="18.55" customHeight="1" x14ac:dyDescent="0.3">
      <c r="A169" s="64" t="s">
        <v>252</v>
      </c>
      <c r="B169" s="14" t="str">
        <f>VLOOKUP(Table3[Symbol],stockComparisonTrading_excel!$A$2:$X$562,2,FALSE)</f>
        <v>Technology: Communication Technology</v>
      </c>
      <c r="C169" s="104">
        <f>VLOOKUP(Table3[Symbol],stockComparisonTrading_excel!$A$2:$X$562,3,FALSE)</f>
        <v>1.79</v>
      </c>
      <c r="D169" s="105">
        <f>VLOOKUP(Table3[Symbol],stockComparisonTrading_excel!$A$2:$X$562,18,FALSE)</f>
        <v>3.09</v>
      </c>
      <c r="E169" s="105">
        <f>VLOOKUP(Table3[Symbol],stockComparisonTrading_excel!$A$2:$X$562,18,FALSE)</f>
        <v>3.09</v>
      </c>
      <c r="F169" s="105">
        <f>VLOOKUP(Table3[Symbol],stockComparisonTrading_excel!$A$2:$X$562,18,FALSE)</f>
        <v>3.09</v>
      </c>
      <c r="G169" s="105">
        <f>VLOOKUP(Table3[Symbol],stockComparisonTrading_excel!$A$2:$X$562,18,FALSE)</f>
        <v>3.09</v>
      </c>
      <c r="H169" s="105">
        <f>VLOOKUP(Table3[Symbol],stockComparisonTrading_excel!$A$2:$X$562,18,FALSE)</f>
        <v>3.09</v>
      </c>
      <c r="I169" s="105">
        <f>VLOOKUP(Table3[Symbol],stockComparisonTrading_excel!$A$2:$X$562,18,FALSE)</f>
        <v>3.09</v>
      </c>
      <c r="J169" s="105">
        <f>VLOOKUP(Table3[Symbol],stockComparisonTrading_excel!$A$2:$X$562,18,FALSE)</f>
        <v>3.09</v>
      </c>
      <c r="K169" s="105">
        <f>VLOOKUP(Table3[Symbol],stockComparisonTrading_excel!$A$2:$X$562,18,FALSE)</f>
        <v>3.09</v>
      </c>
      <c r="L169" s="105">
        <f>VLOOKUP(Table3[Symbol],stockComparisonTrading_excel!$A$2:$X$562,18,FALSE)</f>
        <v>3.09</v>
      </c>
      <c r="M169" s="105">
        <f>VLOOKUP(Table3[Symbol],stockComparisonTrading_excel!$A$2:$X$562,18,FALSE)</f>
        <v>3.09</v>
      </c>
      <c r="N169" s="105">
        <f>VLOOKUP(Table3[Symbol],stockComparisonTrading_excel!$A$2:$X$562,18,FALSE)</f>
        <v>3.09</v>
      </c>
      <c r="O169" s="105">
        <f>VLOOKUP(Table3[Symbol],stockComparisonTrading_excel!$A$2:$X$562,17,FALSE)</f>
        <v>2970000000</v>
      </c>
      <c r="P169" s="105">
        <f>VLOOKUP(Table3[Symbol],stockComparisonTrading_excel!$A$2:$X$562,18,FALSE)</f>
        <v>3.09</v>
      </c>
      <c r="Q169" s="105">
        <f>VLOOKUP(Table3[Symbol],stockComparisonTrading_excel!$A$2:$X$562,19,FALSE)</f>
        <v>20.190000000000001</v>
      </c>
      <c r="R169" s="105">
        <f>VLOOKUP(Table3[Symbol],stockComparisonTrading_excel!$A$2:$X$562,20,FALSE)</f>
        <v>0.27</v>
      </c>
      <c r="S169" s="105" t="str">
        <f>VLOOKUP(Table3[Symbol],stockComparisonTrading_excel!$A$2:$X$562,21,FALSE)</f>
        <v>-</v>
      </c>
      <c r="T169" s="105">
        <f>VLOOKUP(Table3[Symbol],stockComparisonTrading_excel!$A$2:$X$562,22,FALSE)</f>
        <v>1457.62</v>
      </c>
      <c r="U169" s="105">
        <f>VLOOKUP(Table3[Symbol],stockComparisonTrading_excel!$A$2:$X$562,23,FALSE)</f>
        <v>540000000</v>
      </c>
      <c r="V169" s="105">
        <f>VLOOKUP(Table3[Symbol],stockComparisonTrading_excel!$A$2:$X$562,24,FALSE)</f>
        <v>1</v>
      </c>
      <c r="W169" s="106" t="str">
        <f>VLOOKUP(Table3[Symbol],Finalcial!$A$2:$P$493,2)</f>
        <v>Q1/2013</v>
      </c>
      <c r="X169" s="107">
        <f>VLOOKUP(Table3[Symbol],Finalcial!$A$2:$P$493,3)</f>
        <v>41364</v>
      </c>
      <c r="Y169" s="107">
        <f>VLOOKUP(Table3[Symbol],Finalcial!$A$2:$P$493,4,FALSE)</f>
        <v>1211539.6000000001</v>
      </c>
      <c r="Z169" s="107">
        <f>VLOOKUP(Table3[Symbol],Finalcial!$A$2:$P$493,5,FALSE)</f>
        <v>1063744.1000000001</v>
      </c>
      <c r="AA169" s="107">
        <f>VLOOKUP(Table3[Symbol],Finalcial!$A$2:$P$493,6,FALSE)</f>
        <v>540000</v>
      </c>
      <c r="AB169" s="107">
        <f>VLOOKUP(Table3[Symbol],Finalcial!$A$2:$P$493,7,FALSE)</f>
        <v>147103.59</v>
      </c>
      <c r="AC169" s="107">
        <f>VLOOKUP(Table3[Symbol],Finalcial!$A$2:$P$493,8,FALSE)</f>
        <v>6170230.5300000003</v>
      </c>
      <c r="AD169" s="107">
        <f>VLOOKUP(Table3[Symbol],Finalcial!$A$2:$P$493,9,FALSE)</f>
        <v>962232.43</v>
      </c>
      <c r="AE169" s="107">
        <f>VLOOKUP(Table3[Symbol],Finalcial!$A$2:$P$493,10,FALSE)</f>
        <v>1.78</v>
      </c>
      <c r="AF169" s="107">
        <f>VLOOKUP(Table3[Symbol],Finalcial!$A$2:$P$493,11,FALSE)</f>
        <v>7.23</v>
      </c>
      <c r="AG169" s="107">
        <f>VLOOKUP(Table3[Symbol],Finalcial!$A$2:$P$493,12,FALSE)</f>
        <v>15.59</v>
      </c>
      <c r="AH169" s="107">
        <f>VLOOKUP(Table3[Symbol],Finalcial!$A$2:$P$493,13,FALSE)</f>
        <v>62.16</v>
      </c>
      <c r="AI169" s="107" t="str">
        <f>VLOOKUP(Table3[Symbol],Finalcial!$A$2:$P$493,14,FALSE)</f>
        <v>N/A</v>
      </c>
      <c r="AJ169" s="108">
        <f t="shared" si="2"/>
        <v>1.1054959974691354</v>
      </c>
    </row>
    <row r="170" spans="1:36" ht="18.55" customHeight="1" x14ac:dyDescent="0.3">
      <c r="A170" s="64" t="s">
        <v>440</v>
      </c>
      <c r="B170" s="14" t="str">
        <f>VLOOKUP(Table3[Symbol],stockComparisonTrading_excel!$A$2:$X$562,2,FALSE)</f>
        <v>Financials: Insurance</v>
      </c>
      <c r="C170" s="104">
        <f>VLOOKUP(Table3[Symbol],stockComparisonTrading_excel!$A$2:$X$562,3,FALSE)</f>
        <v>27.25</v>
      </c>
      <c r="D170" s="105">
        <f>VLOOKUP(Table3[Symbol],stockComparisonTrading_excel!$A$2:$X$562,18,FALSE)</f>
        <v>22.81</v>
      </c>
      <c r="E170" s="105">
        <f>VLOOKUP(Table3[Symbol],stockComparisonTrading_excel!$A$2:$X$562,18,FALSE)</f>
        <v>22.81</v>
      </c>
      <c r="F170" s="105">
        <f>VLOOKUP(Table3[Symbol],stockComparisonTrading_excel!$A$2:$X$562,18,FALSE)</f>
        <v>22.81</v>
      </c>
      <c r="G170" s="105">
        <f>VLOOKUP(Table3[Symbol],stockComparisonTrading_excel!$A$2:$X$562,18,FALSE)</f>
        <v>22.81</v>
      </c>
      <c r="H170" s="105">
        <f>VLOOKUP(Table3[Symbol],stockComparisonTrading_excel!$A$2:$X$562,18,FALSE)</f>
        <v>22.81</v>
      </c>
      <c r="I170" s="105">
        <f>VLOOKUP(Table3[Symbol],stockComparisonTrading_excel!$A$2:$X$562,18,FALSE)</f>
        <v>22.81</v>
      </c>
      <c r="J170" s="105">
        <f>VLOOKUP(Table3[Symbol],stockComparisonTrading_excel!$A$2:$X$562,18,FALSE)</f>
        <v>22.81</v>
      </c>
      <c r="K170" s="105">
        <f>VLOOKUP(Table3[Symbol],stockComparisonTrading_excel!$A$2:$X$562,18,FALSE)</f>
        <v>22.81</v>
      </c>
      <c r="L170" s="105">
        <f>VLOOKUP(Table3[Symbol],stockComparisonTrading_excel!$A$2:$X$562,18,FALSE)</f>
        <v>22.81</v>
      </c>
      <c r="M170" s="105">
        <f>VLOOKUP(Table3[Symbol],stockComparisonTrading_excel!$A$2:$X$562,18,FALSE)</f>
        <v>22.81</v>
      </c>
      <c r="N170" s="105">
        <f>VLOOKUP(Table3[Symbol],stockComparisonTrading_excel!$A$2:$X$562,18,FALSE)</f>
        <v>22.81</v>
      </c>
      <c r="O170" s="105">
        <f>VLOOKUP(Table3[Symbol],stockComparisonTrading_excel!$A$2:$X$562,17,FALSE)</f>
        <v>14625000000</v>
      </c>
      <c r="P170" s="105">
        <f>VLOOKUP(Table3[Symbol],stockComparisonTrading_excel!$A$2:$X$562,18,FALSE)</f>
        <v>22.81</v>
      </c>
      <c r="Q170" s="105">
        <f>VLOOKUP(Table3[Symbol],stockComparisonTrading_excel!$A$2:$X$562,19,FALSE)</f>
        <v>3.52</v>
      </c>
      <c r="R170" s="105">
        <f>VLOOKUP(Table3[Symbol],stockComparisonTrading_excel!$A$2:$X$562,20,FALSE)</f>
        <v>13.86</v>
      </c>
      <c r="S170" s="105">
        <f>VLOOKUP(Table3[Symbol],stockComparisonTrading_excel!$A$2:$X$562,21,FALSE)</f>
        <v>1.03</v>
      </c>
      <c r="T170" s="105">
        <f>VLOOKUP(Table3[Symbol],stockComparisonTrading_excel!$A$2:$X$562,22,FALSE)</f>
        <v>15.32</v>
      </c>
      <c r="U170" s="105">
        <f>VLOOKUP(Table3[Symbol],stockComparisonTrading_excel!$A$2:$X$562,23,FALSE)</f>
        <v>300000000</v>
      </c>
      <c r="V170" s="105">
        <f>VLOOKUP(Table3[Symbol],stockComparisonTrading_excel!$A$2:$X$562,24,FALSE)</f>
        <v>1</v>
      </c>
      <c r="W170" s="106" t="str">
        <f>VLOOKUP(Table3[Symbol],Finalcial!$A$2:$P$493,2)</f>
        <v>Q1/2013</v>
      </c>
      <c r="X170" s="107">
        <f>VLOOKUP(Table3[Symbol],Finalcial!$A$2:$P$493,3)</f>
        <v>41364</v>
      </c>
      <c r="Y170" s="107">
        <f>VLOOKUP(Table3[Symbol],Finalcial!$A$2:$P$493,4,FALSE)</f>
        <v>52464046.509999998</v>
      </c>
      <c r="Z170" s="107">
        <f>VLOOKUP(Table3[Symbol],Finalcial!$A$2:$P$493,5,FALSE)</f>
        <v>48306475.539999999</v>
      </c>
      <c r="AA170" s="107">
        <f>VLOOKUP(Table3[Symbol],Finalcial!$A$2:$P$493,6,FALSE)</f>
        <v>300000</v>
      </c>
      <c r="AB170" s="107">
        <f>VLOOKUP(Table3[Symbol],Finalcial!$A$2:$P$493,7,FALSE)</f>
        <v>4157570.97</v>
      </c>
      <c r="AC170" s="107">
        <f>VLOOKUP(Table3[Symbol],Finalcial!$A$2:$P$493,8,FALSE)</f>
        <v>2050566.22</v>
      </c>
      <c r="AD170" s="107">
        <f>VLOOKUP(Table3[Symbol],Finalcial!$A$2:$P$493,9,FALSE)</f>
        <v>515475.93</v>
      </c>
      <c r="AE170" s="107">
        <f>VLOOKUP(Table3[Symbol],Finalcial!$A$2:$P$493,10,FALSE)</f>
        <v>1.72</v>
      </c>
      <c r="AF170" s="107">
        <f>VLOOKUP(Table3[Symbol],Finalcial!$A$2:$P$493,11,FALSE)</f>
        <v>11.62</v>
      </c>
      <c r="AG170" s="107">
        <f>VLOOKUP(Table3[Symbol],Finalcial!$A$2:$P$493,12,FALSE)</f>
        <v>25.14</v>
      </c>
      <c r="AH170" s="107">
        <f>VLOOKUP(Table3[Symbol],Finalcial!$A$2:$P$493,13,FALSE)</f>
        <v>1.86</v>
      </c>
      <c r="AI170" s="107">
        <f>VLOOKUP(Table3[Symbol],Finalcial!$A$2:$P$493,14,FALSE)</f>
        <v>16.61</v>
      </c>
      <c r="AJ170" s="108">
        <f t="shared" si="2"/>
        <v>93.71237865558534</v>
      </c>
    </row>
    <row r="171" spans="1:36" ht="18.55" customHeight="1" x14ac:dyDescent="0.3">
      <c r="A171" s="64" t="s">
        <v>157</v>
      </c>
      <c r="B171" s="14" t="str">
        <f>VLOOKUP(Table3[Symbol],stockComparisonTrading_excel!$A$2:$X$562,2,FALSE)</f>
        <v>Resources: Energy &amp; Utilities</v>
      </c>
      <c r="C171" s="104">
        <f>VLOOKUP(Table3[Symbol],stockComparisonTrading_excel!$A$2:$X$562,3,FALSE)</f>
        <v>77.5</v>
      </c>
      <c r="D171" s="105">
        <f>VLOOKUP(Table3[Symbol],stockComparisonTrading_excel!$A$2:$X$562,18,FALSE)</f>
        <v>16.54</v>
      </c>
      <c r="E171" s="105">
        <f>VLOOKUP(Table3[Symbol],stockComparisonTrading_excel!$A$2:$X$562,18,FALSE)</f>
        <v>16.54</v>
      </c>
      <c r="F171" s="105">
        <f>VLOOKUP(Table3[Symbol],stockComparisonTrading_excel!$A$2:$X$562,18,FALSE)</f>
        <v>16.54</v>
      </c>
      <c r="G171" s="105">
        <f>VLOOKUP(Table3[Symbol],stockComparisonTrading_excel!$A$2:$X$562,18,FALSE)</f>
        <v>16.54</v>
      </c>
      <c r="H171" s="105">
        <f>VLOOKUP(Table3[Symbol],stockComparisonTrading_excel!$A$2:$X$562,18,FALSE)</f>
        <v>16.54</v>
      </c>
      <c r="I171" s="105">
        <f>VLOOKUP(Table3[Symbol],stockComparisonTrading_excel!$A$2:$X$562,18,FALSE)</f>
        <v>16.54</v>
      </c>
      <c r="J171" s="105">
        <f>VLOOKUP(Table3[Symbol],stockComparisonTrading_excel!$A$2:$X$562,18,FALSE)</f>
        <v>16.54</v>
      </c>
      <c r="K171" s="105">
        <f>VLOOKUP(Table3[Symbol],stockComparisonTrading_excel!$A$2:$X$562,18,FALSE)</f>
        <v>16.54</v>
      </c>
      <c r="L171" s="105">
        <f>VLOOKUP(Table3[Symbol],stockComparisonTrading_excel!$A$2:$X$562,18,FALSE)</f>
        <v>16.54</v>
      </c>
      <c r="M171" s="105">
        <f>VLOOKUP(Table3[Symbol],stockComparisonTrading_excel!$A$2:$X$562,18,FALSE)</f>
        <v>16.54</v>
      </c>
      <c r="N171" s="105">
        <f>VLOOKUP(Table3[Symbol],stockComparisonTrading_excel!$A$2:$X$562,18,FALSE)</f>
        <v>16.54</v>
      </c>
      <c r="O171" s="105">
        <f>VLOOKUP(Table3[Symbol],stockComparisonTrading_excel!$A$2:$X$562,17,FALSE)</f>
        <v>107520580072.5</v>
      </c>
      <c r="P171" s="105">
        <f>VLOOKUP(Table3[Symbol],stockComparisonTrading_excel!$A$2:$X$562,18,FALSE)</f>
        <v>16.54</v>
      </c>
      <c r="Q171" s="105">
        <f>VLOOKUP(Table3[Symbol],stockComparisonTrading_excel!$A$2:$X$562,19,FALSE)</f>
        <v>2.77</v>
      </c>
      <c r="R171" s="105">
        <f>VLOOKUP(Table3[Symbol],stockComparisonTrading_excel!$A$2:$X$562,20,FALSE)</f>
        <v>26.58</v>
      </c>
      <c r="S171" s="105">
        <f>VLOOKUP(Table3[Symbol],stockComparisonTrading_excel!$A$2:$X$562,21,FALSE)</f>
        <v>2.87</v>
      </c>
      <c r="T171" s="105">
        <f>VLOOKUP(Table3[Symbol],stockComparisonTrading_excel!$A$2:$X$562,22,FALSE)</f>
        <v>6.53</v>
      </c>
      <c r="U171" s="105">
        <f>VLOOKUP(Table3[Symbol],stockComparisonTrading_excel!$A$2:$X$562,23,FALSE)</f>
        <v>1462865035</v>
      </c>
      <c r="V171" s="105">
        <f>VLOOKUP(Table3[Symbol],stockComparisonTrading_excel!$A$2:$X$562,24,FALSE)</f>
        <v>10</v>
      </c>
      <c r="W171" s="106" t="str">
        <f>VLOOKUP(Table3[Symbol],Finalcial!$A$2:$P$493,2)</f>
        <v>Q1/2013</v>
      </c>
      <c r="X171" s="107">
        <f>VLOOKUP(Table3[Symbol],Finalcial!$A$2:$P$493,3)</f>
        <v>41364</v>
      </c>
      <c r="Y171" s="107">
        <f>VLOOKUP(Table3[Symbol],Finalcial!$A$2:$P$493,4,FALSE)</f>
        <v>130526523</v>
      </c>
      <c r="Z171" s="107">
        <f>VLOOKUP(Table3[Symbol],Finalcial!$A$2:$P$493,5,FALSE)</f>
        <v>85204527</v>
      </c>
      <c r="AA171" s="107">
        <f>VLOOKUP(Table3[Symbol],Finalcial!$A$2:$P$493,6,FALSE)</f>
        <v>14628650</v>
      </c>
      <c r="AB171" s="107">
        <f>VLOOKUP(Table3[Symbol],Finalcial!$A$2:$P$493,7,FALSE)</f>
        <v>38881996</v>
      </c>
      <c r="AC171" s="107">
        <f>VLOOKUP(Table3[Symbol],Finalcial!$A$2:$P$493,8,FALSE)</f>
        <v>18202702</v>
      </c>
      <c r="AD171" s="107">
        <f>VLOOKUP(Table3[Symbol],Finalcial!$A$2:$P$493,9,FALSE)</f>
        <v>2492018</v>
      </c>
      <c r="AE171" s="107">
        <f>VLOOKUP(Table3[Symbol],Finalcial!$A$2:$P$493,10,FALSE)</f>
        <v>1.7</v>
      </c>
      <c r="AF171" s="107">
        <f>VLOOKUP(Table3[Symbol],Finalcial!$A$2:$P$493,11,FALSE)</f>
        <v>2.19</v>
      </c>
      <c r="AG171" s="107">
        <f>VLOOKUP(Table3[Symbol],Finalcial!$A$2:$P$493,12,FALSE)</f>
        <v>13.69</v>
      </c>
      <c r="AH171" s="107">
        <f>VLOOKUP(Table3[Symbol],Finalcial!$A$2:$P$493,13,FALSE)</f>
        <v>8.49</v>
      </c>
      <c r="AI171" s="107">
        <f>VLOOKUP(Table3[Symbol],Finalcial!$A$2:$P$493,14,FALSE)</f>
        <v>17.420000000000002</v>
      </c>
      <c r="AJ171" s="108">
        <f t="shared" si="2"/>
        <v>34.190975747366188</v>
      </c>
    </row>
    <row r="172" spans="1:36" ht="18.55" customHeight="1" x14ac:dyDescent="0.3">
      <c r="A172" s="64" t="s">
        <v>65</v>
      </c>
      <c r="B172" s="14" t="str">
        <f>VLOOKUP(Table3[Symbol],stockComparisonTrading_excel!$A$2:$X$562,2,FALSE)</f>
        <v>Services: Commerce</v>
      </c>
      <c r="C172" s="104">
        <f>VLOOKUP(Table3[Symbol],stockComparisonTrading_excel!$A$2:$X$562,3,FALSE)</f>
        <v>207</v>
      </c>
      <c r="D172" s="105">
        <f>VLOOKUP(Table3[Symbol],stockComparisonTrading_excel!$A$2:$X$562,18,FALSE)</f>
        <v>32.31</v>
      </c>
      <c r="E172" s="105">
        <f>VLOOKUP(Table3[Symbol],stockComparisonTrading_excel!$A$2:$X$562,18,FALSE)</f>
        <v>32.31</v>
      </c>
      <c r="F172" s="105">
        <f>VLOOKUP(Table3[Symbol],stockComparisonTrading_excel!$A$2:$X$562,18,FALSE)</f>
        <v>32.31</v>
      </c>
      <c r="G172" s="105">
        <f>VLOOKUP(Table3[Symbol],stockComparisonTrading_excel!$A$2:$X$562,18,FALSE)</f>
        <v>32.31</v>
      </c>
      <c r="H172" s="105">
        <f>VLOOKUP(Table3[Symbol],stockComparisonTrading_excel!$A$2:$X$562,18,FALSE)</f>
        <v>32.31</v>
      </c>
      <c r="I172" s="105">
        <f>VLOOKUP(Table3[Symbol],stockComparisonTrading_excel!$A$2:$X$562,18,FALSE)</f>
        <v>32.31</v>
      </c>
      <c r="J172" s="105">
        <f>VLOOKUP(Table3[Symbol],stockComparisonTrading_excel!$A$2:$X$562,18,FALSE)</f>
        <v>32.31</v>
      </c>
      <c r="K172" s="105">
        <f>VLOOKUP(Table3[Symbol],stockComparisonTrading_excel!$A$2:$X$562,18,FALSE)</f>
        <v>32.31</v>
      </c>
      <c r="L172" s="105">
        <f>VLOOKUP(Table3[Symbol],stockComparisonTrading_excel!$A$2:$X$562,18,FALSE)</f>
        <v>32.31</v>
      </c>
      <c r="M172" s="105">
        <f>VLOOKUP(Table3[Symbol],stockComparisonTrading_excel!$A$2:$X$562,18,FALSE)</f>
        <v>32.31</v>
      </c>
      <c r="N172" s="105">
        <f>VLOOKUP(Table3[Symbol],stockComparisonTrading_excel!$A$2:$X$562,18,FALSE)</f>
        <v>32.31</v>
      </c>
      <c r="O172" s="105">
        <f>VLOOKUP(Table3[Symbol],stockComparisonTrading_excel!$A$2:$X$562,17,FALSE)</f>
        <v>183975000000</v>
      </c>
      <c r="P172" s="105">
        <f>VLOOKUP(Table3[Symbol],stockComparisonTrading_excel!$A$2:$X$562,18,FALSE)</f>
        <v>32.31</v>
      </c>
      <c r="Q172" s="105">
        <f>VLOOKUP(Table3[Symbol],stockComparisonTrading_excel!$A$2:$X$562,19,FALSE)</f>
        <v>5.53</v>
      </c>
      <c r="R172" s="105">
        <f>VLOOKUP(Table3[Symbol],stockComparisonTrading_excel!$A$2:$X$562,20,FALSE)</f>
        <v>40.32</v>
      </c>
      <c r="S172" s="105">
        <f>VLOOKUP(Table3[Symbol],stockComparisonTrading_excel!$A$2:$X$562,21,FALSE)</f>
        <v>0.99</v>
      </c>
      <c r="T172" s="105">
        <f>VLOOKUP(Table3[Symbol],stockComparisonTrading_excel!$A$2:$X$562,22,FALSE)</f>
        <v>8.8800000000000008</v>
      </c>
      <c r="U172" s="105">
        <f>VLOOKUP(Table3[Symbol],stockComparisonTrading_excel!$A$2:$X$562,23,FALSE)</f>
        <v>825000000</v>
      </c>
      <c r="V172" s="105">
        <f>VLOOKUP(Table3[Symbol],stockComparisonTrading_excel!$A$2:$X$562,24,FALSE)</f>
        <v>10</v>
      </c>
      <c r="W172" s="106" t="str">
        <f>VLOOKUP(Table3[Symbol],Finalcial!$A$2:$P$493,2)</f>
        <v>Q1/2013</v>
      </c>
      <c r="X172" s="107">
        <f>VLOOKUP(Table3[Symbol],Finalcial!$A$2:$P$493,3)</f>
        <v>41364</v>
      </c>
      <c r="Y172" s="107">
        <f>VLOOKUP(Table3[Symbol],Finalcial!$A$2:$P$493,4,FALSE)</f>
        <v>91182354</v>
      </c>
      <c r="Z172" s="107">
        <f>VLOOKUP(Table3[Symbol],Finalcial!$A$2:$P$493,5,FALSE)</f>
        <v>57894525</v>
      </c>
      <c r="AA172" s="107">
        <f>VLOOKUP(Table3[Symbol],Finalcial!$A$2:$P$493,6,FALSE)</f>
        <v>8250000</v>
      </c>
      <c r="AB172" s="107">
        <f>VLOOKUP(Table3[Symbol],Finalcial!$A$2:$P$493,7,FALSE)</f>
        <v>33260351</v>
      </c>
      <c r="AC172" s="107">
        <f>VLOOKUP(Table3[Symbol],Finalcial!$A$2:$P$493,8,FALSE)</f>
        <v>31464146</v>
      </c>
      <c r="AD172" s="107">
        <f>VLOOKUP(Table3[Symbol],Finalcial!$A$2:$P$493,9,FALSE)</f>
        <v>1396890</v>
      </c>
      <c r="AE172" s="107">
        <f>VLOOKUP(Table3[Symbol],Finalcial!$A$2:$P$493,10,FALSE)</f>
        <v>1.69</v>
      </c>
      <c r="AF172" s="107">
        <f>VLOOKUP(Table3[Symbol],Finalcial!$A$2:$P$493,11,FALSE)</f>
        <v>1.74</v>
      </c>
      <c r="AG172" s="107">
        <f>VLOOKUP(Table3[Symbol],Finalcial!$A$2:$P$493,12,FALSE)</f>
        <v>4.4400000000000004</v>
      </c>
      <c r="AH172" s="107">
        <f>VLOOKUP(Table3[Symbol],Finalcial!$A$2:$P$493,13,FALSE)</f>
        <v>9.44</v>
      </c>
      <c r="AI172" s="107">
        <f>VLOOKUP(Table3[Symbol],Finalcial!$A$2:$P$493,14,FALSE)</f>
        <v>19.46</v>
      </c>
      <c r="AJ172" s="108">
        <f t="shared" si="2"/>
        <v>41.445299916242512</v>
      </c>
    </row>
    <row r="173" spans="1:36" ht="18.55" customHeight="1" x14ac:dyDescent="0.3">
      <c r="A173" s="64" t="s">
        <v>125</v>
      </c>
      <c r="B173" s="14" t="str">
        <f>VLOOKUP(Table3[Symbol],stockComparisonTrading_excel!$A$2:$X$562,2,FALSE)</f>
        <v>Services: Tourism &amp; Leisure</v>
      </c>
      <c r="C173" s="104">
        <f>VLOOKUP(Table3[Symbol],stockComparisonTrading_excel!$A$2:$X$562,3,FALSE)</f>
        <v>46.75</v>
      </c>
      <c r="D173" s="105">
        <f>VLOOKUP(Table3[Symbol],stockComparisonTrading_excel!$A$2:$X$562,18,FALSE)</f>
        <v>25.24</v>
      </c>
      <c r="E173" s="105">
        <f>VLOOKUP(Table3[Symbol],stockComparisonTrading_excel!$A$2:$X$562,18,FALSE)</f>
        <v>25.24</v>
      </c>
      <c r="F173" s="105">
        <f>VLOOKUP(Table3[Symbol],stockComparisonTrading_excel!$A$2:$X$562,18,FALSE)</f>
        <v>25.24</v>
      </c>
      <c r="G173" s="105">
        <f>VLOOKUP(Table3[Symbol],stockComparisonTrading_excel!$A$2:$X$562,18,FALSE)</f>
        <v>25.24</v>
      </c>
      <c r="H173" s="105">
        <f>VLOOKUP(Table3[Symbol],stockComparisonTrading_excel!$A$2:$X$562,18,FALSE)</f>
        <v>25.24</v>
      </c>
      <c r="I173" s="105">
        <f>VLOOKUP(Table3[Symbol],stockComparisonTrading_excel!$A$2:$X$562,18,FALSE)</f>
        <v>25.24</v>
      </c>
      <c r="J173" s="105">
        <f>VLOOKUP(Table3[Symbol],stockComparisonTrading_excel!$A$2:$X$562,18,FALSE)</f>
        <v>25.24</v>
      </c>
      <c r="K173" s="105">
        <f>VLOOKUP(Table3[Symbol],stockComparisonTrading_excel!$A$2:$X$562,18,FALSE)</f>
        <v>25.24</v>
      </c>
      <c r="L173" s="105">
        <f>VLOOKUP(Table3[Symbol],stockComparisonTrading_excel!$A$2:$X$562,18,FALSE)</f>
        <v>25.24</v>
      </c>
      <c r="M173" s="105">
        <f>VLOOKUP(Table3[Symbol],stockComparisonTrading_excel!$A$2:$X$562,18,FALSE)</f>
        <v>25.24</v>
      </c>
      <c r="N173" s="105">
        <f>VLOOKUP(Table3[Symbol],stockComparisonTrading_excel!$A$2:$X$562,18,FALSE)</f>
        <v>25.24</v>
      </c>
      <c r="O173" s="105">
        <f>VLOOKUP(Table3[Symbol],stockComparisonTrading_excel!$A$2:$X$562,17,FALSE)</f>
        <v>5121250000</v>
      </c>
      <c r="P173" s="105">
        <f>VLOOKUP(Table3[Symbol],stockComparisonTrading_excel!$A$2:$X$562,18,FALSE)</f>
        <v>25.24</v>
      </c>
      <c r="Q173" s="105">
        <f>VLOOKUP(Table3[Symbol],stockComparisonTrading_excel!$A$2:$X$562,19,FALSE)</f>
        <v>1.19</v>
      </c>
      <c r="R173" s="105">
        <f>VLOOKUP(Table3[Symbol],stockComparisonTrading_excel!$A$2:$X$562,20,FALSE)</f>
        <v>50.68</v>
      </c>
      <c r="S173" s="105">
        <f>VLOOKUP(Table3[Symbol],stockComparisonTrading_excel!$A$2:$X$562,21,FALSE)</f>
        <v>1.66</v>
      </c>
      <c r="T173" s="105">
        <f>VLOOKUP(Table3[Symbol],stockComparisonTrading_excel!$A$2:$X$562,22,FALSE)</f>
        <v>1.99</v>
      </c>
      <c r="U173" s="105">
        <f>VLOOKUP(Table3[Symbol],stockComparisonTrading_excel!$A$2:$X$562,23,FALSE)</f>
        <v>85000000</v>
      </c>
      <c r="V173" s="105">
        <f>VLOOKUP(Table3[Symbol],stockComparisonTrading_excel!$A$2:$X$562,24,FALSE)</f>
        <v>10</v>
      </c>
      <c r="W173" s="106" t="str">
        <f>VLOOKUP(Table3[Symbol],Finalcial!$A$2:$P$493,2)</f>
        <v>Q1/2013</v>
      </c>
      <c r="X173" s="107">
        <f>VLOOKUP(Table3[Symbol],Finalcial!$A$2:$P$493,3)</f>
        <v>41364</v>
      </c>
      <c r="Y173" s="107">
        <f>VLOOKUP(Table3[Symbol],Finalcial!$A$2:$P$493,4,FALSE)</f>
        <v>8598453</v>
      </c>
      <c r="Z173" s="107">
        <f>VLOOKUP(Table3[Symbol],Finalcial!$A$2:$P$493,5,FALSE)</f>
        <v>3686903</v>
      </c>
      <c r="AA173" s="107">
        <f>VLOOKUP(Table3[Symbol],Finalcial!$A$2:$P$493,6,FALSE)</f>
        <v>850000</v>
      </c>
      <c r="AB173" s="107">
        <f>VLOOKUP(Table3[Symbol],Finalcial!$A$2:$P$493,7,FALSE)</f>
        <v>4292435</v>
      </c>
      <c r="AC173" s="107">
        <f>VLOOKUP(Table3[Symbol],Finalcial!$A$2:$P$493,8,FALSE)</f>
        <v>1519636</v>
      </c>
      <c r="AD173" s="107">
        <f>VLOOKUP(Table3[Symbol],Finalcial!$A$2:$P$493,9,FALSE)</f>
        <v>142551</v>
      </c>
      <c r="AE173" s="107">
        <f>VLOOKUP(Table3[Symbol],Finalcial!$A$2:$P$493,10,FALSE)</f>
        <v>1.69</v>
      </c>
      <c r="AF173" s="107">
        <f>VLOOKUP(Table3[Symbol],Finalcial!$A$2:$P$493,11,FALSE)</f>
        <v>0.86</v>
      </c>
      <c r="AG173" s="107">
        <f>VLOOKUP(Table3[Symbol],Finalcial!$A$2:$P$493,12,FALSE)</f>
        <v>9.3800000000000008</v>
      </c>
      <c r="AH173" s="107">
        <f>VLOOKUP(Table3[Symbol],Finalcial!$A$2:$P$493,13,FALSE)</f>
        <v>3.17</v>
      </c>
      <c r="AI173" s="107">
        <f>VLOOKUP(Table3[Symbol],Finalcial!$A$2:$P$493,14,FALSE)</f>
        <v>4.93</v>
      </c>
      <c r="AJ173" s="108">
        <f t="shared" si="2"/>
        <v>25.86374700984209</v>
      </c>
    </row>
    <row r="174" spans="1:36" ht="18.55" customHeight="1" x14ac:dyDescent="0.3">
      <c r="A174" s="64" t="s">
        <v>58</v>
      </c>
      <c r="B174" s="14" t="str">
        <f>VLOOKUP(Table3[Symbol],stockComparisonTrading_excel!$A$2:$X$562,2,FALSE)</f>
        <v>Resources: Energy &amp; Utilities</v>
      </c>
      <c r="C174" s="104">
        <f>VLOOKUP(Table3[Symbol],stockComparisonTrading_excel!$A$2:$X$562,3,FALSE)</f>
        <v>31.75</v>
      </c>
      <c r="D174" s="105">
        <f>VLOOKUP(Table3[Symbol],stockComparisonTrading_excel!$A$2:$X$562,18,FALSE)</f>
        <v>12.29</v>
      </c>
      <c r="E174" s="105">
        <f>VLOOKUP(Table3[Symbol],stockComparisonTrading_excel!$A$2:$X$562,18,FALSE)</f>
        <v>12.29</v>
      </c>
      <c r="F174" s="105">
        <f>VLOOKUP(Table3[Symbol],stockComparisonTrading_excel!$A$2:$X$562,18,FALSE)</f>
        <v>12.29</v>
      </c>
      <c r="G174" s="105">
        <f>VLOOKUP(Table3[Symbol],stockComparisonTrading_excel!$A$2:$X$562,18,FALSE)</f>
        <v>12.29</v>
      </c>
      <c r="H174" s="105">
        <f>VLOOKUP(Table3[Symbol],stockComparisonTrading_excel!$A$2:$X$562,18,FALSE)</f>
        <v>12.29</v>
      </c>
      <c r="I174" s="105">
        <f>VLOOKUP(Table3[Symbol],stockComparisonTrading_excel!$A$2:$X$562,18,FALSE)</f>
        <v>12.29</v>
      </c>
      <c r="J174" s="105">
        <f>VLOOKUP(Table3[Symbol],stockComparisonTrading_excel!$A$2:$X$562,18,FALSE)</f>
        <v>12.29</v>
      </c>
      <c r="K174" s="105">
        <f>VLOOKUP(Table3[Symbol],stockComparisonTrading_excel!$A$2:$X$562,18,FALSE)</f>
        <v>12.29</v>
      </c>
      <c r="L174" s="105">
        <f>VLOOKUP(Table3[Symbol],stockComparisonTrading_excel!$A$2:$X$562,18,FALSE)</f>
        <v>12.29</v>
      </c>
      <c r="M174" s="105">
        <f>VLOOKUP(Table3[Symbol],stockComparisonTrading_excel!$A$2:$X$562,18,FALSE)</f>
        <v>12.29</v>
      </c>
      <c r="N174" s="105">
        <f>VLOOKUP(Table3[Symbol],stockComparisonTrading_excel!$A$2:$X$562,18,FALSE)</f>
        <v>12.29</v>
      </c>
      <c r="O174" s="105">
        <f>VLOOKUP(Table3[Symbol],stockComparisonTrading_excel!$A$2:$X$562,17,FALSE)</f>
        <v>49569233652</v>
      </c>
      <c r="P174" s="105">
        <f>VLOOKUP(Table3[Symbol],stockComparisonTrading_excel!$A$2:$X$562,18,FALSE)</f>
        <v>12.29</v>
      </c>
      <c r="Q174" s="105">
        <f>VLOOKUP(Table3[Symbol],stockComparisonTrading_excel!$A$2:$X$562,19,FALSE)</f>
        <v>1.44</v>
      </c>
      <c r="R174" s="105">
        <f>VLOOKUP(Table3[Symbol],stockComparisonTrading_excel!$A$2:$X$562,20,FALSE)</f>
        <v>24.94</v>
      </c>
      <c r="S174" s="105">
        <f>VLOOKUP(Table3[Symbol],stockComparisonTrading_excel!$A$2:$X$562,21,FALSE)</f>
        <v>3.47</v>
      </c>
      <c r="T174" s="105">
        <f>VLOOKUP(Table3[Symbol],stockComparisonTrading_excel!$A$2:$X$562,22,FALSE)</f>
        <v>32.659999999999997</v>
      </c>
      <c r="U174" s="105">
        <f>VLOOKUP(Table3[Symbol],stockComparisonTrading_excel!$A$2:$X$562,23,FALSE)</f>
        <v>1376923157</v>
      </c>
      <c r="V174" s="105">
        <f>VLOOKUP(Table3[Symbol],stockComparisonTrading_excel!$A$2:$X$562,24,FALSE)</f>
        <v>1</v>
      </c>
      <c r="W174" s="106" t="str">
        <f>VLOOKUP(Table3[Symbol],Finalcial!$A$2:$P$493,2)</f>
        <v>Q1/2013</v>
      </c>
      <c r="X174" s="107">
        <f>VLOOKUP(Table3[Symbol],Finalcial!$A$2:$P$493,3)</f>
        <v>41364</v>
      </c>
      <c r="Y174" s="107">
        <f>VLOOKUP(Table3[Symbol],Finalcial!$A$2:$P$493,4,FALSE)</f>
        <v>74177532</v>
      </c>
      <c r="Z174" s="107">
        <f>VLOOKUP(Table3[Symbol],Finalcial!$A$2:$P$493,5,FALSE)</f>
        <v>39634860.259999998</v>
      </c>
      <c r="AA174" s="107">
        <f>VLOOKUP(Table3[Symbol],Finalcial!$A$2:$P$493,6,FALSE)</f>
        <v>1376923.16</v>
      </c>
      <c r="AB174" s="107">
        <f>VLOOKUP(Table3[Symbol],Finalcial!$A$2:$P$493,7,FALSE)</f>
        <v>34341145.460000001</v>
      </c>
      <c r="AC174" s="107">
        <f>VLOOKUP(Table3[Symbol],Finalcial!$A$2:$P$493,8,FALSE)</f>
        <v>48251626.490000002</v>
      </c>
      <c r="AD174" s="107">
        <f>VLOOKUP(Table3[Symbol],Finalcial!$A$2:$P$493,9,FALSE)</f>
        <v>2198290.1</v>
      </c>
      <c r="AE174" s="107">
        <f>VLOOKUP(Table3[Symbol],Finalcial!$A$2:$P$493,10,FALSE)</f>
        <v>1.6</v>
      </c>
      <c r="AF174" s="107">
        <f>VLOOKUP(Table3[Symbol],Finalcial!$A$2:$P$493,11,FALSE)</f>
        <v>1.1499999999999999</v>
      </c>
      <c r="AG174" s="107">
        <f>VLOOKUP(Table3[Symbol],Finalcial!$A$2:$P$493,12,FALSE)</f>
        <v>4.5599999999999996</v>
      </c>
      <c r="AH174" s="107">
        <f>VLOOKUP(Table3[Symbol],Finalcial!$A$2:$P$493,13,FALSE)</f>
        <v>7.88</v>
      </c>
      <c r="AI174" s="107">
        <f>VLOOKUP(Table3[Symbol],Finalcial!$A$2:$P$493,14,FALSE)</f>
        <v>12.13</v>
      </c>
      <c r="AJ174" s="108">
        <f t="shared" si="2"/>
        <v>18.029858870765054</v>
      </c>
    </row>
    <row r="175" spans="1:36" ht="18.55" customHeight="1" x14ac:dyDescent="0.3">
      <c r="A175" s="38" t="s">
        <v>442</v>
      </c>
      <c r="B175" s="14" t="str">
        <f>VLOOKUP(Table3[Symbol],stockComparisonTrading_excel!$A$2:$X$562,2,FALSE)</f>
        <v>Financials: Banking</v>
      </c>
      <c r="C175" s="104">
        <f>VLOOKUP(Table3[Symbol],stockComparisonTrading_excel!$A$2:$X$562,3,FALSE)</f>
        <v>52</v>
      </c>
      <c r="D175" s="105">
        <f>VLOOKUP(Table3[Symbol],stockComparisonTrading_excel!$A$2:$X$562,18,FALSE)</f>
        <v>10.65</v>
      </c>
      <c r="E175" s="105">
        <f>VLOOKUP(Table3[Symbol],stockComparisonTrading_excel!$A$2:$X$562,18,FALSE)</f>
        <v>10.65</v>
      </c>
      <c r="F175" s="105">
        <f>VLOOKUP(Table3[Symbol],stockComparisonTrading_excel!$A$2:$X$562,18,FALSE)</f>
        <v>10.65</v>
      </c>
      <c r="G175" s="105">
        <f>VLOOKUP(Table3[Symbol],stockComparisonTrading_excel!$A$2:$X$562,18,FALSE)</f>
        <v>10.65</v>
      </c>
      <c r="H175" s="105">
        <f>VLOOKUP(Table3[Symbol],stockComparisonTrading_excel!$A$2:$X$562,18,FALSE)</f>
        <v>10.65</v>
      </c>
      <c r="I175" s="105">
        <f>VLOOKUP(Table3[Symbol],stockComparisonTrading_excel!$A$2:$X$562,18,FALSE)</f>
        <v>10.65</v>
      </c>
      <c r="J175" s="105">
        <f>VLOOKUP(Table3[Symbol],stockComparisonTrading_excel!$A$2:$X$562,18,FALSE)</f>
        <v>10.65</v>
      </c>
      <c r="K175" s="105">
        <f>VLOOKUP(Table3[Symbol],stockComparisonTrading_excel!$A$2:$X$562,18,FALSE)</f>
        <v>10.65</v>
      </c>
      <c r="L175" s="105">
        <f>VLOOKUP(Table3[Symbol],stockComparisonTrading_excel!$A$2:$X$562,18,FALSE)</f>
        <v>10.65</v>
      </c>
      <c r="M175" s="105">
        <f>VLOOKUP(Table3[Symbol],stockComparisonTrading_excel!$A$2:$X$562,18,FALSE)</f>
        <v>10.65</v>
      </c>
      <c r="N175" s="105">
        <f>VLOOKUP(Table3[Symbol],stockComparisonTrading_excel!$A$2:$X$562,18,FALSE)</f>
        <v>10.65</v>
      </c>
      <c r="O175" s="105">
        <f>VLOOKUP(Table3[Symbol],stockComparisonTrading_excel!$A$2:$X$562,17,FALSE)</f>
        <v>38941485198</v>
      </c>
      <c r="P175" s="105">
        <f>VLOOKUP(Table3[Symbol],stockComparisonTrading_excel!$A$2:$X$562,18,FALSE)</f>
        <v>10.65</v>
      </c>
      <c r="Q175" s="105">
        <f>VLOOKUP(Table3[Symbol],stockComparisonTrading_excel!$A$2:$X$562,19,FALSE)</f>
        <v>2.2200000000000002</v>
      </c>
      <c r="R175" s="105">
        <f>VLOOKUP(Table3[Symbol],stockComparisonTrading_excel!$A$2:$X$562,20,FALSE)</f>
        <v>26.52</v>
      </c>
      <c r="S175" s="105">
        <f>VLOOKUP(Table3[Symbol],stockComparisonTrading_excel!$A$2:$X$562,21,FALSE)</f>
        <v>4.08</v>
      </c>
      <c r="T175" s="105">
        <f>VLOOKUP(Table3[Symbol],stockComparisonTrading_excel!$A$2:$X$562,22,FALSE)</f>
        <v>27.05</v>
      </c>
      <c r="U175" s="105">
        <f>VLOOKUP(Table3[Symbol],stockComparisonTrading_excel!$A$2:$X$562,23,FALSE)</f>
        <v>727878228</v>
      </c>
      <c r="V175" s="105">
        <f>VLOOKUP(Table3[Symbol],stockComparisonTrading_excel!$A$2:$X$562,24,FALSE)</f>
        <v>10</v>
      </c>
      <c r="W175" s="106" t="str">
        <f>VLOOKUP(Table3[Symbol],Finalcial!$A$2:$P$493,2)</f>
        <v>Q1/2013</v>
      </c>
      <c r="X175" s="107">
        <f>VLOOKUP(Table3[Symbol],Finalcial!$A$2:$P$493,3)</f>
        <v>41364</v>
      </c>
      <c r="Y175" s="107">
        <f>VLOOKUP(Table3[Symbol],Finalcial!$A$2:$P$493,4,FALSE)</f>
        <v>319015303</v>
      </c>
      <c r="Z175" s="107">
        <f>VLOOKUP(Table3[Symbol],Finalcial!$A$2:$P$493,5,FALSE)</f>
        <v>299484382</v>
      </c>
      <c r="AA175" s="107">
        <f>VLOOKUP(Table3[Symbol],Finalcial!$A$2:$P$493,6,FALSE)</f>
        <v>7279121</v>
      </c>
      <c r="AB175" s="107">
        <f>VLOOKUP(Table3[Symbol],Finalcial!$A$2:$P$493,7,FALSE)</f>
        <v>19303131</v>
      </c>
      <c r="AC175" s="107">
        <f>VLOOKUP(Table3[Symbol],Finalcial!$A$2:$P$493,8,FALSE)</f>
        <v>6554465</v>
      </c>
      <c r="AD175" s="107">
        <f>VLOOKUP(Table3[Symbol],Finalcial!$A$2:$P$493,9,FALSE)</f>
        <v>1153503</v>
      </c>
      <c r="AE175" s="107">
        <f>VLOOKUP(Table3[Symbol],Finalcial!$A$2:$P$493,10,FALSE)</f>
        <v>1.58</v>
      </c>
      <c r="AF175" s="107">
        <f>VLOOKUP(Table3[Symbol],Finalcial!$A$2:$P$493,11,FALSE)</f>
        <v>15.51</v>
      </c>
      <c r="AG175" s="107">
        <f>VLOOKUP(Table3[Symbol],Finalcial!$A$2:$P$493,12,FALSE)</f>
        <v>17.600000000000001</v>
      </c>
      <c r="AH175" s="107">
        <f>VLOOKUP(Table3[Symbol],Finalcial!$A$2:$P$493,13,FALSE)</f>
        <v>1.88</v>
      </c>
      <c r="AI175" s="107">
        <f>VLOOKUP(Table3[Symbol],Finalcial!$A$2:$P$493,14,FALSE)</f>
        <v>22.1</v>
      </c>
      <c r="AJ175" s="108">
        <f t="shared" si="2"/>
        <v>259.63034513130873</v>
      </c>
    </row>
    <row r="176" spans="1:36" ht="18.55" customHeight="1" x14ac:dyDescent="0.3">
      <c r="A176" s="64" t="s">
        <v>437</v>
      </c>
      <c r="B176" s="14" t="str">
        <f>VLOOKUP(Table3[Symbol],stockComparisonTrading_excel!$A$2:$X$562,2,FALSE)</f>
        <v>Financials: Insurance</v>
      </c>
      <c r="C176" s="104">
        <f>VLOOKUP(Table3[Symbol],stockComparisonTrading_excel!$A$2:$X$562,3,FALSE)</f>
        <v>15.7</v>
      </c>
      <c r="D176" s="105">
        <f>VLOOKUP(Table3[Symbol],stockComparisonTrading_excel!$A$2:$X$562,18,FALSE)</f>
        <v>28.9</v>
      </c>
      <c r="E176" s="105">
        <f>VLOOKUP(Table3[Symbol],stockComparisonTrading_excel!$A$2:$X$562,18,FALSE)</f>
        <v>28.9</v>
      </c>
      <c r="F176" s="105">
        <f>VLOOKUP(Table3[Symbol],stockComparisonTrading_excel!$A$2:$X$562,18,FALSE)</f>
        <v>28.9</v>
      </c>
      <c r="G176" s="105">
        <f>VLOOKUP(Table3[Symbol],stockComparisonTrading_excel!$A$2:$X$562,18,FALSE)</f>
        <v>28.9</v>
      </c>
      <c r="H176" s="105">
        <f>VLOOKUP(Table3[Symbol],stockComparisonTrading_excel!$A$2:$X$562,18,FALSE)</f>
        <v>28.9</v>
      </c>
      <c r="I176" s="105">
        <f>VLOOKUP(Table3[Symbol],stockComparisonTrading_excel!$A$2:$X$562,18,FALSE)</f>
        <v>28.9</v>
      </c>
      <c r="J176" s="105">
        <f>VLOOKUP(Table3[Symbol],stockComparisonTrading_excel!$A$2:$X$562,18,FALSE)</f>
        <v>28.9</v>
      </c>
      <c r="K176" s="105">
        <f>VLOOKUP(Table3[Symbol],stockComparisonTrading_excel!$A$2:$X$562,18,FALSE)</f>
        <v>28.9</v>
      </c>
      <c r="L176" s="105">
        <f>VLOOKUP(Table3[Symbol],stockComparisonTrading_excel!$A$2:$X$562,18,FALSE)</f>
        <v>28.9</v>
      </c>
      <c r="M176" s="105">
        <f>VLOOKUP(Table3[Symbol],stockComparisonTrading_excel!$A$2:$X$562,18,FALSE)</f>
        <v>28.9</v>
      </c>
      <c r="N176" s="105">
        <f>VLOOKUP(Table3[Symbol],stockComparisonTrading_excel!$A$2:$X$562,18,FALSE)</f>
        <v>28.9</v>
      </c>
      <c r="O176" s="105">
        <f>VLOOKUP(Table3[Symbol],stockComparisonTrading_excel!$A$2:$X$562,17,FALSE)</f>
        <v>775222932</v>
      </c>
      <c r="P176" s="105">
        <f>VLOOKUP(Table3[Symbol],stockComparisonTrading_excel!$A$2:$X$562,18,FALSE)</f>
        <v>28.9</v>
      </c>
      <c r="Q176" s="105">
        <f>VLOOKUP(Table3[Symbol],stockComparisonTrading_excel!$A$2:$X$562,19,FALSE)</f>
        <v>1.37</v>
      </c>
      <c r="R176" s="105">
        <f>VLOOKUP(Table3[Symbol],stockComparisonTrading_excel!$A$2:$X$562,20,FALSE)</f>
        <v>24.15</v>
      </c>
      <c r="S176" s="105">
        <f>VLOOKUP(Table3[Symbol],stockComparisonTrading_excel!$A$2:$X$562,21,FALSE)</f>
        <v>1.21</v>
      </c>
      <c r="T176" s="105">
        <f>VLOOKUP(Table3[Symbol],stockComparisonTrading_excel!$A$2:$X$562,22,FALSE)</f>
        <v>29.04</v>
      </c>
      <c r="U176" s="105">
        <f>VLOOKUP(Table3[Symbol],stockComparisonTrading_excel!$A$2:$X$562,23,FALSE)</f>
        <v>23491604</v>
      </c>
      <c r="V176" s="105">
        <f>VLOOKUP(Table3[Symbol],stockComparisonTrading_excel!$A$2:$X$562,24,FALSE)</f>
        <v>10</v>
      </c>
      <c r="W176" s="106" t="str">
        <f>VLOOKUP(Table3[Symbol],Finalcial!$A$2:$P$493,2)</f>
        <v>Q1/2013</v>
      </c>
      <c r="X176" s="107">
        <f>VLOOKUP(Table3[Symbol],Finalcial!$A$2:$P$493,3)</f>
        <v>41364</v>
      </c>
      <c r="Y176" s="107">
        <f>VLOOKUP(Table3[Symbol],Finalcial!$A$2:$P$493,4,FALSE)</f>
        <v>3608182</v>
      </c>
      <c r="Z176" s="107">
        <f>VLOOKUP(Table3[Symbol],Finalcial!$A$2:$P$493,5,FALSE)</f>
        <v>3040700</v>
      </c>
      <c r="AA176" s="107">
        <f>VLOOKUP(Table3[Symbol],Finalcial!$A$2:$P$493,6,FALSE)</f>
        <v>235000</v>
      </c>
      <c r="AB176" s="107">
        <f>VLOOKUP(Table3[Symbol],Finalcial!$A$2:$P$493,7,FALSE)</f>
        <v>567482</v>
      </c>
      <c r="AC176" s="107">
        <f>VLOOKUP(Table3[Symbol],Finalcial!$A$2:$P$493,8,FALSE)</f>
        <v>336587</v>
      </c>
      <c r="AD176" s="107">
        <f>VLOOKUP(Table3[Symbol],Finalcial!$A$2:$P$493,9,FALSE)</f>
        <v>36413</v>
      </c>
      <c r="AE176" s="107">
        <f>VLOOKUP(Table3[Symbol],Finalcial!$A$2:$P$493,10,FALSE)</f>
        <v>1.55</v>
      </c>
      <c r="AF176" s="107">
        <f>VLOOKUP(Table3[Symbol],Finalcial!$A$2:$P$493,11,FALSE)</f>
        <v>5.36</v>
      </c>
      <c r="AG176" s="107">
        <f>VLOOKUP(Table3[Symbol],Finalcial!$A$2:$P$493,12,FALSE)</f>
        <v>10.82</v>
      </c>
      <c r="AH176" s="107">
        <f>VLOOKUP(Table3[Symbol],Finalcial!$A$2:$P$493,13,FALSE)</f>
        <v>1.1299999999999999</v>
      </c>
      <c r="AI176" s="107">
        <f>VLOOKUP(Table3[Symbol],Finalcial!$A$2:$P$493,14,FALSE)</f>
        <v>5.04</v>
      </c>
      <c r="AJ176" s="108">
        <f t="shared" si="2"/>
        <v>83.505890753302396</v>
      </c>
    </row>
    <row r="177" spans="1:36" ht="18.55" customHeight="1" x14ac:dyDescent="0.3">
      <c r="A177" s="64" t="s">
        <v>163</v>
      </c>
      <c r="B177" s="14" t="str">
        <f>VLOOKUP(Table3[Symbol],stockComparisonTrading_excel!$A$2:$X$562,2,FALSE)</f>
        <v>Resources: Energy &amp; Utilities</v>
      </c>
      <c r="C177" s="104">
        <f>VLOOKUP(Table3[Symbol],stockComparisonTrading_excel!$A$2:$X$562,3,FALSE)</f>
        <v>22.8</v>
      </c>
      <c r="D177" s="105">
        <f>VLOOKUP(Table3[Symbol],stockComparisonTrading_excel!$A$2:$X$562,18,FALSE)</f>
        <v>16.64</v>
      </c>
      <c r="E177" s="105">
        <f>VLOOKUP(Table3[Symbol],stockComparisonTrading_excel!$A$2:$X$562,18,FALSE)</f>
        <v>16.64</v>
      </c>
      <c r="F177" s="105">
        <f>VLOOKUP(Table3[Symbol],stockComparisonTrading_excel!$A$2:$X$562,18,FALSE)</f>
        <v>16.64</v>
      </c>
      <c r="G177" s="105">
        <f>VLOOKUP(Table3[Symbol],stockComparisonTrading_excel!$A$2:$X$562,18,FALSE)</f>
        <v>16.64</v>
      </c>
      <c r="H177" s="105">
        <f>VLOOKUP(Table3[Symbol],stockComparisonTrading_excel!$A$2:$X$562,18,FALSE)</f>
        <v>16.64</v>
      </c>
      <c r="I177" s="105">
        <f>VLOOKUP(Table3[Symbol],stockComparisonTrading_excel!$A$2:$X$562,18,FALSE)</f>
        <v>16.64</v>
      </c>
      <c r="J177" s="105">
        <f>VLOOKUP(Table3[Symbol],stockComparisonTrading_excel!$A$2:$X$562,18,FALSE)</f>
        <v>16.64</v>
      </c>
      <c r="K177" s="105">
        <f>VLOOKUP(Table3[Symbol],stockComparisonTrading_excel!$A$2:$X$562,18,FALSE)</f>
        <v>16.64</v>
      </c>
      <c r="L177" s="105">
        <f>VLOOKUP(Table3[Symbol],stockComparisonTrading_excel!$A$2:$X$562,18,FALSE)</f>
        <v>16.64</v>
      </c>
      <c r="M177" s="105">
        <f>VLOOKUP(Table3[Symbol],stockComparisonTrading_excel!$A$2:$X$562,18,FALSE)</f>
        <v>16.64</v>
      </c>
      <c r="N177" s="105">
        <f>VLOOKUP(Table3[Symbol],stockComparisonTrading_excel!$A$2:$X$562,18,FALSE)</f>
        <v>16.64</v>
      </c>
      <c r="O177" s="105">
        <f>VLOOKUP(Table3[Symbol],stockComparisonTrading_excel!$A$2:$X$562,17,FALSE)</f>
        <v>17654998100.75</v>
      </c>
      <c r="P177" s="105">
        <f>VLOOKUP(Table3[Symbol],stockComparisonTrading_excel!$A$2:$X$562,18,FALSE)</f>
        <v>16.64</v>
      </c>
      <c r="Q177" s="105">
        <f>VLOOKUP(Table3[Symbol],stockComparisonTrading_excel!$A$2:$X$562,19,FALSE)</f>
        <v>6.62</v>
      </c>
      <c r="R177" s="105">
        <f>VLOOKUP(Table3[Symbol],stockComparisonTrading_excel!$A$2:$X$562,20,FALSE)</f>
        <v>3.37</v>
      </c>
      <c r="S177" s="105">
        <f>VLOOKUP(Table3[Symbol],stockComparisonTrading_excel!$A$2:$X$562,21,FALSE)</f>
        <v>0.15</v>
      </c>
      <c r="T177" s="105">
        <f>VLOOKUP(Table3[Symbol],stockComparisonTrading_excel!$A$2:$X$562,22,FALSE)</f>
        <v>81.61</v>
      </c>
      <c r="U177" s="105">
        <f>VLOOKUP(Table3[Symbol],stockComparisonTrading_excel!$A$2:$X$562,23,FALSE)</f>
        <v>659999929</v>
      </c>
      <c r="V177" s="105">
        <f>VLOOKUP(Table3[Symbol],stockComparisonTrading_excel!$A$2:$X$562,24,FALSE)</f>
        <v>1</v>
      </c>
      <c r="W177" s="106" t="str">
        <f>VLOOKUP(Table3[Symbol],Finalcial!$A$2:$P$493,2)</f>
        <v>Q1/2013</v>
      </c>
      <c r="X177" s="107">
        <f>VLOOKUP(Table3[Symbol],Finalcial!$A$2:$P$493,3)</f>
        <v>41364</v>
      </c>
      <c r="Y177" s="107">
        <f>VLOOKUP(Table3[Symbol],Finalcial!$A$2:$P$493,4,FALSE)</f>
        <v>4808220.16</v>
      </c>
      <c r="Z177" s="107">
        <f>VLOOKUP(Table3[Symbol],Finalcial!$A$2:$P$493,5,FALSE)</f>
        <v>1909955.61</v>
      </c>
      <c r="AA177" s="107">
        <f>VLOOKUP(Table3[Symbol],Finalcial!$A$2:$P$493,6,FALSE)</f>
        <v>439999.98</v>
      </c>
      <c r="AB177" s="107">
        <f>VLOOKUP(Table3[Symbol],Finalcial!$A$2:$P$493,7,FALSE)</f>
        <v>2668773.7400000002</v>
      </c>
      <c r="AC177" s="107">
        <f>VLOOKUP(Table3[Symbol],Finalcial!$A$2:$P$493,8,FALSE)</f>
        <v>1731012.79</v>
      </c>
      <c r="AD177" s="107">
        <f>VLOOKUP(Table3[Symbol],Finalcial!$A$2:$P$493,9,FALSE)</f>
        <v>676740.15</v>
      </c>
      <c r="AE177" s="107">
        <f>VLOOKUP(Table3[Symbol],Finalcial!$A$2:$P$493,10,FALSE)</f>
        <v>1.54</v>
      </c>
      <c r="AF177" s="107">
        <f>VLOOKUP(Table3[Symbol],Finalcial!$A$2:$P$493,11,FALSE)</f>
        <v>0.72</v>
      </c>
      <c r="AG177" s="107">
        <f>VLOOKUP(Table3[Symbol],Finalcial!$A$2:$P$493,12,FALSE)</f>
        <v>39.1</v>
      </c>
      <c r="AH177" s="107">
        <f>VLOOKUP(Table3[Symbol],Finalcial!$A$2:$P$493,13,FALSE)</f>
        <v>34.770000000000003</v>
      </c>
      <c r="AI177" s="107">
        <f>VLOOKUP(Table3[Symbol],Finalcial!$A$2:$P$493,14,FALSE)</f>
        <v>49.96</v>
      </c>
      <c r="AJ177" s="108">
        <f t="shared" si="2"/>
        <v>2.8222880081815744</v>
      </c>
    </row>
    <row r="178" spans="1:36" ht="18.55" customHeight="1" x14ac:dyDescent="0.3">
      <c r="A178" s="43" t="s">
        <v>414</v>
      </c>
      <c r="B178" s="14" t="str">
        <f>VLOOKUP(Table3[Symbol],stockComparisonTrading_excel!$A$2:$X$562,2,FALSE)</f>
        <v>Financials: Banking</v>
      </c>
      <c r="C178" s="104">
        <f>VLOOKUP(Table3[Symbol],stockComparisonTrading_excel!$A$2:$X$562,3,FALSE)</f>
        <v>37.75</v>
      </c>
      <c r="D178" s="105">
        <f>VLOOKUP(Table3[Symbol],stockComparisonTrading_excel!$A$2:$X$562,18,FALSE)</f>
        <v>9.64</v>
      </c>
      <c r="E178" s="105">
        <f>VLOOKUP(Table3[Symbol],stockComparisonTrading_excel!$A$2:$X$562,18,FALSE)</f>
        <v>9.64</v>
      </c>
      <c r="F178" s="105">
        <f>VLOOKUP(Table3[Symbol],stockComparisonTrading_excel!$A$2:$X$562,18,FALSE)</f>
        <v>9.64</v>
      </c>
      <c r="G178" s="105">
        <f>VLOOKUP(Table3[Symbol],stockComparisonTrading_excel!$A$2:$X$562,18,FALSE)</f>
        <v>9.64</v>
      </c>
      <c r="H178" s="105">
        <f>VLOOKUP(Table3[Symbol],stockComparisonTrading_excel!$A$2:$X$562,18,FALSE)</f>
        <v>9.64</v>
      </c>
      <c r="I178" s="105">
        <f>VLOOKUP(Table3[Symbol],stockComparisonTrading_excel!$A$2:$X$562,18,FALSE)</f>
        <v>9.64</v>
      </c>
      <c r="J178" s="105">
        <f>VLOOKUP(Table3[Symbol],stockComparisonTrading_excel!$A$2:$X$562,18,FALSE)</f>
        <v>9.64</v>
      </c>
      <c r="K178" s="105">
        <f>VLOOKUP(Table3[Symbol],stockComparisonTrading_excel!$A$2:$X$562,18,FALSE)</f>
        <v>9.64</v>
      </c>
      <c r="L178" s="105">
        <f>VLOOKUP(Table3[Symbol],stockComparisonTrading_excel!$A$2:$X$562,18,FALSE)</f>
        <v>9.64</v>
      </c>
      <c r="M178" s="105">
        <f>VLOOKUP(Table3[Symbol],stockComparisonTrading_excel!$A$2:$X$562,18,FALSE)</f>
        <v>9.64</v>
      </c>
      <c r="N178" s="105">
        <f>VLOOKUP(Table3[Symbol],stockComparisonTrading_excel!$A$2:$X$562,18,FALSE)</f>
        <v>9.64</v>
      </c>
      <c r="O178" s="105">
        <f>VLOOKUP(Table3[Symbol],stockComparisonTrading_excel!$A$2:$X$562,17,FALSE)</f>
        <v>61654641155.25</v>
      </c>
      <c r="P178" s="105">
        <f>VLOOKUP(Table3[Symbol],stockComparisonTrading_excel!$A$2:$X$562,18,FALSE)</f>
        <v>9.64</v>
      </c>
      <c r="Q178" s="105">
        <f>VLOOKUP(Table3[Symbol],stockComparisonTrading_excel!$A$2:$X$562,19,FALSE)</f>
        <v>1.32</v>
      </c>
      <c r="R178" s="105">
        <f>VLOOKUP(Table3[Symbol],stockComparisonTrading_excel!$A$2:$X$562,20,FALSE)</f>
        <v>35.75</v>
      </c>
      <c r="S178" s="105">
        <f>VLOOKUP(Table3[Symbol],stockComparisonTrading_excel!$A$2:$X$562,21,FALSE)</f>
        <v>2.97</v>
      </c>
      <c r="T178" s="105">
        <f>VLOOKUP(Table3[Symbol],stockComparisonTrading_excel!$A$2:$X$562,22,FALSE)</f>
        <v>89.07</v>
      </c>
      <c r="U178" s="105">
        <f>VLOOKUP(Table3[Symbol],stockComparisonTrading_excel!$A$2:$X$562,23,FALSE)</f>
        <v>1277816397</v>
      </c>
      <c r="V178" s="105">
        <f>VLOOKUP(Table3[Symbol],stockComparisonTrading_excel!$A$2:$X$562,24,FALSE)</f>
        <v>10</v>
      </c>
      <c r="W178" s="106" t="str">
        <f>VLOOKUP(Table3[Symbol],Finalcial!$A$2:$P$493,2)</f>
        <v>Q1/2013</v>
      </c>
      <c r="X178" s="107">
        <f>VLOOKUP(Table3[Symbol],Finalcial!$A$2:$P$493,3)</f>
        <v>41364</v>
      </c>
      <c r="Y178" s="107">
        <f>VLOOKUP(Table3[Symbol],Finalcial!$A$2:$P$493,4,FALSE)</f>
        <v>1033719322</v>
      </c>
      <c r="Z178" s="107">
        <f>VLOOKUP(Table3[Symbol],Finalcial!$A$2:$P$493,5,FALSE)</f>
        <v>944816743</v>
      </c>
      <c r="AA178" s="107">
        <f>VLOOKUP(Table3[Symbol],Finalcial!$A$2:$P$493,6,FALSE)</f>
        <v>12778297</v>
      </c>
      <c r="AB178" s="107">
        <f>VLOOKUP(Table3[Symbol],Finalcial!$A$2:$P$493,7,FALSE)</f>
        <v>45677653</v>
      </c>
      <c r="AC178" s="107">
        <f>VLOOKUP(Table3[Symbol],Finalcial!$A$2:$P$493,8,FALSE)</f>
        <v>16882012</v>
      </c>
      <c r="AD178" s="107">
        <f>VLOOKUP(Table3[Symbol],Finalcial!$A$2:$P$493,9,FALSE)</f>
        <v>1953211</v>
      </c>
      <c r="AE178" s="107">
        <f>VLOOKUP(Table3[Symbol],Finalcial!$A$2:$P$493,10,FALSE)</f>
        <v>1.53</v>
      </c>
      <c r="AF178" s="107">
        <f>VLOOKUP(Table3[Symbol],Finalcial!$A$2:$P$493,11,FALSE)</f>
        <v>20.68</v>
      </c>
      <c r="AG178" s="107">
        <f>VLOOKUP(Table3[Symbol],Finalcial!$A$2:$P$493,12,FALSE)</f>
        <v>11.57</v>
      </c>
      <c r="AH178" s="107">
        <f>VLOOKUP(Table3[Symbol],Finalcial!$A$2:$P$493,13,FALSE)</f>
        <v>1.37</v>
      </c>
      <c r="AI178" s="107">
        <f>VLOOKUP(Table3[Symbol],Finalcial!$A$2:$P$493,14,FALSE)</f>
        <v>14.69</v>
      </c>
      <c r="AJ178" s="108">
        <f t="shared" si="2"/>
        <v>483.72487304239019</v>
      </c>
    </row>
    <row r="179" spans="1:36" ht="18.55" customHeight="1" x14ac:dyDescent="0.3">
      <c r="A179" s="64" t="s">
        <v>324</v>
      </c>
      <c r="B179" s="14" t="str">
        <f>VLOOKUP(Table3[Symbol],stockComparisonTrading_excel!$A$2:$X$562,2,FALSE)</f>
        <v>Resources: Energy &amp; Utilities</v>
      </c>
      <c r="C179" s="104">
        <f>VLOOKUP(Table3[Symbol],stockComparisonTrading_excel!$A$2:$X$562,3,FALSE)</f>
        <v>59.75</v>
      </c>
      <c r="D179" s="105">
        <f>VLOOKUP(Table3[Symbol],stockComparisonTrading_excel!$A$2:$X$562,18,FALSE)</f>
        <v>9.89</v>
      </c>
      <c r="E179" s="105">
        <f>VLOOKUP(Table3[Symbol],stockComparisonTrading_excel!$A$2:$X$562,18,FALSE)</f>
        <v>9.89</v>
      </c>
      <c r="F179" s="105">
        <f>VLOOKUP(Table3[Symbol],stockComparisonTrading_excel!$A$2:$X$562,18,FALSE)</f>
        <v>9.89</v>
      </c>
      <c r="G179" s="105">
        <f>VLOOKUP(Table3[Symbol],stockComparisonTrading_excel!$A$2:$X$562,18,FALSE)</f>
        <v>9.89</v>
      </c>
      <c r="H179" s="105">
        <f>VLOOKUP(Table3[Symbol],stockComparisonTrading_excel!$A$2:$X$562,18,FALSE)</f>
        <v>9.89</v>
      </c>
      <c r="I179" s="105">
        <f>VLOOKUP(Table3[Symbol],stockComparisonTrading_excel!$A$2:$X$562,18,FALSE)</f>
        <v>9.89</v>
      </c>
      <c r="J179" s="105">
        <f>VLOOKUP(Table3[Symbol],stockComparisonTrading_excel!$A$2:$X$562,18,FALSE)</f>
        <v>9.89</v>
      </c>
      <c r="K179" s="105">
        <f>VLOOKUP(Table3[Symbol],stockComparisonTrading_excel!$A$2:$X$562,18,FALSE)</f>
        <v>9.89</v>
      </c>
      <c r="L179" s="105">
        <f>VLOOKUP(Table3[Symbol],stockComparisonTrading_excel!$A$2:$X$562,18,FALSE)</f>
        <v>9.89</v>
      </c>
      <c r="M179" s="105">
        <f>VLOOKUP(Table3[Symbol],stockComparisonTrading_excel!$A$2:$X$562,18,FALSE)</f>
        <v>9.89</v>
      </c>
      <c r="N179" s="105">
        <f>VLOOKUP(Table3[Symbol],stockComparisonTrading_excel!$A$2:$X$562,18,FALSE)</f>
        <v>9.89</v>
      </c>
      <c r="O179" s="105">
        <f>VLOOKUP(Table3[Symbol],stockComparisonTrading_excel!$A$2:$X$562,17,FALSE)</f>
        <v>82287500000</v>
      </c>
      <c r="P179" s="105">
        <f>VLOOKUP(Table3[Symbol],stockComparisonTrading_excel!$A$2:$X$562,18,FALSE)</f>
        <v>9.89</v>
      </c>
      <c r="Q179" s="105">
        <f>VLOOKUP(Table3[Symbol],stockComparisonTrading_excel!$A$2:$X$562,19,FALSE)</f>
        <v>1.53</v>
      </c>
      <c r="R179" s="105">
        <f>VLOOKUP(Table3[Symbol],stockComparisonTrading_excel!$A$2:$X$562,20,FALSE)</f>
        <v>37.200000000000003</v>
      </c>
      <c r="S179" s="105">
        <f>VLOOKUP(Table3[Symbol],stockComparisonTrading_excel!$A$2:$X$562,21,FALSE)</f>
        <v>4</v>
      </c>
      <c r="T179" s="105">
        <f>VLOOKUP(Table3[Symbol],stockComparisonTrading_excel!$A$2:$X$562,22,FALSE)</f>
        <v>8.49</v>
      </c>
      <c r="U179" s="105">
        <f>VLOOKUP(Table3[Symbol],stockComparisonTrading_excel!$A$2:$X$562,23,FALSE)</f>
        <v>1450000000</v>
      </c>
      <c r="V179" s="105">
        <f>VLOOKUP(Table3[Symbol],stockComparisonTrading_excel!$A$2:$X$562,24,FALSE)</f>
        <v>10</v>
      </c>
      <c r="W179" s="106" t="str">
        <f>VLOOKUP(Table3[Symbol],Finalcial!$A$2:$P$493,2)</f>
        <v>Q4/2012</v>
      </c>
      <c r="X179" s="107">
        <f>VLOOKUP(Table3[Symbol],Finalcial!$A$2:$P$493,3)</f>
        <v>41274</v>
      </c>
      <c r="Y179" s="107">
        <f>VLOOKUP(Table3[Symbol],Finalcial!$A$2:$P$493,4,FALSE)</f>
        <v>95673902</v>
      </c>
      <c r="Z179" s="107">
        <f>VLOOKUP(Table3[Symbol],Finalcial!$A$2:$P$493,5,FALSE)</f>
        <v>41032987</v>
      </c>
      <c r="AA179" s="107">
        <f>VLOOKUP(Table3[Symbol],Finalcial!$A$2:$P$493,6,FALSE)</f>
        <v>14500000</v>
      </c>
      <c r="AB179" s="107">
        <f>VLOOKUP(Table3[Symbol],Finalcial!$A$2:$P$493,7,FALSE)</f>
        <v>53934142</v>
      </c>
      <c r="AC179" s="107">
        <f>VLOOKUP(Table3[Symbol],Finalcial!$A$2:$P$493,8,FALSE)</f>
        <v>13389012</v>
      </c>
      <c r="AD179" s="107">
        <f>VLOOKUP(Table3[Symbol],Finalcial!$A$2:$P$493,9,FALSE)</f>
        <v>2155588</v>
      </c>
      <c r="AE179" s="107">
        <f>VLOOKUP(Table3[Symbol],Finalcial!$A$2:$P$493,10,FALSE)</f>
        <v>1.49</v>
      </c>
      <c r="AF179" s="107">
        <f>VLOOKUP(Table3[Symbol],Finalcial!$A$2:$P$493,11,FALSE)</f>
        <v>0.76</v>
      </c>
      <c r="AG179" s="107">
        <f>VLOOKUP(Table3[Symbol],Finalcial!$A$2:$P$493,12,FALSE)</f>
        <v>16.100000000000001</v>
      </c>
      <c r="AH179" s="107">
        <f>VLOOKUP(Table3[Symbol],Finalcial!$A$2:$P$493,13,FALSE)</f>
        <v>12.17</v>
      </c>
      <c r="AI179" s="107">
        <f>VLOOKUP(Table3[Symbol],Finalcial!$A$2:$P$493,14,FALSE)</f>
        <v>16.29</v>
      </c>
      <c r="AJ179" s="108">
        <f t="shared" si="2"/>
        <v>19.035635288376071</v>
      </c>
    </row>
    <row r="180" spans="1:36" ht="18.55" customHeight="1" x14ac:dyDescent="0.3">
      <c r="A180" s="64" t="s">
        <v>46</v>
      </c>
      <c r="B180" s="14" t="str">
        <f>VLOOKUP(Table3[Symbol],stockComparisonTrading_excel!$A$2:$X$562,2,FALSE)</f>
        <v>Services: Tourism &amp; Leisure</v>
      </c>
      <c r="C180" s="104">
        <f>VLOOKUP(Table3[Symbol],stockComparisonTrading_excel!$A$2:$X$562,3,FALSE)</f>
        <v>86.5</v>
      </c>
      <c r="D180" s="105">
        <f>VLOOKUP(Table3[Symbol],stockComparisonTrading_excel!$A$2:$X$562,18,FALSE)</f>
        <v>17.579999999999998</v>
      </c>
      <c r="E180" s="105">
        <f>VLOOKUP(Table3[Symbol],stockComparisonTrading_excel!$A$2:$X$562,18,FALSE)</f>
        <v>17.579999999999998</v>
      </c>
      <c r="F180" s="105">
        <f>VLOOKUP(Table3[Symbol],stockComparisonTrading_excel!$A$2:$X$562,18,FALSE)</f>
        <v>17.579999999999998</v>
      </c>
      <c r="G180" s="105">
        <f>VLOOKUP(Table3[Symbol],stockComparisonTrading_excel!$A$2:$X$562,18,FALSE)</f>
        <v>17.579999999999998</v>
      </c>
      <c r="H180" s="105">
        <f>VLOOKUP(Table3[Symbol],stockComparisonTrading_excel!$A$2:$X$562,18,FALSE)</f>
        <v>17.579999999999998</v>
      </c>
      <c r="I180" s="105">
        <f>VLOOKUP(Table3[Symbol],stockComparisonTrading_excel!$A$2:$X$562,18,FALSE)</f>
        <v>17.579999999999998</v>
      </c>
      <c r="J180" s="105">
        <f>VLOOKUP(Table3[Symbol],stockComparisonTrading_excel!$A$2:$X$562,18,FALSE)</f>
        <v>17.579999999999998</v>
      </c>
      <c r="K180" s="105">
        <f>VLOOKUP(Table3[Symbol],stockComparisonTrading_excel!$A$2:$X$562,18,FALSE)</f>
        <v>17.579999999999998</v>
      </c>
      <c r="L180" s="105">
        <f>VLOOKUP(Table3[Symbol],stockComparisonTrading_excel!$A$2:$X$562,18,FALSE)</f>
        <v>17.579999999999998</v>
      </c>
      <c r="M180" s="105">
        <f>VLOOKUP(Table3[Symbol],stockComparisonTrading_excel!$A$2:$X$562,18,FALSE)</f>
        <v>17.579999999999998</v>
      </c>
      <c r="N180" s="105">
        <f>VLOOKUP(Table3[Symbol],stockComparisonTrading_excel!$A$2:$X$562,18,FALSE)</f>
        <v>17.579999999999998</v>
      </c>
      <c r="O180" s="105">
        <f>VLOOKUP(Table3[Symbol],stockComparisonTrading_excel!$A$2:$X$562,17,FALSE)</f>
        <v>3104000000</v>
      </c>
      <c r="P180" s="105">
        <f>VLOOKUP(Table3[Symbol],stockComparisonTrading_excel!$A$2:$X$562,18,FALSE)</f>
        <v>17.579999999999998</v>
      </c>
      <c r="Q180" s="105">
        <f>VLOOKUP(Table3[Symbol],stockComparisonTrading_excel!$A$2:$X$562,19,FALSE)</f>
        <v>0.46</v>
      </c>
      <c r="R180" s="105">
        <f>VLOOKUP(Table3[Symbol],stockComparisonTrading_excel!$A$2:$X$562,20,FALSE)</f>
        <v>208.95</v>
      </c>
      <c r="S180" s="105">
        <f>VLOOKUP(Table3[Symbol],stockComparisonTrading_excel!$A$2:$X$562,21,FALSE)</f>
        <v>1.44</v>
      </c>
      <c r="T180" s="105">
        <f>VLOOKUP(Table3[Symbol],stockComparisonTrading_excel!$A$2:$X$562,22,FALSE)</f>
        <v>9.6999999999999993</v>
      </c>
      <c r="U180" s="105">
        <f>VLOOKUP(Table3[Symbol],stockComparisonTrading_excel!$A$2:$X$562,23,FALSE)</f>
        <v>32000000</v>
      </c>
      <c r="V180" s="105">
        <f>VLOOKUP(Table3[Symbol],stockComparisonTrading_excel!$A$2:$X$562,24,FALSE)</f>
        <v>10</v>
      </c>
      <c r="W180" s="106">
        <f>VLOOKUP(Table3[Symbol],Finalcial!$A$2:$P$493,2)</f>
        <v>0</v>
      </c>
      <c r="X180" s="107">
        <f>VLOOKUP(Table3[Symbol],Finalcial!$A$2:$P$493,3)</f>
        <v>0</v>
      </c>
      <c r="Y180" s="107">
        <f>VLOOKUP(Table3[Symbol],Finalcial!$A$2:$P$493,4,FALSE)</f>
        <v>9597190</v>
      </c>
      <c r="Z180" s="107">
        <f>VLOOKUP(Table3[Symbol],Finalcial!$A$2:$P$493,5,FALSE)</f>
        <v>3727149</v>
      </c>
      <c r="AA180" s="107">
        <f>VLOOKUP(Table3[Symbol],Finalcial!$A$2:$P$493,6,FALSE)</f>
        <v>320000</v>
      </c>
      <c r="AB180" s="107">
        <f>VLOOKUP(Table3[Symbol],Finalcial!$A$2:$P$493,7,FALSE)</f>
        <v>5677027</v>
      </c>
      <c r="AC180" s="107">
        <f>VLOOKUP(Table3[Symbol],Finalcial!$A$2:$P$493,8,FALSE)</f>
        <v>362281</v>
      </c>
      <c r="AD180" s="107">
        <f>VLOOKUP(Table3[Symbol],Finalcial!$A$2:$P$493,9,FALSE)</f>
        <v>46651</v>
      </c>
      <c r="AE180" s="107">
        <f>VLOOKUP(Table3[Symbol],Finalcial!$A$2:$P$493,10,FALSE)</f>
        <v>1.46</v>
      </c>
      <c r="AF180" s="107">
        <f>VLOOKUP(Table3[Symbol],Finalcial!$A$2:$P$493,11,FALSE)</f>
        <v>0.66</v>
      </c>
      <c r="AG180" s="107">
        <f>VLOOKUP(Table3[Symbol],Finalcial!$A$2:$P$493,12,FALSE)</f>
        <v>12.88</v>
      </c>
      <c r="AH180" s="107">
        <f>VLOOKUP(Table3[Symbol],Finalcial!$A$2:$P$493,13,FALSE)</f>
        <v>4.08</v>
      </c>
      <c r="AI180" s="107">
        <f>VLOOKUP(Table3[Symbol],Finalcial!$A$2:$P$493,14,FALSE)</f>
        <v>3.38</v>
      </c>
      <c r="AJ180" s="108">
        <f t="shared" si="2"/>
        <v>79.894300229362713</v>
      </c>
    </row>
    <row r="181" spans="1:36" ht="18.55" customHeight="1" x14ac:dyDescent="0.3">
      <c r="A181" s="43" t="s">
        <v>200</v>
      </c>
      <c r="B181" s="14" t="str">
        <f>VLOOKUP(Table3[Symbol],stockComparisonTrading_excel!$A$2:$X$562,2,FALSE)</f>
        <v>Financials: Banking</v>
      </c>
      <c r="C181" s="104">
        <f>VLOOKUP(Table3[Symbol],stockComparisonTrading_excel!$A$2:$X$562,3,FALSE)</f>
        <v>48.5</v>
      </c>
      <c r="D181" s="105">
        <f>VLOOKUP(Table3[Symbol],stockComparisonTrading_excel!$A$2:$X$562,18,FALSE)</f>
        <v>13.7</v>
      </c>
      <c r="E181" s="105">
        <f>VLOOKUP(Table3[Symbol],stockComparisonTrading_excel!$A$2:$X$562,18,FALSE)</f>
        <v>13.7</v>
      </c>
      <c r="F181" s="105">
        <f>VLOOKUP(Table3[Symbol],stockComparisonTrading_excel!$A$2:$X$562,18,FALSE)</f>
        <v>13.7</v>
      </c>
      <c r="G181" s="105">
        <f>VLOOKUP(Table3[Symbol],stockComparisonTrading_excel!$A$2:$X$562,18,FALSE)</f>
        <v>13.7</v>
      </c>
      <c r="H181" s="105">
        <f>VLOOKUP(Table3[Symbol],stockComparisonTrading_excel!$A$2:$X$562,18,FALSE)</f>
        <v>13.7</v>
      </c>
      <c r="I181" s="105">
        <f>VLOOKUP(Table3[Symbol],stockComparisonTrading_excel!$A$2:$X$562,18,FALSE)</f>
        <v>13.7</v>
      </c>
      <c r="J181" s="105">
        <f>VLOOKUP(Table3[Symbol],stockComparisonTrading_excel!$A$2:$X$562,18,FALSE)</f>
        <v>13.7</v>
      </c>
      <c r="K181" s="105">
        <f>VLOOKUP(Table3[Symbol],stockComparisonTrading_excel!$A$2:$X$562,18,FALSE)</f>
        <v>13.7</v>
      </c>
      <c r="L181" s="105">
        <f>VLOOKUP(Table3[Symbol],stockComparisonTrading_excel!$A$2:$X$562,18,FALSE)</f>
        <v>13.7</v>
      </c>
      <c r="M181" s="105">
        <f>VLOOKUP(Table3[Symbol],stockComparisonTrading_excel!$A$2:$X$562,18,FALSE)</f>
        <v>13.7</v>
      </c>
      <c r="N181" s="105">
        <f>VLOOKUP(Table3[Symbol],stockComparisonTrading_excel!$A$2:$X$562,18,FALSE)</f>
        <v>13.7</v>
      </c>
      <c r="O181" s="105">
        <f>VLOOKUP(Table3[Symbol],stockComparisonTrading_excel!$A$2:$X$562,17,FALSE)</f>
        <v>54477881349.75</v>
      </c>
      <c r="P181" s="105">
        <f>VLOOKUP(Table3[Symbol],stockComparisonTrading_excel!$A$2:$X$562,18,FALSE)</f>
        <v>13.7</v>
      </c>
      <c r="Q181" s="105">
        <f>VLOOKUP(Table3[Symbol],stockComparisonTrading_excel!$A$2:$X$562,19,FALSE)</f>
        <v>1.59</v>
      </c>
      <c r="R181" s="105">
        <f>VLOOKUP(Table3[Symbol],stockComparisonTrading_excel!$A$2:$X$562,20,FALSE)</f>
        <v>40.97</v>
      </c>
      <c r="S181" s="105">
        <f>VLOOKUP(Table3[Symbol],stockComparisonTrading_excel!$A$2:$X$562,21,FALSE)</f>
        <v>3.31</v>
      </c>
      <c r="T181" s="105">
        <f>VLOOKUP(Table3[Symbol],stockComparisonTrading_excel!$A$2:$X$562,22,FALSE)</f>
        <v>48.18</v>
      </c>
      <c r="U181" s="105">
        <f>VLOOKUP(Table3[Symbol],stockComparisonTrading_excel!$A$2:$X$562,23,FALSE)</f>
        <v>834910059</v>
      </c>
      <c r="V181" s="105">
        <f>VLOOKUP(Table3[Symbol],stockComparisonTrading_excel!$A$2:$X$562,24,FALSE)</f>
        <v>10</v>
      </c>
      <c r="W181" s="106" t="str">
        <f>VLOOKUP(Table3[Symbol],Finalcial!$A$2:$P$493,2)</f>
        <v>Q1/2013</v>
      </c>
      <c r="X181" s="107">
        <f>VLOOKUP(Table3[Symbol],Finalcial!$A$2:$P$493,3)</f>
        <v>41364</v>
      </c>
      <c r="Y181" s="107">
        <f>VLOOKUP(Table3[Symbol],Finalcial!$A$2:$P$493,4,FALSE)</f>
        <v>244322642</v>
      </c>
      <c r="Z181" s="107">
        <f>VLOOKUP(Table3[Symbol],Finalcial!$A$2:$P$493,5,FALSE)</f>
        <v>209866767</v>
      </c>
      <c r="AA181" s="107">
        <f>VLOOKUP(Table3[Symbol],Finalcial!$A$2:$P$493,6,FALSE)</f>
        <v>8336783</v>
      </c>
      <c r="AB181" s="107">
        <f>VLOOKUP(Table3[Symbol],Finalcial!$A$2:$P$493,7,FALSE)</f>
        <v>34159112</v>
      </c>
      <c r="AC181" s="107">
        <f>VLOOKUP(Table3[Symbol],Finalcial!$A$2:$P$493,8,FALSE)</f>
        <v>5073038</v>
      </c>
      <c r="AD181" s="107">
        <f>VLOOKUP(Table3[Symbol],Finalcial!$A$2:$P$493,9,FALSE)</f>
        <v>1162243</v>
      </c>
      <c r="AE181" s="107">
        <f>VLOOKUP(Table3[Symbol],Finalcial!$A$2:$P$493,10,FALSE)</f>
        <v>1.39</v>
      </c>
      <c r="AF181" s="107">
        <f>VLOOKUP(Table3[Symbol],Finalcial!$A$2:$P$493,11,FALSE)</f>
        <v>6.14</v>
      </c>
      <c r="AG181" s="107">
        <f>VLOOKUP(Table3[Symbol],Finalcial!$A$2:$P$493,12,FALSE)</f>
        <v>22.91</v>
      </c>
      <c r="AH181" s="107">
        <f>VLOOKUP(Table3[Symbol],Finalcial!$A$2:$P$493,13,FALSE)</f>
        <v>2.14</v>
      </c>
      <c r="AI181" s="107">
        <f>VLOOKUP(Table3[Symbol],Finalcial!$A$2:$P$493,14,FALSE)</f>
        <v>13.59</v>
      </c>
      <c r="AJ181" s="108">
        <f t="shared" si="2"/>
        <v>180.57047192368549</v>
      </c>
    </row>
    <row r="182" spans="1:36" ht="18.55" customHeight="1" x14ac:dyDescent="0.3">
      <c r="A182" s="38" t="s">
        <v>568</v>
      </c>
      <c r="B182" s="14" t="str">
        <f>VLOOKUP(Table3[Symbol],stockComparisonTrading_excel!$A$2:$X$562,2,FALSE)</f>
        <v>Food and Beverage</v>
      </c>
      <c r="C182" s="104">
        <f>VLOOKUP(Table3[Symbol],stockComparisonTrading_excel!$A$2:$X$562,3,FALSE)</f>
        <v>172.5</v>
      </c>
      <c r="D182" s="105">
        <f>VLOOKUP(Table3[Symbol],stockComparisonTrading_excel!$A$2:$X$562,18,FALSE)</f>
        <v>24.62</v>
      </c>
      <c r="E182" s="105">
        <f>VLOOKUP(Table3[Symbol],stockComparisonTrading_excel!$A$2:$X$562,18,FALSE)</f>
        <v>24.62</v>
      </c>
      <c r="F182" s="105">
        <f>VLOOKUP(Table3[Symbol],stockComparisonTrading_excel!$A$2:$X$562,18,FALSE)</f>
        <v>24.62</v>
      </c>
      <c r="G182" s="105">
        <f>VLOOKUP(Table3[Symbol],stockComparisonTrading_excel!$A$2:$X$562,18,FALSE)</f>
        <v>24.62</v>
      </c>
      <c r="H182" s="105">
        <f>VLOOKUP(Table3[Symbol],stockComparisonTrading_excel!$A$2:$X$562,18,FALSE)</f>
        <v>24.62</v>
      </c>
      <c r="I182" s="105">
        <f>VLOOKUP(Table3[Symbol],stockComparisonTrading_excel!$A$2:$X$562,18,FALSE)</f>
        <v>24.62</v>
      </c>
      <c r="J182" s="105">
        <f>VLOOKUP(Table3[Symbol],stockComparisonTrading_excel!$A$2:$X$562,18,FALSE)</f>
        <v>24.62</v>
      </c>
      <c r="K182" s="105">
        <f>VLOOKUP(Table3[Symbol],stockComparisonTrading_excel!$A$2:$X$562,18,FALSE)</f>
        <v>24.62</v>
      </c>
      <c r="L182" s="105">
        <f>VLOOKUP(Table3[Symbol],stockComparisonTrading_excel!$A$2:$X$562,18,FALSE)</f>
        <v>24.62</v>
      </c>
      <c r="M182" s="105">
        <f>VLOOKUP(Table3[Symbol],stockComparisonTrading_excel!$A$2:$X$562,18,FALSE)</f>
        <v>24.62</v>
      </c>
      <c r="N182" s="105">
        <f>VLOOKUP(Table3[Symbol],stockComparisonTrading_excel!$A$2:$X$562,18,FALSE)</f>
        <v>24.62</v>
      </c>
      <c r="O182" s="105">
        <f>VLOOKUP(Table3[Symbol],stockComparisonTrading_excel!$A$2:$X$562,17,FALSE)</f>
        <v>17744323273.5</v>
      </c>
      <c r="P182" s="105">
        <f>VLOOKUP(Table3[Symbol],stockComparisonTrading_excel!$A$2:$X$562,18,FALSE)</f>
        <v>24.62</v>
      </c>
      <c r="Q182" s="105">
        <f>VLOOKUP(Table3[Symbol],stockComparisonTrading_excel!$A$2:$X$562,19,FALSE)</f>
        <v>7.38</v>
      </c>
      <c r="R182" s="105">
        <f>VLOOKUP(Table3[Symbol],stockComparisonTrading_excel!$A$2:$X$562,20,FALSE)</f>
        <v>22.97</v>
      </c>
      <c r="S182" s="105">
        <f>VLOOKUP(Table3[Symbol],stockComparisonTrading_excel!$A$2:$X$562,21,FALSE)</f>
        <v>3.54</v>
      </c>
      <c r="T182" s="105">
        <f>VLOOKUP(Table3[Symbol],stockComparisonTrading_excel!$A$2:$X$562,22,FALSE)</f>
        <v>0.94</v>
      </c>
      <c r="U182" s="105">
        <f>VLOOKUP(Table3[Symbol],stockComparisonTrading_excel!$A$2:$X$562,23,FALSE)</f>
        <v>104686273</v>
      </c>
      <c r="V182" s="105">
        <f>VLOOKUP(Table3[Symbol],stockComparisonTrading_excel!$A$2:$X$562,24,FALSE)</f>
        <v>5</v>
      </c>
      <c r="W182" s="106" t="str">
        <f>VLOOKUP(Table3[Symbol],Finalcial!$A$2:$P$493,2)</f>
        <v>Q4/2012</v>
      </c>
      <c r="X182" s="107">
        <f>VLOOKUP(Table3[Symbol],Finalcial!$A$2:$P$493,3)</f>
        <v>41274</v>
      </c>
      <c r="Y182" s="107">
        <f>VLOOKUP(Table3[Symbol],Finalcial!$A$2:$P$493,4,FALSE)</f>
        <v>3380250</v>
      </c>
      <c r="Z182" s="107">
        <f>VLOOKUP(Table3[Symbol],Finalcial!$A$2:$P$493,5,FALSE)</f>
        <v>1063503</v>
      </c>
      <c r="AA182" s="107">
        <f>VLOOKUP(Table3[Symbol],Finalcial!$A$2:$P$493,6,FALSE)</f>
        <v>523431</v>
      </c>
      <c r="AB182" s="107">
        <f>VLOOKUP(Table3[Symbol],Finalcial!$A$2:$P$493,7,FALSE)</f>
        <v>2253071</v>
      </c>
      <c r="AC182" s="107">
        <f>VLOOKUP(Table3[Symbol],Finalcial!$A$2:$P$493,8,FALSE)</f>
        <v>1637704</v>
      </c>
      <c r="AD182" s="107">
        <f>VLOOKUP(Table3[Symbol],Finalcial!$A$2:$P$493,9,FALSE)</f>
        <v>136242</v>
      </c>
      <c r="AE182" s="107">
        <f>VLOOKUP(Table3[Symbol],Finalcial!$A$2:$P$493,10,FALSE)</f>
        <v>1.39</v>
      </c>
      <c r="AF182" s="107">
        <f>VLOOKUP(Table3[Symbol],Finalcial!$A$2:$P$493,11,FALSE)</f>
        <v>0.47</v>
      </c>
      <c r="AG182" s="107">
        <f>VLOOKUP(Table3[Symbol],Finalcial!$A$2:$P$493,12,FALSE)</f>
        <v>8.32</v>
      </c>
      <c r="AH182" s="107">
        <f>VLOOKUP(Table3[Symbol],Finalcial!$A$2:$P$493,13,FALSE)</f>
        <v>27.34</v>
      </c>
      <c r="AI182" s="107">
        <f>VLOOKUP(Table3[Symbol],Finalcial!$A$2:$P$493,14,FALSE)</f>
        <v>31.68</v>
      </c>
      <c r="AJ182" s="108">
        <f t="shared" si="2"/>
        <v>7.8059849385652003</v>
      </c>
    </row>
    <row r="183" spans="1:36" ht="18.55" customHeight="1" x14ac:dyDescent="0.3">
      <c r="A183" s="64" t="s">
        <v>113</v>
      </c>
      <c r="B183" s="14" t="str">
        <f>VLOOKUP(Table3[Symbol],stockComparisonTrading_excel!$A$2:$X$562,2,FALSE)</f>
        <v>Services: Tourism &amp; Leisure</v>
      </c>
      <c r="C183" s="104">
        <f>VLOOKUP(Table3[Symbol],stockComparisonTrading_excel!$A$2:$X$562,3,FALSE)</f>
        <v>48</v>
      </c>
      <c r="D183" s="105">
        <f>VLOOKUP(Table3[Symbol],stockComparisonTrading_excel!$A$2:$X$562,18,FALSE)</f>
        <v>15.35</v>
      </c>
      <c r="E183" s="105">
        <f>VLOOKUP(Table3[Symbol],stockComparisonTrading_excel!$A$2:$X$562,18,FALSE)</f>
        <v>15.35</v>
      </c>
      <c r="F183" s="105">
        <f>VLOOKUP(Table3[Symbol],stockComparisonTrading_excel!$A$2:$X$562,18,FALSE)</f>
        <v>15.35</v>
      </c>
      <c r="G183" s="105">
        <f>VLOOKUP(Table3[Symbol],stockComparisonTrading_excel!$A$2:$X$562,18,FALSE)</f>
        <v>15.35</v>
      </c>
      <c r="H183" s="105">
        <f>VLOOKUP(Table3[Symbol],stockComparisonTrading_excel!$A$2:$X$562,18,FALSE)</f>
        <v>15.35</v>
      </c>
      <c r="I183" s="105">
        <f>VLOOKUP(Table3[Symbol],stockComparisonTrading_excel!$A$2:$X$562,18,FALSE)</f>
        <v>15.35</v>
      </c>
      <c r="J183" s="105">
        <f>VLOOKUP(Table3[Symbol],stockComparisonTrading_excel!$A$2:$X$562,18,FALSE)</f>
        <v>15.35</v>
      </c>
      <c r="K183" s="105">
        <f>VLOOKUP(Table3[Symbol],stockComparisonTrading_excel!$A$2:$X$562,18,FALSE)</f>
        <v>15.35</v>
      </c>
      <c r="L183" s="105">
        <f>VLOOKUP(Table3[Symbol],stockComparisonTrading_excel!$A$2:$X$562,18,FALSE)</f>
        <v>15.35</v>
      </c>
      <c r="M183" s="105">
        <f>VLOOKUP(Table3[Symbol],stockComparisonTrading_excel!$A$2:$X$562,18,FALSE)</f>
        <v>15.35</v>
      </c>
      <c r="N183" s="105">
        <f>VLOOKUP(Table3[Symbol],stockComparisonTrading_excel!$A$2:$X$562,18,FALSE)</f>
        <v>15.35</v>
      </c>
      <c r="O183" s="105">
        <f>VLOOKUP(Table3[Symbol],stockComparisonTrading_excel!$A$2:$X$562,17,FALSE)</f>
        <v>1066000000</v>
      </c>
      <c r="P183" s="105">
        <f>VLOOKUP(Table3[Symbol],stockComparisonTrading_excel!$A$2:$X$562,18,FALSE)</f>
        <v>15.35</v>
      </c>
      <c r="Q183" s="105">
        <f>VLOOKUP(Table3[Symbol],stockComparisonTrading_excel!$A$2:$X$562,19,FALSE)</f>
        <v>0.7</v>
      </c>
      <c r="R183" s="105">
        <f>VLOOKUP(Table3[Symbol],stockComparisonTrading_excel!$A$2:$X$562,20,FALSE)</f>
        <v>73.92</v>
      </c>
      <c r="S183" s="105">
        <f>VLOOKUP(Table3[Symbol],stockComparisonTrading_excel!$A$2:$X$562,21,FALSE)</f>
        <v>3.85</v>
      </c>
      <c r="T183" s="105">
        <f>VLOOKUP(Table3[Symbol],stockComparisonTrading_excel!$A$2:$X$562,22,FALSE)</f>
        <v>0.73</v>
      </c>
      <c r="U183" s="105">
        <f>VLOOKUP(Table3[Symbol],stockComparisonTrading_excel!$A$2:$X$562,23,FALSE)</f>
        <v>20500000</v>
      </c>
      <c r="V183" s="105">
        <f>VLOOKUP(Table3[Symbol],stockComparisonTrading_excel!$A$2:$X$562,24,FALSE)</f>
        <v>10</v>
      </c>
      <c r="W183" s="106" t="str">
        <f>VLOOKUP(Table3[Symbol],Finalcial!$A$2:$P$493,2)</f>
        <v>Q1/2013</v>
      </c>
      <c r="X183" s="107">
        <f>VLOOKUP(Table3[Symbol],Finalcial!$A$2:$P$493,3)</f>
        <v>41364</v>
      </c>
      <c r="Y183" s="107">
        <f>VLOOKUP(Table3[Symbol],Finalcial!$A$2:$P$493,4,FALSE)</f>
        <v>1785128</v>
      </c>
      <c r="Z183" s="107">
        <f>VLOOKUP(Table3[Symbol],Finalcial!$A$2:$P$493,5,FALSE)</f>
        <v>269837</v>
      </c>
      <c r="AA183" s="107">
        <f>VLOOKUP(Table3[Symbol],Finalcial!$A$2:$P$493,6,FALSE)</f>
        <v>205000</v>
      </c>
      <c r="AB183" s="107">
        <f>VLOOKUP(Table3[Symbol],Finalcial!$A$2:$P$493,7,FALSE)</f>
        <v>1515291</v>
      </c>
      <c r="AC183" s="107">
        <f>VLOOKUP(Table3[Symbol],Finalcial!$A$2:$P$493,8,FALSE)</f>
        <v>55184</v>
      </c>
      <c r="AD183" s="107">
        <f>VLOOKUP(Table3[Symbol],Finalcial!$A$2:$P$493,9,FALSE)</f>
        <v>27070</v>
      </c>
      <c r="AE183" s="107">
        <f>VLOOKUP(Table3[Symbol],Finalcial!$A$2:$P$493,10,FALSE)</f>
        <v>1.32</v>
      </c>
      <c r="AF183" s="107">
        <f>VLOOKUP(Table3[Symbol],Finalcial!$A$2:$P$493,11,FALSE)</f>
        <v>0.18</v>
      </c>
      <c r="AG183" s="107">
        <f>VLOOKUP(Table3[Symbol],Finalcial!$A$2:$P$493,12,FALSE)</f>
        <v>49.05</v>
      </c>
      <c r="AH183" s="107">
        <f>VLOOKUP(Table3[Symbol],Finalcial!$A$2:$P$493,13,FALSE)</f>
        <v>4.8099999999999996</v>
      </c>
      <c r="AI183" s="107">
        <f>VLOOKUP(Table3[Symbol],Finalcial!$A$2:$P$493,14,FALSE)</f>
        <v>4.3099999999999996</v>
      </c>
      <c r="AJ183" s="108">
        <f t="shared" si="2"/>
        <v>9.9681196896933884</v>
      </c>
    </row>
    <row r="184" spans="1:36" ht="18.55" customHeight="1" x14ac:dyDescent="0.3">
      <c r="A184" s="43" t="s">
        <v>242</v>
      </c>
      <c r="B184" s="14" t="str">
        <f>VLOOKUP(Table3[Symbol],stockComparisonTrading_excel!$A$2:$X$562,2,FALSE)</f>
        <v>Financials: Finance and Securities</v>
      </c>
      <c r="C184" s="104">
        <f>VLOOKUP(Table3[Symbol],stockComparisonTrading_excel!$A$2:$X$562,3,FALSE)</f>
        <v>21</v>
      </c>
      <c r="D184" s="105">
        <f>VLOOKUP(Table3[Symbol],stockComparisonTrading_excel!$A$2:$X$562,18,FALSE)</f>
        <v>13.3</v>
      </c>
      <c r="E184" s="105">
        <f>VLOOKUP(Table3[Symbol],stockComparisonTrading_excel!$A$2:$X$562,18,FALSE)</f>
        <v>13.3</v>
      </c>
      <c r="F184" s="105">
        <f>VLOOKUP(Table3[Symbol],stockComparisonTrading_excel!$A$2:$X$562,18,FALSE)</f>
        <v>13.3</v>
      </c>
      <c r="G184" s="105">
        <f>VLOOKUP(Table3[Symbol],stockComparisonTrading_excel!$A$2:$X$562,18,FALSE)</f>
        <v>13.3</v>
      </c>
      <c r="H184" s="105">
        <f>VLOOKUP(Table3[Symbol],stockComparisonTrading_excel!$A$2:$X$562,18,FALSE)</f>
        <v>13.3</v>
      </c>
      <c r="I184" s="105">
        <f>VLOOKUP(Table3[Symbol],stockComparisonTrading_excel!$A$2:$X$562,18,FALSE)</f>
        <v>13.3</v>
      </c>
      <c r="J184" s="105">
        <f>VLOOKUP(Table3[Symbol],stockComparisonTrading_excel!$A$2:$X$562,18,FALSE)</f>
        <v>13.3</v>
      </c>
      <c r="K184" s="105">
        <f>VLOOKUP(Table3[Symbol],stockComparisonTrading_excel!$A$2:$X$562,18,FALSE)</f>
        <v>13.3</v>
      </c>
      <c r="L184" s="105">
        <f>VLOOKUP(Table3[Symbol],stockComparisonTrading_excel!$A$2:$X$562,18,FALSE)</f>
        <v>13.3</v>
      </c>
      <c r="M184" s="105">
        <f>VLOOKUP(Table3[Symbol],stockComparisonTrading_excel!$A$2:$X$562,18,FALSE)</f>
        <v>13.3</v>
      </c>
      <c r="N184" s="105">
        <f>VLOOKUP(Table3[Symbol],stockComparisonTrading_excel!$A$2:$X$562,18,FALSE)</f>
        <v>13.3</v>
      </c>
      <c r="O184" s="105">
        <f>VLOOKUP(Table3[Symbol],stockComparisonTrading_excel!$A$2:$X$562,17,FALSE)</f>
        <v>4260000000</v>
      </c>
      <c r="P184" s="105">
        <f>VLOOKUP(Table3[Symbol],stockComparisonTrading_excel!$A$2:$X$562,18,FALSE)</f>
        <v>13.3</v>
      </c>
      <c r="Q184" s="105">
        <f>VLOOKUP(Table3[Symbol],stockComparisonTrading_excel!$A$2:$X$562,19,FALSE)</f>
        <v>2.9</v>
      </c>
      <c r="R184" s="105">
        <f>VLOOKUP(Table3[Symbol],stockComparisonTrading_excel!$A$2:$X$562,20,FALSE)</f>
        <v>12.22</v>
      </c>
      <c r="S184" s="105">
        <f>VLOOKUP(Table3[Symbol],stockComparisonTrading_excel!$A$2:$X$562,21,FALSE)</f>
        <v>4.79</v>
      </c>
      <c r="T184" s="105">
        <f>VLOOKUP(Table3[Symbol],stockComparisonTrading_excel!$A$2:$X$562,22,FALSE)</f>
        <v>5.45</v>
      </c>
      <c r="U184" s="105">
        <f>VLOOKUP(Table3[Symbol],stockComparisonTrading_excel!$A$2:$X$562,23,FALSE)</f>
        <v>120000000</v>
      </c>
      <c r="V184" s="105">
        <f>VLOOKUP(Table3[Symbol],stockComparisonTrading_excel!$A$2:$X$562,24,FALSE)</f>
        <v>1</v>
      </c>
      <c r="W184" s="106" t="str">
        <f>VLOOKUP(Table3[Symbol],Finalcial!$A$2:$P$493,2)</f>
        <v>Q1/2013</v>
      </c>
      <c r="X184" s="107">
        <f>VLOOKUP(Table3[Symbol],Finalcial!$A$2:$P$493,3)</f>
        <v>41364</v>
      </c>
      <c r="Y184" s="107">
        <f>VLOOKUP(Table3[Symbol],Finalcial!$A$2:$P$493,4,FALSE)</f>
        <v>1667470</v>
      </c>
      <c r="Z184" s="107">
        <f>VLOOKUP(Table3[Symbol],Finalcial!$A$2:$P$493,5,FALSE)</f>
        <v>200839</v>
      </c>
      <c r="AA184" s="107">
        <f>VLOOKUP(Table3[Symbol],Finalcial!$A$2:$P$493,6,FALSE)</f>
        <v>120000</v>
      </c>
      <c r="AB184" s="107">
        <f>VLOOKUP(Table3[Symbol],Finalcial!$A$2:$P$493,7,FALSE)</f>
        <v>1466631</v>
      </c>
      <c r="AC184" s="107">
        <f>VLOOKUP(Table3[Symbol],Finalcial!$A$2:$P$493,8,FALSE)</f>
        <v>361015</v>
      </c>
      <c r="AD184" s="107">
        <f>VLOOKUP(Table3[Symbol],Finalcial!$A$2:$P$493,9,FALSE)</f>
        <v>156895</v>
      </c>
      <c r="AE184" s="107">
        <f>VLOOKUP(Table3[Symbol],Finalcial!$A$2:$P$493,10,FALSE)</f>
        <v>1.31</v>
      </c>
      <c r="AF184" s="107">
        <f>VLOOKUP(Table3[Symbol],Finalcial!$A$2:$P$493,11,FALSE)</f>
        <v>0.14000000000000001</v>
      </c>
      <c r="AG184" s="107">
        <f>VLOOKUP(Table3[Symbol],Finalcial!$A$2:$P$493,12,FALSE)</f>
        <v>43.46</v>
      </c>
      <c r="AH184" s="107">
        <f>VLOOKUP(Table3[Symbol],Finalcial!$A$2:$P$493,13,FALSE)</f>
        <v>26.5</v>
      </c>
      <c r="AI184" s="107">
        <f>VLOOKUP(Table3[Symbol],Finalcial!$A$2:$P$493,14,FALSE)</f>
        <v>23.04</v>
      </c>
      <c r="AJ184" s="108">
        <f t="shared" si="2"/>
        <v>1.2800854074380956</v>
      </c>
    </row>
    <row r="185" spans="1:36" ht="18.55" customHeight="1" x14ac:dyDescent="0.3">
      <c r="A185" s="64" t="s">
        <v>124</v>
      </c>
      <c r="B185" s="14" t="str">
        <f>VLOOKUP(Table3[Symbol],stockComparisonTrading_excel!$A$2:$X$562,2,FALSE)</f>
        <v>Technology: Communication Technology</v>
      </c>
      <c r="C185" s="104">
        <f>VLOOKUP(Table3[Symbol],stockComparisonTrading_excel!$A$2:$X$562,3,FALSE)</f>
        <v>88.25</v>
      </c>
      <c r="D185" s="105">
        <f>VLOOKUP(Table3[Symbol],stockComparisonTrading_excel!$A$2:$X$562,18,FALSE)</f>
        <v>26.17</v>
      </c>
      <c r="E185" s="105">
        <f>VLOOKUP(Table3[Symbol],stockComparisonTrading_excel!$A$2:$X$562,18,FALSE)</f>
        <v>26.17</v>
      </c>
      <c r="F185" s="105">
        <f>VLOOKUP(Table3[Symbol],stockComparisonTrading_excel!$A$2:$X$562,18,FALSE)</f>
        <v>26.17</v>
      </c>
      <c r="G185" s="105">
        <f>VLOOKUP(Table3[Symbol],stockComparisonTrading_excel!$A$2:$X$562,18,FALSE)</f>
        <v>26.17</v>
      </c>
      <c r="H185" s="105">
        <f>VLOOKUP(Table3[Symbol],stockComparisonTrading_excel!$A$2:$X$562,18,FALSE)</f>
        <v>26.17</v>
      </c>
      <c r="I185" s="105">
        <f>VLOOKUP(Table3[Symbol],stockComparisonTrading_excel!$A$2:$X$562,18,FALSE)</f>
        <v>26.17</v>
      </c>
      <c r="J185" s="105">
        <f>VLOOKUP(Table3[Symbol],stockComparisonTrading_excel!$A$2:$X$562,18,FALSE)</f>
        <v>26.17</v>
      </c>
      <c r="K185" s="105">
        <f>VLOOKUP(Table3[Symbol],stockComparisonTrading_excel!$A$2:$X$562,18,FALSE)</f>
        <v>26.17</v>
      </c>
      <c r="L185" s="105">
        <f>VLOOKUP(Table3[Symbol],stockComparisonTrading_excel!$A$2:$X$562,18,FALSE)</f>
        <v>26.17</v>
      </c>
      <c r="M185" s="105">
        <f>VLOOKUP(Table3[Symbol],stockComparisonTrading_excel!$A$2:$X$562,18,FALSE)</f>
        <v>26.17</v>
      </c>
      <c r="N185" s="105">
        <f>VLOOKUP(Table3[Symbol],stockComparisonTrading_excel!$A$2:$X$562,18,FALSE)</f>
        <v>26.17</v>
      </c>
      <c r="O185" s="105">
        <f>VLOOKUP(Table3[Symbol],stockComparisonTrading_excel!$A$2:$X$562,17,FALSE)</f>
        <v>295976375000</v>
      </c>
      <c r="P185" s="105">
        <f>VLOOKUP(Table3[Symbol],stockComparisonTrading_excel!$A$2:$X$562,18,FALSE)</f>
        <v>26.17</v>
      </c>
      <c r="Q185" s="105">
        <f>VLOOKUP(Table3[Symbol],stockComparisonTrading_excel!$A$2:$X$562,19,FALSE)</f>
        <v>8.7200000000000006</v>
      </c>
      <c r="R185" s="105">
        <f>VLOOKUP(Table3[Symbol],stockComparisonTrading_excel!$A$2:$X$562,20,FALSE)</f>
        <v>14.33</v>
      </c>
      <c r="S185" s="105">
        <f>VLOOKUP(Table3[Symbol],stockComparisonTrading_excel!$A$2:$X$562,21,FALSE)</f>
        <v>4.05</v>
      </c>
      <c r="T185" s="105">
        <f>VLOOKUP(Table3[Symbol],stockComparisonTrading_excel!$A$2:$X$562,22,FALSE)</f>
        <v>26.97</v>
      </c>
      <c r="U185" s="105">
        <f>VLOOKUP(Table3[Symbol],stockComparisonTrading_excel!$A$2:$X$562,23,FALSE)</f>
        <v>2367811000</v>
      </c>
      <c r="V185" s="105">
        <f>VLOOKUP(Table3[Symbol],stockComparisonTrading_excel!$A$2:$X$562,24,FALSE)</f>
        <v>2</v>
      </c>
      <c r="W185" s="106" t="str">
        <f>VLOOKUP(Table3[Symbol],Finalcial!$A$2:$P$493,2)</f>
        <v>Q1/2013</v>
      </c>
      <c r="X185" s="107">
        <f>VLOOKUP(Table3[Symbol],Finalcial!$A$2:$P$493,3)</f>
        <v>41364</v>
      </c>
      <c r="Y185" s="107">
        <f>VLOOKUP(Table3[Symbol],Finalcial!$A$2:$P$493,4,FALSE)</f>
        <v>103394948</v>
      </c>
      <c r="Z185" s="107">
        <f>VLOOKUP(Table3[Symbol],Finalcial!$A$2:$P$493,5,FALSE)</f>
        <v>69453449</v>
      </c>
      <c r="AA185" s="107">
        <f>VLOOKUP(Table3[Symbol],Finalcial!$A$2:$P$493,6,FALSE)</f>
        <v>4735622</v>
      </c>
      <c r="AB185" s="107">
        <f>VLOOKUP(Table3[Symbol],Finalcial!$A$2:$P$493,7,FALSE)</f>
        <v>33927603</v>
      </c>
      <c r="AC185" s="107">
        <f>VLOOKUP(Table3[Symbol],Finalcial!$A$2:$P$493,8,FALSE)</f>
        <v>24073308</v>
      </c>
      <c r="AD185" s="107">
        <f>VLOOKUP(Table3[Symbol],Finalcial!$A$2:$P$493,9,FALSE)</f>
        <v>3027942</v>
      </c>
      <c r="AE185" s="107">
        <f>VLOOKUP(Table3[Symbol],Finalcial!$A$2:$P$493,10,FALSE)</f>
        <v>1.28</v>
      </c>
      <c r="AF185" s="107">
        <f>VLOOKUP(Table3[Symbol],Finalcial!$A$2:$P$493,11,FALSE)</f>
        <v>2.0499999999999998</v>
      </c>
      <c r="AG185" s="107">
        <f>VLOOKUP(Table3[Symbol],Finalcial!$A$2:$P$493,12,FALSE)</f>
        <v>12.58</v>
      </c>
      <c r="AH185" s="107">
        <f>VLOOKUP(Table3[Symbol],Finalcial!$A$2:$P$493,13,FALSE)</f>
        <v>16.23</v>
      </c>
      <c r="AI185" s="107">
        <f>VLOOKUP(Table3[Symbol],Finalcial!$A$2:$P$493,14,FALSE)</f>
        <v>32.99</v>
      </c>
      <c r="AJ185" s="108">
        <f t="shared" si="2"/>
        <v>22.937509701308677</v>
      </c>
    </row>
    <row r="186" spans="1:36" ht="18.55" customHeight="1" x14ac:dyDescent="0.3">
      <c r="A186" s="64" t="s">
        <v>63</v>
      </c>
      <c r="B186" s="14" t="str">
        <f>VLOOKUP(Table3[Symbol],stockComparisonTrading_excel!$A$2:$X$562,2,FALSE)</f>
        <v>Services: Health Care Services</v>
      </c>
      <c r="C186" s="104">
        <f>VLOOKUP(Table3[Symbol],stockComparisonTrading_excel!$A$2:$X$562,3,FALSE)</f>
        <v>113.5</v>
      </c>
      <c r="D186" s="105">
        <f>VLOOKUP(Table3[Symbol],stockComparisonTrading_excel!$A$2:$X$562,18,FALSE)</f>
        <v>40.5</v>
      </c>
      <c r="E186" s="105">
        <f>VLOOKUP(Table3[Symbol],stockComparisonTrading_excel!$A$2:$X$562,18,FALSE)</f>
        <v>40.5</v>
      </c>
      <c r="F186" s="105">
        <f>VLOOKUP(Table3[Symbol],stockComparisonTrading_excel!$A$2:$X$562,18,FALSE)</f>
        <v>40.5</v>
      </c>
      <c r="G186" s="105">
        <f>VLOOKUP(Table3[Symbol],stockComparisonTrading_excel!$A$2:$X$562,18,FALSE)</f>
        <v>40.5</v>
      </c>
      <c r="H186" s="105">
        <f>VLOOKUP(Table3[Symbol],stockComparisonTrading_excel!$A$2:$X$562,18,FALSE)</f>
        <v>40.5</v>
      </c>
      <c r="I186" s="105">
        <f>VLOOKUP(Table3[Symbol],stockComparisonTrading_excel!$A$2:$X$562,18,FALSE)</f>
        <v>40.5</v>
      </c>
      <c r="J186" s="105">
        <f>VLOOKUP(Table3[Symbol],stockComparisonTrading_excel!$A$2:$X$562,18,FALSE)</f>
        <v>40.5</v>
      </c>
      <c r="K186" s="105">
        <f>VLOOKUP(Table3[Symbol],stockComparisonTrading_excel!$A$2:$X$562,18,FALSE)</f>
        <v>40.5</v>
      </c>
      <c r="L186" s="105">
        <f>VLOOKUP(Table3[Symbol],stockComparisonTrading_excel!$A$2:$X$562,18,FALSE)</f>
        <v>40.5</v>
      </c>
      <c r="M186" s="105">
        <f>VLOOKUP(Table3[Symbol],stockComparisonTrading_excel!$A$2:$X$562,18,FALSE)</f>
        <v>40.5</v>
      </c>
      <c r="N186" s="105">
        <f>VLOOKUP(Table3[Symbol],stockComparisonTrading_excel!$A$2:$X$562,18,FALSE)</f>
        <v>40.5</v>
      </c>
      <c r="O186" s="105">
        <f>VLOOKUP(Table3[Symbol],stockComparisonTrading_excel!$A$2:$X$562,17,FALSE)</f>
        <v>269682575083.5</v>
      </c>
      <c r="P186" s="105">
        <f>VLOOKUP(Table3[Symbol],stockComparisonTrading_excel!$A$2:$X$562,18,FALSE)</f>
        <v>40.5</v>
      </c>
      <c r="Q186" s="105">
        <f>VLOOKUP(Table3[Symbol],stockComparisonTrading_excel!$A$2:$X$562,19,FALSE)</f>
        <v>6.91</v>
      </c>
      <c r="R186" s="105">
        <f>VLOOKUP(Table3[Symbol],stockComparisonTrading_excel!$A$2:$X$562,20,FALSE)</f>
        <v>25.27</v>
      </c>
      <c r="S186" s="105">
        <f>VLOOKUP(Table3[Symbol],stockComparisonTrading_excel!$A$2:$X$562,21,FALSE)</f>
        <v>1.03</v>
      </c>
      <c r="T186" s="105">
        <f>VLOOKUP(Table3[Symbol],stockComparisonTrading_excel!$A$2:$X$562,22,FALSE)</f>
        <v>19.559999999999999</v>
      </c>
      <c r="U186" s="105">
        <f>VLOOKUP(Table3[Symbol],stockComparisonTrading_excel!$A$2:$X$562,23,FALSE)</f>
        <v>1545458883</v>
      </c>
      <c r="V186" s="105">
        <f>VLOOKUP(Table3[Symbol],stockComparisonTrading_excel!$A$2:$X$562,24,FALSE)</f>
        <v>1</v>
      </c>
      <c r="W186" s="106" t="str">
        <f>VLOOKUP(Table3[Symbol],Finalcial!$A$2:$P$493,2)</f>
        <v>Q1/2013</v>
      </c>
      <c r="X186" s="107">
        <f>VLOOKUP(Table3[Symbol],Finalcial!$A$2:$P$493,3)</f>
        <v>41364</v>
      </c>
      <c r="Y186" s="107">
        <f>VLOOKUP(Table3[Symbol],Finalcial!$A$2:$P$493,4,FALSE)</f>
        <v>71267475</v>
      </c>
      <c r="Z186" s="107">
        <f>VLOOKUP(Table3[Symbol],Finalcial!$A$2:$P$493,5,FALSE)</f>
        <v>30669758</v>
      </c>
      <c r="AA186" s="107">
        <f>VLOOKUP(Table3[Symbol],Finalcial!$A$2:$P$493,6,FALSE)</f>
        <v>1545459</v>
      </c>
      <c r="AB186" s="107">
        <f>VLOOKUP(Table3[Symbol],Finalcial!$A$2:$P$493,7,FALSE)</f>
        <v>39054689</v>
      </c>
      <c r="AC186" s="107">
        <f>VLOOKUP(Table3[Symbol],Finalcial!$A$2:$P$493,8,FALSE)</f>
        <v>12770254</v>
      </c>
      <c r="AD186" s="107">
        <f>VLOOKUP(Table3[Symbol],Finalcial!$A$2:$P$493,9,FALSE)</f>
        <v>1948318</v>
      </c>
      <c r="AE186" s="107">
        <f>VLOOKUP(Table3[Symbol],Finalcial!$A$2:$P$493,10,FALSE)</f>
        <v>1.26</v>
      </c>
      <c r="AF186" s="107">
        <f>VLOOKUP(Table3[Symbol],Finalcial!$A$2:$P$493,11,FALSE)</f>
        <v>0.79</v>
      </c>
      <c r="AG186" s="107">
        <f>VLOOKUP(Table3[Symbol],Finalcial!$A$2:$P$493,12,FALSE)</f>
        <v>15.26</v>
      </c>
      <c r="AH186" s="107">
        <f>VLOOKUP(Table3[Symbol],Finalcial!$A$2:$P$493,13,FALSE)</f>
        <v>14.01</v>
      </c>
      <c r="AI186" s="107">
        <f>VLOOKUP(Table3[Symbol],Finalcial!$A$2:$P$493,14,FALSE)</f>
        <v>18.260000000000002</v>
      </c>
      <c r="AJ186" s="108">
        <f t="shared" si="2"/>
        <v>15.741659215795368</v>
      </c>
    </row>
    <row r="187" spans="1:36" ht="18.55" customHeight="1" x14ac:dyDescent="0.3">
      <c r="A187" s="64" t="s">
        <v>178</v>
      </c>
      <c r="B187" s="14" t="str">
        <f>VLOOKUP(Table3[Symbol],stockComparisonTrading_excel!$A$2:$X$562,2,FALSE)</f>
        <v>Technology: Communication Technology</v>
      </c>
      <c r="C187" s="104">
        <f>VLOOKUP(Table3[Symbol],stockComparisonTrading_excel!$A$2:$X$562,3,FALSE)</f>
        <v>69</v>
      </c>
      <c r="D187" s="105">
        <f>VLOOKUP(Table3[Symbol],stockComparisonTrading_excel!$A$2:$X$562,18,FALSE)</f>
        <v>21.85</v>
      </c>
      <c r="E187" s="105">
        <f>VLOOKUP(Table3[Symbol],stockComparisonTrading_excel!$A$2:$X$562,18,FALSE)</f>
        <v>21.85</v>
      </c>
      <c r="F187" s="105">
        <f>VLOOKUP(Table3[Symbol],stockComparisonTrading_excel!$A$2:$X$562,18,FALSE)</f>
        <v>21.85</v>
      </c>
      <c r="G187" s="105">
        <f>VLOOKUP(Table3[Symbol],stockComparisonTrading_excel!$A$2:$X$562,18,FALSE)</f>
        <v>21.85</v>
      </c>
      <c r="H187" s="105">
        <f>VLOOKUP(Table3[Symbol],stockComparisonTrading_excel!$A$2:$X$562,18,FALSE)</f>
        <v>21.85</v>
      </c>
      <c r="I187" s="105">
        <f>VLOOKUP(Table3[Symbol],stockComparisonTrading_excel!$A$2:$X$562,18,FALSE)</f>
        <v>21.85</v>
      </c>
      <c r="J187" s="105">
        <f>VLOOKUP(Table3[Symbol],stockComparisonTrading_excel!$A$2:$X$562,18,FALSE)</f>
        <v>21.85</v>
      </c>
      <c r="K187" s="105">
        <f>VLOOKUP(Table3[Symbol],stockComparisonTrading_excel!$A$2:$X$562,18,FALSE)</f>
        <v>21.85</v>
      </c>
      <c r="L187" s="105">
        <f>VLOOKUP(Table3[Symbol],stockComparisonTrading_excel!$A$2:$X$562,18,FALSE)</f>
        <v>21.85</v>
      </c>
      <c r="M187" s="105">
        <f>VLOOKUP(Table3[Symbol],stockComparisonTrading_excel!$A$2:$X$562,18,FALSE)</f>
        <v>21.85</v>
      </c>
      <c r="N187" s="105">
        <f>VLOOKUP(Table3[Symbol],stockComparisonTrading_excel!$A$2:$X$562,18,FALSE)</f>
        <v>21.85</v>
      </c>
      <c r="O187" s="105">
        <f>VLOOKUP(Table3[Symbol],stockComparisonTrading_excel!$A$2:$X$562,17,FALSE)</f>
        <v>311824374661.25</v>
      </c>
      <c r="P187" s="105">
        <f>VLOOKUP(Table3[Symbol],stockComparisonTrading_excel!$A$2:$X$562,18,FALSE)</f>
        <v>21.85</v>
      </c>
      <c r="Q187" s="105">
        <f>VLOOKUP(Table3[Symbol],stockComparisonTrading_excel!$A$2:$X$562,19,FALSE)</f>
        <v>15.18</v>
      </c>
      <c r="R187" s="105">
        <f>VLOOKUP(Table3[Symbol],stockComparisonTrading_excel!$A$2:$X$562,20,FALSE)</f>
        <v>6.41</v>
      </c>
      <c r="S187" s="105">
        <f>VLOOKUP(Table3[Symbol],stockComparisonTrading_excel!$A$2:$X$562,21,FALSE)</f>
        <v>3.89</v>
      </c>
      <c r="T187" s="105">
        <f>VLOOKUP(Table3[Symbol],stockComparisonTrading_excel!$A$2:$X$562,22,FALSE)</f>
        <v>72.709999999999994</v>
      </c>
      <c r="U187" s="105">
        <f>VLOOKUP(Table3[Symbol],stockComparisonTrading_excel!$A$2:$X$562,23,FALSE)</f>
        <v>3206420305</v>
      </c>
      <c r="V187" s="105">
        <f>VLOOKUP(Table3[Symbol],stockComparisonTrading_excel!$A$2:$X$562,24,FALSE)</f>
        <v>1</v>
      </c>
      <c r="W187" s="106" t="str">
        <f>VLOOKUP(Table3[Symbol],Finalcial!$A$2:$P$493,2)</f>
        <v>Q1/2013</v>
      </c>
      <c r="X187" s="107">
        <f>VLOOKUP(Table3[Symbol],Finalcial!$A$2:$P$493,3)</f>
        <v>41364</v>
      </c>
      <c r="Y187" s="107">
        <f>VLOOKUP(Table3[Symbol],Finalcial!$A$2:$P$493,4,FALSE)</f>
        <v>50520443</v>
      </c>
      <c r="Z187" s="107">
        <f>VLOOKUP(Table3[Symbol],Finalcial!$A$2:$P$493,5,FALSE)</f>
        <v>22107571</v>
      </c>
      <c r="AA187" s="107">
        <f>VLOOKUP(Table3[Symbol],Finalcial!$A$2:$P$493,6,FALSE)</f>
        <v>3206420</v>
      </c>
      <c r="AB187" s="107">
        <f>VLOOKUP(Table3[Symbol],Finalcial!$A$2:$P$493,7,FALSE)</f>
        <v>20545811</v>
      </c>
      <c r="AC187" s="107">
        <f>VLOOKUP(Table3[Symbol],Finalcial!$A$2:$P$493,8,FALSE)</f>
        <v>6308716</v>
      </c>
      <c r="AD187" s="107">
        <f>VLOOKUP(Table3[Symbol],Finalcial!$A$2:$P$493,9,FALSE)</f>
        <v>4024873</v>
      </c>
      <c r="AE187" s="107">
        <f>VLOOKUP(Table3[Symbol],Finalcial!$A$2:$P$493,10,FALSE)</f>
        <v>1.26</v>
      </c>
      <c r="AF187" s="107">
        <f>VLOOKUP(Table3[Symbol],Finalcial!$A$2:$P$493,11,FALSE)</f>
        <v>1.08</v>
      </c>
      <c r="AG187" s="107">
        <f>VLOOKUP(Table3[Symbol],Finalcial!$A$2:$P$493,12,FALSE)</f>
        <v>63.8</v>
      </c>
      <c r="AH187" s="107">
        <f>VLOOKUP(Table3[Symbol],Finalcial!$A$2:$P$493,13,FALSE)</f>
        <v>30.68</v>
      </c>
      <c r="AI187" s="107">
        <f>VLOOKUP(Table3[Symbol],Finalcial!$A$2:$P$493,14,FALSE)</f>
        <v>71.069999999999993</v>
      </c>
      <c r="AJ187" s="108">
        <f t="shared" si="2"/>
        <v>5.4927375348240801</v>
      </c>
    </row>
    <row r="188" spans="1:36" ht="18.55" customHeight="1" x14ac:dyDescent="0.3">
      <c r="A188" s="38" t="s">
        <v>230</v>
      </c>
      <c r="B188" s="14" t="str">
        <f>VLOOKUP(Table3[Symbol],stockComparisonTrading_excel!$A$2:$X$562,2,FALSE)</f>
        <v>Food and Beverage</v>
      </c>
      <c r="C188" s="104">
        <f>VLOOKUP(Table3[Symbol],stockComparisonTrading_excel!$A$2:$X$562,3,FALSE)</f>
        <v>113.5</v>
      </c>
      <c r="D188" s="105">
        <f>VLOOKUP(Table3[Symbol],stockComparisonTrading_excel!$A$2:$X$562,18,FALSE)</f>
        <v>13.55</v>
      </c>
      <c r="E188" s="105">
        <f>VLOOKUP(Table3[Symbol],stockComparisonTrading_excel!$A$2:$X$562,18,FALSE)</f>
        <v>13.55</v>
      </c>
      <c r="F188" s="105">
        <f>VLOOKUP(Table3[Symbol],stockComparisonTrading_excel!$A$2:$X$562,18,FALSE)</f>
        <v>13.55</v>
      </c>
      <c r="G188" s="105">
        <f>VLOOKUP(Table3[Symbol],stockComparisonTrading_excel!$A$2:$X$562,18,FALSE)</f>
        <v>13.55</v>
      </c>
      <c r="H188" s="105">
        <f>VLOOKUP(Table3[Symbol],stockComparisonTrading_excel!$A$2:$X$562,18,FALSE)</f>
        <v>13.55</v>
      </c>
      <c r="I188" s="105">
        <f>VLOOKUP(Table3[Symbol],stockComparisonTrading_excel!$A$2:$X$562,18,FALSE)</f>
        <v>13.55</v>
      </c>
      <c r="J188" s="105">
        <f>VLOOKUP(Table3[Symbol],stockComparisonTrading_excel!$A$2:$X$562,18,FALSE)</f>
        <v>13.55</v>
      </c>
      <c r="K188" s="105">
        <f>VLOOKUP(Table3[Symbol],stockComparisonTrading_excel!$A$2:$X$562,18,FALSE)</f>
        <v>13.55</v>
      </c>
      <c r="L188" s="105">
        <f>VLOOKUP(Table3[Symbol],stockComparisonTrading_excel!$A$2:$X$562,18,FALSE)</f>
        <v>13.55</v>
      </c>
      <c r="M188" s="105">
        <f>VLOOKUP(Table3[Symbol],stockComparisonTrading_excel!$A$2:$X$562,18,FALSE)</f>
        <v>13.55</v>
      </c>
      <c r="N188" s="105">
        <f>VLOOKUP(Table3[Symbol],stockComparisonTrading_excel!$A$2:$X$562,18,FALSE)</f>
        <v>13.55</v>
      </c>
      <c r="O188" s="105">
        <f>VLOOKUP(Table3[Symbol],stockComparisonTrading_excel!$A$2:$X$562,17,FALSE)</f>
        <v>7490000000</v>
      </c>
      <c r="P188" s="105">
        <f>VLOOKUP(Table3[Symbol],stockComparisonTrading_excel!$A$2:$X$562,18,FALSE)</f>
        <v>13.55</v>
      </c>
      <c r="Q188" s="105">
        <f>VLOOKUP(Table3[Symbol],stockComparisonTrading_excel!$A$2:$X$562,19,FALSE)</f>
        <v>7.89</v>
      </c>
      <c r="R188" s="105">
        <f>VLOOKUP(Table3[Symbol],stockComparisonTrading_excel!$A$2:$X$562,20,FALSE)</f>
        <v>6.78</v>
      </c>
      <c r="S188" s="105">
        <f>VLOOKUP(Table3[Symbol],stockComparisonTrading_excel!$A$2:$X$562,21,FALSE)</f>
        <v>2.8</v>
      </c>
      <c r="T188" s="105">
        <f>VLOOKUP(Table3[Symbol],stockComparisonTrading_excel!$A$2:$X$562,22,FALSE)</f>
        <v>68.430000000000007</v>
      </c>
      <c r="U188" s="105">
        <f>VLOOKUP(Table3[Symbol],stockComparisonTrading_excel!$A$2:$X$562,23,FALSE)</f>
        <v>140000000</v>
      </c>
      <c r="V188" s="105">
        <f>VLOOKUP(Table3[Symbol],stockComparisonTrading_excel!$A$2:$X$562,24,FALSE)</f>
        <v>1</v>
      </c>
      <c r="W188" s="106" t="str">
        <f>VLOOKUP(Table3[Symbol],Finalcial!$A$2:$P$493,2)</f>
        <v>Q1/2013</v>
      </c>
      <c r="X188" s="107">
        <f>VLOOKUP(Table3[Symbol],Finalcial!$A$2:$P$493,3)</f>
        <v>41364</v>
      </c>
      <c r="Y188" s="107">
        <f>VLOOKUP(Table3[Symbol],Finalcial!$A$2:$P$493,4,FALSE)</f>
        <v>2730612</v>
      </c>
      <c r="Z188" s="107">
        <f>VLOOKUP(Table3[Symbol],Finalcial!$A$2:$P$493,5,FALSE)</f>
        <v>1781082</v>
      </c>
      <c r="AA188" s="107">
        <f>VLOOKUP(Table3[Symbol],Finalcial!$A$2:$P$493,6,FALSE)</f>
        <v>140000</v>
      </c>
      <c r="AB188" s="107">
        <f>VLOOKUP(Table3[Symbol],Finalcial!$A$2:$P$493,7,FALSE)</f>
        <v>949530</v>
      </c>
      <c r="AC188" s="107">
        <f>VLOOKUP(Table3[Symbol],Finalcial!$A$2:$P$493,8,FALSE)</f>
        <v>1440586</v>
      </c>
      <c r="AD188" s="107">
        <f>VLOOKUP(Table3[Symbol],Finalcial!$A$2:$P$493,9,FALSE)</f>
        <v>83635</v>
      </c>
      <c r="AE188" s="107">
        <f>VLOOKUP(Table3[Symbol],Finalcial!$A$2:$P$493,10,FALSE)</f>
        <v>1.19</v>
      </c>
      <c r="AF188" s="107">
        <f>VLOOKUP(Table3[Symbol],Finalcial!$A$2:$P$493,11,FALSE)</f>
        <v>1.88</v>
      </c>
      <c r="AG188" s="107">
        <f>VLOOKUP(Table3[Symbol],Finalcial!$A$2:$P$493,12,FALSE)</f>
        <v>5.81</v>
      </c>
      <c r="AH188" s="107">
        <f>VLOOKUP(Table3[Symbol],Finalcial!$A$2:$P$493,13,FALSE)</f>
        <v>27.28</v>
      </c>
      <c r="AI188" s="107">
        <f>VLOOKUP(Table3[Symbol],Finalcial!$A$2:$P$493,14,FALSE)</f>
        <v>66.459999999999994</v>
      </c>
      <c r="AJ188" s="108">
        <f t="shared" si="2"/>
        <v>21.295892867818498</v>
      </c>
    </row>
    <row r="189" spans="1:36" ht="18.55" customHeight="1" x14ac:dyDescent="0.3">
      <c r="A189" s="64" t="s">
        <v>401</v>
      </c>
      <c r="B189" s="14" t="str">
        <f>VLOOKUP(Table3[Symbol],stockComparisonTrading_excel!$A$2:$X$562,2,FALSE)</f>
        <v>Property &amp; Construction: Property Development</v>
      </c>
      <c r="C189" s="104">
        <f>VLOOKUP(Table3[Symbol],stockComparisonTrading_excel!$A$2:$X$562,3,FALSE)</f>
        <v>62.75</v>
      </c>
      <c r="D189" s="105">
        <f>VLOOKUP(Table3[Symbol],stockComparisonTrading_excel!$A$2:$X$562,18,FALSE)</f>
        <v>30.94</v>
      </c>
      <c r="E189" s="105">
        <f>VLOOKUP(Table3[Symbol],stockComparisonTrading_excel!$A$2:$X$562,18,FALSE)</f>
        <v>30.94</v>
      </c>
      <c r="F189" s="105">
        <f>VLOOKUP(Table3[Symbol],stockComparisonTrading_excel!$A$2:$X$562,18,FALSE)</f>
        <v>30.94</v>
      </c>
      <c r="G189" s="105">
        <f>VLOOKUP(Table3[Symbol],stockComparisonTrading_excel!$A$2:$X$562,18,FALSE)</f>
        <v>30.94</v>
      </c>
      <c r="H189" s="105">
        <f>VLOOKUP(Table3[Symbol],stockComparisonTrading_excel!$A$2:$X$562,18,FALSE)</f>
        <v>30.94</v>
      </c>
      <c r="I189" s="105">
        <f>VLOOKUP(Table3[Symbol],stockComparisonTrading_excel!$A$2:$X$562,18,FALSE)</f>
        <v>30.94</v>
      </c>
      <c r="J189" s="105">
        <f>VLOOKUP(Table3[Symbol],stockComparisonTrading_excel!$A$2:$X$562,18,FALSE)</f>
        <v>30.94</v>
      </c>
      <c r="K189" s="105">
        <f>VLOOKUP(Table3[Symbol],stockComparisonTrading_excel!$A$2:$X$562,18,FALSE)</f>
        <v>30.94</v>
      </c>
      <c r="L189" s="105">
        <f>VLOOKUP(Table3[Symbol],stockComparisonTrading_excel!$A$2:$X$562,18,FALSE)</f>
        <v>30.94</v>
      </c>
      <c r="M189" s="105">
        <f>VLOOKUP(Table3[Symbol],stockComparisonTrading_excel!$A$2:$X$562,18,FALSE)</f>
        <v>30.94</v>
      </c>
      <c r="N189" s="105">
        <f>VLOOKUP(Table3[Symbol],stockComparisonTrading_excel!$A$2:$X$562,18,FALSE)</f>
        <v>30.94</v>
      </c>
      <c r="O189" s="105">
        <f>VLOOKUP(Table3[Symbol],stockComparisonTrading_excel!$A$2:$X$562,17,FALSE)</f>
        <v>33717026418</v>
      </c>
      <c r="P189" s="105">
        <f>VLOOKUP(Table3[Symbol],stockComparisonTrading_excel!$A$2:$X$562,18,FALSE)</f>
        <v>30.94</v>
      </c>
      <c r="Q189" s="105">
        <f>VLOOKUP(Table3[Symbol],stockComparisonTrading_excel!$A$2:$X$562,19,FALSE)</f>
        <v>7.82</v>
      </c>
      <c r="R189" s="105">
        <f>VLOOKUP(Table3[Symbol],stockComparisonTrading_excel!$A$2:$X$562,20,FALSE)</f>
        <v>11.7</v>
      </c>
      <c r="S189" s="105">
        <f>VLOOKUP(Table3[Symbol],stockComparisonTrading_excel!$A$2:$X$562,21,FALSE)</f>
        <v>1.0900000000000001</v>
      </c>
      <c r="T189" s="105">
        <f>VLOOKUP(Table3[Symbol],stockComparisonTrading_excel!$A$2:$X$562,22,FALSE)</f>
        <v>23.28</v>
      </c>
      <c r="U189" s="105">
        <f>VLOOKUP(Table3[Symbol],stockComparisonTrading_excel!$A$2:$X$562,23,FALSE)</f>
        <v>368492092</v>
      </c>
      <c r="V189" s="105">
        <f>VLOOKUP(Table3[Symbol],stockComparisonTrading_excel!$A$2:$X$562,24,FALSE)</f>
        <v>1</v>
      </c>
      <c r="W189" s="106" t="str">
        <f>VLOOKUP(Table3[Symbol],Finalcial!$A$2:$P$493,2)</f>
        <v>Q1/2013</v>
      </c>
      <c r="X189" s="107">
        <f>VLOOKUP(Table3[Symbol],Finalcial!$A$2:$P$493,3)</f>
        <v>41364</v>
      </c>
      <c r="Y189" s="107">
        <f>VLOOKUP(Table3[Symbol],Finalcial!$A$2:$P$493,4,FALSE)</f>
        <v>8063259</v>
      </c>
      <c r="Z189" s="107">
        <f>VLOOKUP(Table3[Symbol],Finalcial!$A$2:$P$493,5,FALSE)</f>
        <v>3195792</v>
      </c>
      <c r="AA189" s="107">
        <f>VLOOKUP(Table3[Symbol],Finalcial!$A$2:$P$493,6,FALSE)</f>
        <v>368492</v>
      </c>
      <c r="AB189" s="107">
        <f>VLOOKUP(Table3[Symbol],Finalcial!$A$2:$P$493,7,FALSE)</f>
        <v>4867467</v>
      </c>
      <c r="AC189" s="107">
        <f>VLOOKUP(Table3[Symbol],Finalcial!$A$2:$P$493,8,FALSE)</f>
        <v>1296080</v>
      </c>
      <c r="AD189" s="107">
        <f>VLOOKUP(Table3[Symbol],Finalcial!$A$2:$P$493,9,FALSE)</f>
        <v>424734</v>
      </c>
      <c r="AE189" s="107">
        <f>VLOOKUP(Table3[Symbol],Finalcial!$A$2:$P$493,10,FALSE)</f>
        <v>1.1499999999999999</v>
      </c>
      <c r="AF189" s="107">
        <f>VLOOKUP(Table3[Symbol],Finalcial!$A$2:$P$493,11,FALSE)</f>
        <v>0.66</v>
      </c>
      <c r="AG189" s="107">
        <f>VLOOKUP(Table3[Symbol],Finalcial!$A$2:$P$493,12,FALSE)</f>
        <v>32.770000000000003</v>
      </c>
      <c r="AH189" s="107">
        <f>VLOOKUP(Table3[Symbol],Finalcial!$A$2:$P$493,13,FALSE)</f>
        <v>25.59</v>
      </c>
      <c r="AI189" s="107">
        <f>VLOOKUP(Table3[Symbol],Finalcial!$A$2:$P$493,14,FALSE)</f>
        <v>33.5</v>
      </c>
      <c r="AJ189" s="108">
        <f t="shared" si="2"/>
        <v>7.5242198646682397</v>
      </c>
    </row>
    <row r="190" spans="1:36" ht="18.55" customHeight="1" x14ac:dyDescent="0.3">
      <c r="A190" s="38" t="s">
        <v>480</v>
      </c>
      <c r="B190" s="14" t="str">
        <f>VLOOKUP(Table3[Symbol],stockComparisonTrading_excel!$A$2:$X$562,2,FALSE)</f>
        <v>Consumer Products: Fashion</v>
      </c>
      <c r="C190" s="104">
        <f>VLOOKUP(Table3[Symbol],stockComparisonTrading_excel!$A$2:$X$562,3,FALSE)</f>
        <v>74</v>
      </c>
      <c r="D190" s="105">
        <f>VLOOKUP(Table3[Symbol],stockComparisonTrading_excel!$A$2:$X$562,18,FALSE)</f>
        <v>1.67</v>
      </c>
      <c r="E190" s="105">
        <f>VLOOKUP(Table3[Symbol],stockComparisonTrading_excel!$A$2:$X$562,18,FALSE)</f>
        <v>1.67</v>
      </c>
      <c r="F190" s="105">
        <f>VLOOKUP(Table3[Symbol],stockComparisonTrading_excel!$A$2:$X$562,18,FALSE)</f>
        <v>1.67</v>
      </c>
      <c r="G190" s="105">
        <f>VLOOKUP(Table3[Symbol],stockComparisonTrading_excel!$A$2:$X$562,18,FALSE)</f>
        <v>1.67</v>
      </c>
      <c r="H190" s="105">
        <f>VLOOKUP(Table3[Symbol],stockComparisonTrading_excel!$A$2:$X$562,18,FALSE)</f>
        <v>1.67</v>
      </c>
      <c r="I190" s="105">
        <f>VLOOKUP(Table3[Symbol],stockComparisonTrading_excel!$A$2:$X$562,18,FALSE)</f>
        <v>1.67</v>
      </c>
      <c r="J190" s="105">
        <f>VLOOKUP(Table3[Symbol],stockComparisonTrading_excel!$A$2:$X$562,18,FALSE)</f>
        <v>1.67</v>
      </c>
      <c r="K190" s="105">
        <f>VLOOKUP(Table3[Symbol],stockComparisonTrading_excel!$A$2:$X$562,18,FALSE)</f>
        <v>1.67</v>
      </c>
      <c r="L190" s="105">
        <f>VLOOKUP(Table3[Symbol],stockComparisonTrading_excel!$A$2:$X$562,18,FALSE)</f>
        <v>1.67</v>
      </c>
      <c r="M190" s="105">
        <f>VLOOKUP(Table3[Symbol],stockComparisonTrading_excel!$A$2:$X$562,18,FALSE)</f>
        <v>1.67</v>
      </c>
      <c r="N190" s="105">
        <f>VLOOKUP(Table3[Symbol],stockComparisonTrading_excel!$A$2:$X$562,18,FALSE)</f>
        <v>1.67</v>
      </c>
      <c r="O190" s="105">
        <f>VLOOKUP(Table3[Symbol],stockComparisonTrading_excel!$A$2:$X$562,17,FALSE)</f>
        <v>1267500000</v>
      </c>
      <c r="P190" s="105">
        <f>VLOOKUP(Table3[Symbol],stockComparisonTrading_excel!$A$2:$X$562,18,FALSE)</f>
        <v>1.67</v>
      </c>
      <c r="Q190" s="105">
        <f>VLOOKUP(Table3[Symbol],stockComparisonTrading_excel!$A$2:$X$562,19,FALSE)</f>
        <v>0.73</v>
      </c>
      <c r="R190" s="105">
        <f>VLOOKUP(Table3[Symbol],stockComparisonTrading_excel!$A$2:$X$562,20,FALSE)</f>
        <v>116.37</v>
      </c>
      <c r="S190" s="105">
        <f>VLOOKUP(Table3[Symbol],stockComparisonTrading_excel!$A$2:$X$562,21,FALSE)</f>
        <v>3.25</v>
      </c>
      <c r="T190" s="105">
        <f>VLOOKUP(Table3[Symbol],stockComparisonTrading_excel!$A$2:$X$562,22,FALSE)</f>
        <v>1.31</v>
      </c>
      <c r="U190" s="105">
        <f>VLOOKUP(Table3[Symbol],stockComparisonTrading_excel!$A$2:$X$562,23,FALSE)</f>
        <v>15000000</v>
      </c>
      <c r="V190" s="105">
        <f>VLOOKUP(Table3[Symbol],stockComparisonTrading_excel!$A$2:$X$562,24,FALSE)</f>
        <v>10</v>
      </c>
      <c r="W190" s="106" t="str">
        <f>VLOOKUP(Table3[Symbol],Finalcial!$A$2:$P$493,2)</f>
        <v>Q1/2013</v>
      </c>
      <c r="X190" s="107">
        <f>VLOOKUP(Table3[Symbol],Finalcial!$A$2:$P$493,3)</f>
        <v>41364</v>
      </c>
      <c r="Y190" s="107">
        <f>VLOOKUP(Table3[Symbol],Finalcial!$A$2:$P$493,4,FALSE)</f>
        <v>1910937</v>
      </c>
      <c r="Z190" s="107">
        <f>VLOOKUP(Table3[Symbol],Finalcial!$A$2:$P$493,5,FALSE)</f>
        <v>189748</v>
      </c>
      <c r="AA190" s="107">
        <f>VLOOKUP(Table3[Symbol],Finalcial!$A$2:$P$493,6,FALSE)</f>
        <v>150000</v>
      </c>
      <c r="AB190" s="107">
        <f>VLOOKUP(Table3[Symbol],Finalcial!$A$2:$P$493,7,FALSE)</f>
        <v>1721189</v>
      </c>
      <c r="AC190" s="107">
        <f>VLOOKUP(Table3[Symbol],Finalcial!$A$2:$P$493,8,FALSE)</f>
        <v>150335</v>
      </c>
      <c r="AD190" s="107">
        <f>VLOOKUP(Table3[Symbol],Finalcial!$A$2:$P$493,9,FALSE)</f>
        <v>16903</v>
      </c>
      <c r="AE190" s="107">
        <f>VLOOKUP(Table3[Symbol],Finalcial!$A$2:$P$493,10,FALSE)</f>
        <v>1.1299999999999999</v>
      </c>
      <c r="AF190" s="107">
        <f>VLOOKUP(Table3[Symbol],Finalcial!$A$2:$P$493,11,FALSE)</f>
        <v>0.11</v>
      </c>
      <c r="AG190" s="107">
        <f>VLOOKUP(Table3[Symbol],Finalcial!$A$2:$P$493,12,FALSE)</f>
        <v>11.24</v>
      </c>
      <c r="AH190" s="107">
        <f>VLOOKUP(Table3[Symbol],Finalcial!$A$2:$P$493,13,FALSE)</f>
        <v>54.06</v>
      </c>
      <c r="AI190" s="107">
        <f>VLOOKUP(Table3[Symbol],Finalcial!$A$2:$P$493,14,FALSE)</f>
        <v>62.24</v>
      </c>
      <c r="AJ190" s="108">
        <f t="shared" si="2"/>
        <v>11.22569957995622</v>
      </c>
    </row>
    <row r="191" spans="1:36" ht="18.55" customHeight="1" x14ac:dyDescent="0.3">
      <c r="A191" s="38" t="s">
        <v>500</v>
      </c>
      <c r="B191" s="14" t="str">
        <f>VLOOKUP(Table3[Symbol],stockComparisonTrading_excel!$A$2:$X$562,2,FALSE)</f>
        <v>Consumer Products: Fashion</v>
      </c>
      <c r="C191" s="104">
        <f>VLOOKUP(Table3[Symbol],stockComparisonTrading_excel!$A$2:$X$562,3,FALSE)</f>
        <v>56</v>
      </c>
      <c r="D191" s="105">
        <f>VLOOKUP(Table3[Symbol],stockComparisonTrading_excel!$A$2:$X$562,18,FALSE)</f>
        <v>12.79</v>
      </c>
      <c r="E191" s="105">
        <f>VLOOKUP(Table3[Symbol],stockComparisonTrading_excel!$A$2:$X$562,18,FALSE)</f>
        <v>12.79</v>
      </c>
      <c r="F191" s="105">
        <f>VLOOKUP(Table3[Symbol],stockComparisonTrading_excel!$A$2:$X$562,18,FALSE)</f>
        <v>12.79</v>
      </c>
      <c r="G191" s="105">
        <f>VLOOKUP(Table3[Symbol],stockComparisonTrading_excel!$A$2:$X$562,18,FALSE)</f>
        <v>12.79</v>
      </c>
      <c r="H191" s="105">
        <f>VLOOKUP(Table3[Symbol],stockComparisonTrading_excel!$A$2:$X$562,18,FALSE)</f>
        <v>12.79</v>
      </c>
      <c r="I191" s="105">
        <f>VLOOKUP(Table3[Symbol],stockComparisonTrading_excel!$A$2:$X$562,18,FALSE)</f>
        <v>12.79</v>
      </c>
      <c r="J191" s="105">
        <f>VLOOKUP(Table3[Symbol],stockComparisonTrading_excel!$A$2:$X$562,18,FALSE)</f>
        <v>12.79</v>
      </c>
      <c r="K191" s="105">
        <f>VLOOKUP(Table3[Symbol],stockComparisonTrading_excel!$A$2:$X$562,18,FALSE)</f>
        <v>12.79</v>
      </c>
      <c r="L191" s="105">
        <f>VLOOKUP(Table3[Symbol],stockComparisonTrading_excel!$A$2:$X$562,18,FALSE)</f>
        <v>12.79</v>
      </c>
      <c r="M191" s="105">
        <f>VLOOKUP(Table3[Symbol],stockComparisonTrading_excel!$A$2:$X$562,18,FALSE)</f>
        <v>12.79</v>
      </c>
      <c r="N191" s="105">
        <f>VLOOKUP(Table3[Symbol],stockComparisonTrading_excel!$A$2:$X$562,18,FALSE)</f>
        <v>12.79</v>
      </c>
      <c r="O191" s="105">
        <f>VLOOKUP(Table3[Symbol],stockComparisonTrading_excel!$A$2:$X$562,17,FALSE)</f>
        <v>483750000</v>
      </c>
      <c r="P191" s="105">
        <f>VLOOKUP(Table3[Symbol],stockComparisonTrading_excel!$A$2:$X$562,18,FALSE)</f>
        <v>12.79</v>
      </c>
      <c r="Q191" s="105">
        <f>VLOOKUP(Table3[Symbol],stockComparisonTrading_excel!$A$2:$X$562,19,FALSE)</f>
        <v>1.25</v>
      </c>
      <c r="R191" s="105">
        <f>VLOOKUP(Table3[Symbol],stockComparisonTrading_excel!$A$2:$X$562,20,FALSE)</f>
        <v>51.71</v>
      </c>
      <c r="S191" s="105">
        <f>VLOOKUP(Table3[Symbol],stockComparisonTrading_excel!$A$2:$X$562,21,FALSE)</f>
        <v>7.75</v>
      </c>
      <c r="T191" s="105">
        <f>VLOOKUP(Table3[Symbol],stockComparisonTrading_excel!$A$2:$X$562,22,FALSE)</f>
        <v>6.64</v>
      </c>
      <c r="U191" s="105">
        <f>VLOOKUP(Table3[Symbol],stockComparisonTrading_excel!$A$2:$X$562,23,FALSE)</f>
        <v>7500000</v>
      </c>
      <c r="V191" s="105">
        <f>VLOOKUP(Table3[Symbol],stockComparisonTrading_excel!$A$2:$X$562,24,FALSE)</f>
        <v>10</v>
      </c>
      <c r="W191" s="106" t="str">
        <f>VLOOKUP(Table3[Symbol],Finalcial!$A$2:$P$493,2)</f>
        <v>Q1/2013</v>
      </c>
      <c r="X191" s="107">
        <f>VLOOKUP(Table3[Symbol],Finalcial!$A$2:$P$493,3)</f>
        <v>41364</v>
      </c>
      <c r="Y191" s="107">
        <f>VLOOKUP(Table3[Symbol],Finalcial!$A$2:$P$493,4,FALSE)</f>
        <v>508255</v>
      </c>
      <c r="Z191" s="107">
        <f>VLOOKUP(Table3[Symbol],Finalcial!$A$2:$P$493,5,FALSE)</f>
        <v>120418</v>
      </c>
      <c r="AA191" s="107">
        <f>VLOOKUP(Table3[Symbol],Finalcial!$A$2:$P$493,6,FALSE)</f>
        <v>75000</v>
      </c>
      <c r="AB191" s="107">
        <f>VLOOKUP(Table3[Symbol],Finalcial!$A$2:$P$493,7,FALSE)</f>
        <v>387837</v>
      </c>
      <c r="AC191" s="107">
        <f>VLOOKUP(Table3[Symbol],Finalcial!$A$2:$P$493,8,FALSE)</f>
        <v>197585</v>
      </c>
      <c r="AD191" s="107">
        <f>VLOOKUP(Table3[Symbol],Finalcial!$A$2:$P$493,9,FALSE)</f>
        <v>7980</v>
      </c>
      <c r="AE191" s="107">
        <f>VLOOKUP(Table3[Symbol],Finalcial!$A$2:$P$493,10,FALSE)</f>
        <v>1.06</v>
      </c>
      <c r="AF191" s="107">
        <f>VLOOKUP(Table3[Symbol],Finalcial!$A$2:$P$493,11,FALSE)</f>
        <v>0.31</v>
      </c>
      <c r="AG191" s="107">
        <f>VLOOKUP(Table3[Symbol],Finalcial!$A$2:$P$493,12,FALSE)</f>
        <v>4.04</v>
      </c>
      <c r="AH191" s="107">
        <f>VLOOKUP(Table3[Symbol],Finalcial!$A$2:$P$493,13,FALSE)</f>
        <v>9.6300000000000008</v>
      </c>
      <c r="AI191" s="107">
        <f>VLOOKUP(Table3[Symbol],Finalcial!$A$2:$P$493,14,FALSE)</f>
        <v>9.98</v>
      </c>
      <c r="AJ191" s="108">
        <f t="shared" si="2"/>
        <v>15.089974937343358</v>
      </c>
    </row>
    <row r="192" spans="1:36" ht="18.55" customHeight="1" x14ac:dyDescent="0.3">
      <c r="A192" s="43" t="s">
        <v>379</v>
      </c>
      <c r="B192" s="14" t="str">
        <f>VLOOKUP(Table3[Symbol],stockComparisonTrading_excel!$A$2:$X$562,2,FALSE)</f>
        <v>Food and Beverage</v>
      </c>
      <c r="C192" s="104">
        <f>VLOOKUP(Table3[Symbol],stockComparisonTrading_excel!$A$2:$X$562,3,FALSE)</f>
        <v>69.5</v>
      </c>
      <c r="D192" s="105">
        <f>VLOOKUP(Table3[Symbol],stockComparisonTrading_excel!$A$2:$X$562,18,FALSE)</f>
        <v>19.13</v>
      </c>
      <c r="E192" s="105">
        <f>VLOOKUP(Table3[Symbol],stockComparisonTrading_excel!$A$2:$X$562,18,FALSE)</f>
        <v>19.13</v>
      </c>
      <c r="F192" s="105">
        <f>VLOOKUP(Table3[Symbol],stockComparisonTrading_excel!$A$2:$X$562,18,FALSE)</f>
        <v>19.13</v>
      </c>
      <c r="G192" s="105">
        <f>VLOOKUP(Table3[Symbol],stockComparisonTrading_excel!$A$2:$X$562,18,FALSE)</f>
        <v>19.13</v>
      </c>
      <c r="H192" s="105">
        <f>VLOOKUP(Table3[Symbol],stockComparisonTrading_excel!$A$2:$X$562,18,FALSE)</f>
        <v>19.13</v>
      </c>
      <c r="I192" s="105">
        <f>VLOOKUP(Table3[Symbol],stockComparisonTrading_excel!$A$2:$X$562,18,FALSE)</f>
        <v>19.13</v>
      </c>
      <c r="J192" s="105">
        <f>VLOOKUP(Table3[Symbol],stockComparisonTrading_excel!$A$2:$X$562,18,FALSE)</f>
        <v>19.13</v>
      </c>
      <c r="K192" s="105">
        <f>VLOOKUP(Table3[Symbol],stockComparisonTrading_excel!$A$2:$X$562,18,FALSE)</f>
        <v>19.13</v>
      </c>
      <c r="L192" s="105">
        <f>VLOOKUP(Table3[Symbol],stockComparisonTrading_excel!$A$2:$X$562,18,FALSE)</f>
        <v>19.13</v>
      </c>
      <c r="M192" s="105">
        <f>VLOOKUP(Table3[Symbol],stockComparisonTrading_excel!$A$2:$X$562,18,FALSE)</f>
        <v>19.13</v>
      </c>
      <c r="N192" s="105">
        <f>VLOOKUP(Table3[Symbol],stockComparisonTrading_excel!$A$2:$X$562,18,FALSE)</f>
        <v>19.13</v>
      </c>
      <c r="O192" s="105">
        <f>VLOOKUP(Table3[Symbol],stockComparisonTrading_excel!$A$2:$X$562,17,FALSE)</f>
        <v>1843380000</v>
      </c>
      <c r="P192" s="105">
        <f>VLOOKUP(Table3[Symbol],stockComparisonTrading_excel!$A$2:$X$562,18,FALSE)</f>
        <v>19.13</v>
      </c>
      <c r="Q192" s="105">
        <f>VLOOKUP(Table3[Symbol],stockComparisonTrading_excel!$A$2:$X$562,19,FALSE)</f>
        <v>3.05</v>
      </c>
      <c r="R192" s="105">
        <f>VLOOKUP(Table3[Symbol],stockComparisonTrading_excel!$A$2:$X$562,20,FALSE)</f>
        <v>24.9</v>
      </c>
      <c r="S192" s="105">
        <f>VLOOKUP(Table3[Symbol],stockComparisonTrading_excel!$A$2:$X$562,21,FALSE)</f>
        <v>3.2</v>
      </c>
      <c r="T192" s="105">
        <f>VLOOKUP(Table3[Symbol],stockComparisonTrading_excel!$A$2:$X$562,22,FALSE)</f>
        <v>32.25</v>
      </c>
      <c r="U192" s="105">
        <f>VLOOKUP(Table3[Symbol],stockComparisonTrading_excel!$A$2:$X$562,23,FALSE)</f>
        <v>24255000</v>
      </c>
      <c r="V192" s="105">
        <f>VLOOKUP(Table3[Symbol],stockComparisonTrading_excel!$A$2:$X$562,24,FALSE)</f>
        <v>10</v>
      </c>
      <c r="W192" s="106" t="str">
        <f>VLOOKUP(Table3[Symbol],Finalcial!$A$2:$P$493,2)</f>
        <v>Q4/2012</v>
      </c>
      <c r="X192" s="107">
        <f>VLOOKUP(Table3[Symbol],Finalcial!$A$2:$P$493,3)</f>
        <v>41274</v>
      </c>
      <c r="Y192" s="107">
        <f>VLOOKUP(Table3[Symbol],Finalcial!$A$2:$P$493,4,FALSE)</f>
        <v>1258587.3400000001</v>
      </c>
      <c r="Z192" s="107">
        <f>VLOOKUP(Table3[Symbol],Finalcial!$A$2:$P$493,5,FALSE)</f>
        <v>653309.16</v>
      </c>
      <c r="AA192" s="107">
        <f>VLOOKUP(Table3[Symbol],Finalcial!$A$2:$P$493,6,FALSE)</f>
        <v>242550</v>
      </c>
      <c r="AB192" s="107">
        <f>VLOOKUP(Table3[Symbol],Finalcial!$A$2:$P$493,7,FALSE)</f>
        <v>603882.81000000006</v>
      </c>
      <c r="AC192" s="107">
        <f>VLOOKUP(Table3[Symbol],Finalcial!$A$2:$P$493,8,FALSE)</f>
        <v>461903.7</v>
      </c>
      <c r="AD192" s="107">
        <f>VLOOKUP(Table3[Symbol],Finalcial!$A$2:$P$493,9,FALSE)</f>
        <v>25549.13</v>
      </c>
      <c r="AE192" s="107">
        <f>VLOOKUP(Table3[Symbol],Finalcial!$A$2:$P$493,10,FALSE)</f>
        <v>1.05</v>
      </c>
      <c r="AF192" s="107">
        <f>VLOOKUP(Table3[Symbol],Finalcial!$A$2:$P$493,11,FALSE)</f>
        <v>1.08</v>
      </c>
      <c r="AG192" s="107">
        <f>VLOOKUP(Table3[Symbol],Finalcial!$A$2:$P$493,12,FALSE)</f>
        <v>5.53</v>
      </c>
      <c r="AH192" s="107">
        <f>VLOOKUP(Table3[Symbol],Finalcial!$A$2:$P$493,13,FALSE)</f>
        <v>12.11</v>
      </c>
      <c r="AI192" s="107">
        <f>VLOOKUP(Table3[Symbol],Finalcial!$A$2:$P$493,14,FALSE)</f>
        <v>19.98</v>
      </c>
      <c r="AJ192" s="108">
        <f t="shared" si="2"/>
        <v>25.570700841868199</v>
      </c>
    </row>
    <row r="193" spans="1:36" ht="18.55" customHeight="1" x14ac:dyDescent="0.3">
      <c r="A193" s="64" t="s">
        <v>117</v>
      </c>
      <c r="B193" s="14" t="str">
        <f>VLOOKUP(Table3[Symbol],stockComparisonTrading_excel!$A$2:$X$562,2,FALSE)</f>
        <v>Property &amp; Construction: Construction Materials</v>
      </c>
      <c r="C193" s="104">
        <f>VLOOKUP(Table3[Symbol],stockComparisonTrading_excel!$A$2:$X$562,3,FALSE)</f>
        <v>45.5</v>
      </c>
      <c r="D193" s="105">
        <f>VLOOKUP(Table3[Symbol],stockComparisonTrading_excel!$A$2:$X$562,18,FALSE)</f>
        <v>18.93</v>
      </c>
      <c r="E193" s="105">
        <f>VLOOKUP(Table3[Symbol],stockComparisonTrading_excel!$A$2:$X$562,18,FALSE)</f>
        <v>18.93</v>
      </c>
      <c r="F193" s="105">
        <f>VLOOKUP(Table3[Symbol],stockComparisonTrading_excel!$A$2:$X$562,18,FALSE)</f>
        <v>18.93</v>
      </c>
      <c r="G193" s="105">
        <f>VLOOKUP(Table3[Symbol],stockComparisonTrading_excel!$A$2:$X$562,18,FALSE)</f>
        <v>18.93</v>
      </c>
      <c r="H193" s="105">
        <f>VLOOKUP(Table3[Symbol],stockComparisonTrading_excel!$A$2:$X$562,18,FALSE)</f>
        <v>18.93</v>
      </c>
      <c r="I193" s="105">
        <f>VLOOKUP(Table3[Symbol],stockComparisonTrading_excel!$A$2:$X$562,18,FALSE)</f>
        <v>18.93</v>
      </c>
      <c r="J193" s="105">
        <f>VLOOKUP(Table3[Symbol],stockComparisonTrading_excel!$A$2:$X$562,18,FALSE)</f>
        <v>18.93</v>
      </c>
      <c r="K193" s="105">
        <f>VLOOKUP(Table3[Symbol],stockComparisonTrading_excel!$A$2:$X$562,18,FALSE)</f>
        <v>18.93</v>
      </c>
      <c r="L193" s="105">
        <f>VLOOKUP(Table3[Symbol],stockComparisonTrading_excel!$A$2:$X$562,18,FALSE)</f>
        <v>18.93</v>
      </c>
      <c r="M193" s="105">
        <f>VLOOKUP(Table3[Symbol],stockComparisonTrading_excel!$A$2:$X$562,18,FALSE)</f>
        <v>18.93</v>
      </c>
      <c r="N193" s="105">
        <f>VLOOKUP(Table3[Symbol],stockComparisonTrading_excel!$A$2:$X$562,18,FALSE)</f>
        <v>18.93</v>
      </c>
      <c r="O193" s="105">
        <f>VLOOKUP(Table3[Symbol],stockComparisonTrading_excel!$A$2:$X$562,17,FALSE)</f>
        <v>24480000000</v>
      </c>
      <c r="P193" s="105">
        <f>VLOOKUP(Table3[Symbol],stockComparisonTrading_excel!$A$2:$X$562,18,FALSE)</f>
        <v>18.93</v>
      </c>
      <c r="Q193" s="105">
        <f>VLOOKUP(Table3[Symbol],stockComparisonTrading_excel!$A$2:$X$562,19,FALSE)</f>
        <v>7.74</v>
      </c>
      <c r="R193" s="105">
        <f>VLOOKUP(Table3[Symbol],stockComparisonTrading_excel!$A$2:$X$562,20,FALSE)</f>
        <v>7.75</v>
      </c>
      <c r="S193" s="105">
        <f>VLOOKUP(Table3[Symbol],stockComparisonTrading_excel!$A$2:$X$562,21,FALSE)</f>
        <v>5.13</v>
      </c>
      <c r="T193" s="105">
        <f>VLOOKUP(Table3[Symbol],stockComparisonTrading_excel!$A$2:$X$562,22,FALSE)</f>
        <v>23.84</v>
      </c>
      <c r="U193" s="105">
        <f>VLOOKUP(Table3[Symbol],stockComparisonTrading_excel!$A$2:$X$562,23,FALSE)</f>
        <v>408000000</v>
      </c>
      <c r="V193" s="105">
        <f>VLOOKUP(Table3[Symbol],stockComparisonTrading_excel!$A$2:$X$562,24,FALSE)</f>
        <v>1</v>
      </c>
      <c r="W193" s="106" t="str">
        <f>VLOOKUP(Table3[Symbol],Finalcial!$A$2:$P$493,2)</f>
        <v>Q1/2013</v>
      </c>
      <c r="X193" s="107">
        <f>VLOOKUP(Table3[Symbol],Finalcial!$A$2:$P$493,3)</f>
        <v>41364</v>
      </c>
      <c r="Y193" s="107">
        <f>VLOOKUP(Table3[Symbol],Finalcial!$A$2:$P$493,4,FALSE)</f>
        <v>4739921</v>
      </c>
      <c r="Z193" s="107">
        <f>VLOOKUP(Table3[Symbol],Finalcial!$A$2:$P$493,5,FALSE)</f>
        <v>1529511</v>
      </c>
      <c r="AA193" s="107">
        <f>VLOOKUP(Table3[Symbol],Finalcial!$A$2:$P$493,6,FALSE)</f>
        <v>408000</v>
      </c>
      <c r="AB193" s="107">
        <f>VLOOKUP(Table3[Symbol],Finalcial!$A$2:$P$493,7,FALSE)</f>
        <v>3162134</v>
      </c>
      <c r="AC193" s="107">
        <f>VLOOKUP(Table3[Symbol],Finalcial!$A$2:$P$493,8,FALSE)</f>
        <v>2207326</v>
      </c>
      <c r="AD193" s="107">
        <f>VLOOKUP(Table3[Symbol],Finalcial!$A$2:$P$493,9,FALSE)</f>
        <v>410629</v>
      </c>
      <c r="AE193" s="107">
        <f>VLOOKUP(Table3[Symbol],Finalcial!$A$2:$P$493,10,FALSE)</f>
        <v>1.01</v>
      </c>
      <c r="AF193" s="107">
        <f>VLOOKUP(Table3[Symbol],Finalcial!$A$2:$P$493,11,FALSE)</f>
        <v>0.48</v>
      </c>
      <c r="AG193" s="107">
        <f>VLOOKUP(Table3[Symbol],Finalcial!$A$2:$P$493,12,FALSE)</f>
        <v>18.600000000000001</v>
      </c>
      <c r="AH193" s="107">
        <f>VLOOKUP(Table3[Symbol],Finalcial!$A$2:$P$493,13,FALSE)</f>
        <v>37.04</v>
      </c>
      <c r="AI193" s="107">
        <f>VLOOKUP(Table3[Symbol],Finalcial!$A$2:$P$493,14,FALSE)</f>
        <v>42.07</v>
      </c>
      <c r="AJ193" s="108">
        <f t="shared" si="2"/>
        <v>3.724800245477061</v>
      </c>
    </row>
    <row r="194" spans="1:36" ht="18.55" customHeight="1" x14ac:dyDescent="0.3">
      <c r="A194" s="64" t="s">
        <v>26</v>
      </c>
      <c r="B194" s="14" t="str">
        <f>VLOOKUP(Table3[Symbol],stockComparisonTrading_excel!$A$2:$X$562,2,FALSE)</f>
        <v>Industrials: Automotive</v>
      </c>
      <c r="C194" s="104">
        <f>VLOOKUP(Table3[Symbol],stockComparisonTrading_excel!$A$2:$X$562,3,FALSE)</f>
        <v>20.100000000000001</v>
      </c>
      <c r="D194" s="105">
        <f>VLOOKUP(Table3[Symbol],stockComparisonTrading_excel!$A$2:$X$562,18,FALSE)</f>
        <v>9.33</v>
      </c>
      <c r="E194" s="105">
        <f>VLOOKUP(Table3[Symbol],stockComparisonTrading_excel!$A$2:$X$562,18,FALSE)</f>
        <v>9.33</v>
      </c>
      <c r="F194" s="105">
        <f>VLOOKUP(Table3[Symbol],stockComparisonTrading_excel!$A$2:$X$562,18,FALSE)</f>
        <v>9.33</v>
      </c>
      <c r="G194" s="105">
        <f>VLOOKUP(Table3[Symbol],stockComparisonTrading_excel!$A$2:$X$562,18,FALSE)</f>
        <v>9.33</v>
      </c>
      <c r="H194" s="105">
        <f>VLOOKUP(Table3[Symbol],stockComparisonTrading_excel!$A$2:$X$562,18,FALSE)</f>
        <v>9.33</v>
      </c>
      <c r="I194" s="105">
        <f>VLOOKUP(Table3[Symbol],stockComparisonTrading_excel!$A$2:$X$562,18,FALSE)</f>
        <v>9.33</v>
      </c>
      <c r="J194" s="105">
        <f>VLOOKUP(Table3[Symbol],stockComparisonTrading_excel!$A$2:$X$562,18,FALSE)</f>
        <v>9.33</v>
      </c>
      <c r="K194" s="105">
        <f>VLOOKUP(Table3[Symbol],stockComparisonTrading_excel!$A$2:$X$562,18,FALSE)</f>
        <v>9.33</v>
      </c>
      <c r="L194" s="105">
        <f>VLOOKUP(Table3[Symbol],stockComparisonTrading_excel!$A$2:$X$562,18,FALSE)</f>
        <v>9.33</v>
      </c>
      <c r="M194" s="105">
        <f>VLOOKUP(Table3[Symbol],stockComparisonTrading_excel!$A$2:$X$562,18,FALSE)</f>
        <v>9.33</v>
      </c>
      <c r="N194" s="105">
        <f>VLOOKUP(Table3[Symbol],stockComparisonTrading_excel!$A$2:$X$562,18,FALSE)</f>
        <v>9.33</v>
      </c>
      <c r="O194" s="105">
        <f>VLOOKUP(Table3[Symbol],stockComparisonTrading_excel!$A$2:$X$562,17,FALSE)</f>
        <v>6172514675</v>
      </c>
      <c r="P194" s="105">
        <f>VLOOKUP(Table3[Symbol],stockComparisonTrading_excel!$A$2:$X$562,18,FALSE)</f>
        <v>9.33</v>
      </c>
      <c r="Q194" s="105">
        <f>VLOOKUP(Table3[Symbol],stockComparisonTrading_excel!$A$2:$X$562,19,FALSE)</f>
        <v>1.78</v>
      </c>
      <c r="R194" s="105">
        <f>VLOOKUP(Table3[Symbol],stockComparisonTrading_excel!$A$2:$X$562,20,FALSE)</f>
        <v>14.9</v>
      </c>
      <c r="S194" s="105">
        <f>VLOOKUP(Table3[Symbol],stockComparisonTrading_excel!$A$2:$X$562,21,FALSE)</f>
        <v>2.2599999999999998</v>
      </c>
      <c r="T194" s="105">
        <f>VLOOKUP(Table3[Symbol],stockComparisonTrading_excel!$A$2:$X$562,22,FALSE)</f>
        <v>64.180000000000007</v>
      </c>
      <c r="U194" s="105">
        <f>VLOOKUP(Table3[Symbol],stockComparisonTrading_excel!$A$2:$X$562,23,FALSE)</f>
        <v>226514300</v>
      </c>
      <c r="V194" s="105">
        <f>VLOOKUP(Table3[Symbol],stockComparisonTrading_excel!$A$2:$X$562,24,FALSE)</f>
        <v>1</v>
      </c>
      <c r="W194" s="106">
        <f>VLOOKUP(Table3[Symbol],Finalcial!$A$2:$P$493,2)</f>
        <v>0</v>
      </c>
      <c r="X194" s="107">
        <f>VLOOKUP(Table3[Symbol],Finalcial!$A$2:$P$493,3)</f>
        <v>0</v>
      </c>
      <c r="Y194" s="107">
        <f>VLOOKUP(Table3[Symbol],Finalcial!$A$2:$P$493,4,FALSE)</f>
        <v>13911611</v>
      </c>
      <c r="Z194" s="107">
        <f>VLOOKUP(Table3[Symbol],Finalcial!$A$2:$P$493,5,FALSE)</f>
        <v>8729304</v>
      </c>
      <c r="AA194" s="107">
        <f>VLOOKUP(Table3[Symbol],Finalcial!$A$2:$P$493,6,FALSE)</f>
        <v>268874</v>
      </c>
      <c r="AB194" s="107">
        <f>VLOOKUP(Table3[Symbol],Finalcial!$A$2:$P$493,7,FALSE)</f>
        <v>5058309</v>
      </c>
      <c r="AC194" s="107">
        <f>VLOOKUP(Table3[Symbol],Finalcial!$A$2:$P$493,8,FALSE)</f>
        <v>4771554</v>
      </c>
      <c r="AD194" s="107">
        <f>VLOOKUP(Table3[Symbol],Finalcial!$A$2:$P$493,9,FALSE)</f>
        <v>278520</v>
      </c>
      <c r="AE194" s="107">
        <f>VLOOKUP(Table3[Symbol],Finalcial!$A$2:$P$493,10,FALSE)</f>
        <v>0.99</v>
      </c>
      <c r="AF194" s="107">
        <f>VLOOKUP(Table3[Symbol],Finalcial!$A$2:$P$493,11,FALSE)</f>
        <v>1.73</v>
      </c>
      <c r="AG194" s="107">
        <f>VLOOKUP(Table3[Symbol],Finalcial!$A$2:$P$493,12,FALSE)</f>
        <v>5.84</v>
      </c>
      <c r="AH194" s="107">
        <f>VLOOKUP(Table3[Symbol],Finalcial!$A$2:$P$493,13,FALSE)</f>
        <v>10.74</v>
      </c>
      <c r="AI194" s="107">
        <f>VLOOKUP(Table3[Symbol],Finalcial!$A$2:$P$493,14,FALSE)</f>
        <v>24.02</v>
      </c>
      <c r="AJ194" s="108">
        <f t="shared" ref="AJ194:AJ228" si="3">Z194/AD194</f>
        <v>31.341749246014651</v>
      </c>
    </row>
    <row r="195" spans="1:36" ht="18.55" customHeight="1" x14ac:dyDescent="0.3">
      <c r="A195" s="38" t="s">
        <v>236</v>
      </c>
      <c r="B195" s="14" t="str">
        <f>VLOOKUP(Table3[Symbol],stockComparisonTrading_excel!$A$2:$X$562,2,FALSE)</f>
        <v>Financials: Finance and Securities</v>
      </c>
      <c r="C195" s="104">
        <f>VLOOKUP(Table3[Symbol],stockComparisonTrading_excel!$A$2:$X$562,3,FALSE)</f>
        <v>14.5</v>
      </c>
      <c r="D195" s="105">
        <f>VLOOKUP(Table3[Symbol],stockComparisonTrading_excel!$A$2:$X$562,18,FALSE)</f>
        <v>15</v>
      </c>
      <c r="E195" s="105">
        <f>VLOOKUP(Table3[Symbol],stockComparisonTrading_excel!$A$2:$X$562,18,FALSE)</f>
        <v>15</v>
      </c>
      <c r="F195" s="105">
        <f>VLOOKUP(Table3[Symbol],stockComparisonTrading_excel!$A$2:$X$562,18,FALSE)</f>
        <v>15</v>
      </c>
      <c r="G195" s="105">
        <f>VLOOKUP(Table3[Symbol],stockComparisonTrading_excel!$A$2:$X$562,18,FALSE)</f>
        <v>15</v>
      </c>
      <c r="H195" s="105">
        <f>VLOOKUP(Table3[Symbol],stockComparisonTrading_excel!$A$2:$X$562,18,FALSE)</f>
        <v>15</v>
      </c>
      <c r="I195" s="105">
        <f>VLOOKUP(Table3[Symbol],stockComparisonTrading_excel!$A$2:$X$562,18,FALSE)</f>
        <v>15</v>
      </c>
      <c r="J195" s="105">
        <f>VLOOKUP(Table3[Symbol],stockComparisonTrading_excel!$A$2:$X$562,18,FALSE)</f>
        <v>15</v>
      </c>
      <c r="K195" s="105">
        <f>VLOOKUP(Table3[Symbol],stockComparisonTrading_excel!$A$2:$X$562,18,FALSE)</f>
        <v>15</v>
      </c>
      <c r="L195" s="105">
        <f>VLOOKUP(Table3[Symbol],stockComparisonTrading_excel!$A$2:$X$562,18,FALSE)</f>
        <v>15</v>
      </c>
      <c r="M195" s="105">
        <f>VLOOKUP(Table3[Symbol],stockComparisonTrading_excel!$A$2:$X$562,18,FALSE)</f>
        <v>15</v>
      </c>
      <c r="N195" s="105">
        <f>VLOOKUP(Table3[Symbol],stockComparisonTrading_excel!$A$2:$X$562,18,FALSE)</f>
        <v>15</v>
      </c>
      <c r="O195" s="105">
        <f>VLOOKUP(Table3[Symbol],stockComparisonTrading_excel!$A$2:$X$562,17,FALSE)</f>
        <v>16696324125</v>
      </c>
      <c r="P195" s="105">
        <f>VLOOKUP(Table3[Symbol],stockComparisonTrading_excel!$A$2:$X$562,18,FALSE)</f>
        <v>15</v>
      </c>
      <c r="Q195" s="105">
        <f>VLOOKUP(Table3[Symbol],stockComparisonTrading_excel!$A$2:$X$562,19,FALSE)</f>
        <v>3.63</v>
      </c>
      <c r="R195" s="105">
        <f>VLOOKUP(Table3[Symbol],stockComparisonTrading_excel!$A$2:$X$562,20,FALSE)</f>
        <v>8.0500000000000007</v>
      </c>
      <c r="S195" s="105">
        <f>VLOOKUP(Table3[Symbol],stockComparisonTrading_excel!$A$2:$X$562,21,FALSE)</f>
        <v>4.2699999999999996</v>
      </c>
      <c r="T195" s="105">
        <f>VLOOKUP(Table3[Symbol],stockComparisonTrading_excel!$A$2:$X$562,22,FALSE)</f>
        <v>27.74</v>
      </c>
      <c r="U195" s="105">
        <f>VLOOKUP(Table3[Symbol],stockComparisonTrading_excel!$A$2:$X$562,23,FALSE)</f>
        <v>570814500</v>
      </c>
      <c r="V195" s="105">
        <f>VLOOKUP(Table3[Symbol],stockComparisonTrading_excel!$A$2:$X$562,24,FALSE)</f>
        <v>5</v>
      </c>
      <c r="W195" s="106" t="str">
        <f>VLOOKUP(Table3[Symbol],Finalcial!$A$2:$P$493,2)</f>
        <v>Q1/2013</v>
      </c>
      <c r="X195" s="107">
        <f>VLOOKUP(Table3[Symbol],Finalcial!$A$2:$P$493,3)</f>
        <v>41364</v>
      </c>
      <c r="Y195" s="107">
        <f>VLOOKUP(Table3[Symbol],Finalcial!$A$2:$P$493,4,FALSE)</f>
        <v>22026869</v>
      </c>
      <c r="Z195" s="107">
        <f>VLOOKUP(Table3[Symbol],Finalcial!$A$2:$P$493,5,FALSE)</f>
        <v>17432939</v>
      </c>
      <c r="AA195" s="107">
        <f>VLOOKUP(Table3[Symbol],Finalcial!$A$2:$P$493,6,FALSE)</f>
        <v>2854072</v>
      </c>
      <c r="AB195" s="107">
        <f>VLOOKUP(Table3[Symbol],Finalcial!$A$2:$P$493,7,FALSE)</f>
        <v>4593930</v>
      </c>
      <c r="AC195" s="107">
        <f>VLOOKUP(Table3[Symbol],Finalcial!$A$2:$P$493,8,FALSE)</f>
        <v>1644022</v>
      </c>
      <c r="AD195" s="107">
        <f>VLOOKUP(Table3[Symbol],Finalcial!$A$2:$P$493,9,FALSE)</f>
        <v>554424</v>
      </c>
      <c r="AE195" s="107">
        <f>VLOOKUP(Table3[Symbol],Finalcial!$A$2:$P$493,10,FALSE)</f>
        <v>0.97</v>
      </c>
      <c r="AF195" s="107">
        <f>VLOOKUP(Table3[Symbol],Finalcial!$A$2:$P$493,11,FALSE)</f>
        <v>3.79</v>
      </c>
      <c r="AG195" s="107">
        <f>VLOOKUP(Table3[Symbol],Finalcial!$A$2:$P$493,12,FALSE)</f>
        <v>33.72</v>
      </c>
      <c r="AH195" s="107">
        <f>VLOOKUP(Table3[Symbol],Finalcial!$A$2:$P$493,13,FALSE)</f>
        <v>9.1199999999999992</v>
      </c>
      <c r="AI195" s="107">
        <f>VLOOKUP(Table3[Symbol],Finalcial!$A$2:$P$493,14,FALSE)</f>
        <v>25.45</v>
      </c>
      <c r="AJ195" s="108">
        <f t="shared" si="3"/>
        <v>31.443333982655872</v>
      </c>
    </row>
    <row r="196" spans="1:36" ht="18.55" customHeight="1" x14ac:dyDescent="0.3">
      <c r="A196" s="64" t="s">
        <v>119</v>
      </c>
      <c r="B196" s="14" t="str">
        <f>VLOOKUP(Table3[Symbol],stockComparisonTrading_excel!$A$2:$X$562,2,FALSE)</f>
        <v>Technology: Electronic Components</v>
      </c>
      <c r="C196" s="104">
        <f>VLOOKUP(Table3[Symbol],stockComparisonTrading_excel!$A$2:$X$562,3,FALSE)</f>
        <v>32</v>
      </c>
      <c r="D196" s="105">
        <f>VLOOKUP(Table3[Symbol],stockComparisonTrading_excel!$A$2:$X$562,18,FALSE)</f>
        <v>10.35</v>
      </c>
      <c r="E196" s="105">
        <f>VLOOKUP(Table3[Symbol],stockComparisonTrading_excel!$A$2:$X$562,18,FALSE)</f>
        <v>10.35</v>
      </c>
      <c r="F196" s="105">
        <f>VLOOKUP(Table3[Symbol],stockComparisonTrading_excel!$A$2:$X$562,18,FALSE)</f>
        <v>10.35</v>
      </c>
      <c r="G196" s="105">
        <f>VLOOKUP(Table3[Symbol],stockComparisonTrading_excel!$A$2:$X$562,18,FALSE)</f>
        <v>10.35</v>
      </c>
      <c r="H196" s="105">
        <f>VLOOKUP(Table3[Symbol],stockComparisonTrading_excel!$A$2:$X$562,18,FALSE)</f>
        <v>10.35</v>
      </c>
      <c r="I196" s="105">
        <f>VLOOKUP(Table3[Symbol],stockComparisonTrading_excel!$A$2:$X$562,18,FALSE)</f>
        <v>10.35</v>
      </c>
      <c r="J196" s="105">
        <f>VLOOKUP(Table3[Symbol],stockComparisonTrading_excel!$A$2:$X$562,18,FALSE)</f>
        <v>10.35</v>
      </c>
      <c r="K196" s="105">
        <f>VLOOKUP(Table3[Symbol],stockComparisonTrading_excel!$A$2:$X$562,18,FALSE)</f>
        <v>10.35</v>
      </c>
      <c r="L196" s="105">
        <f>VLOOKUP(Table3[Symbol],stockComparisonTrading_excel!$A$2:$X$562,18,FALSE)</f>
        <v>10.35</v>
      </c>
      <c r="M196" s="105">
        <f>VLOOKUP(Table3[Symbol],stockComparisonTrading_excel!$A$2:$X$562,18,FALSE)</f>
        <v>10.35</v>
      </c>
      <c r="N196" s="105">
        <f>VLOOKUP(Table3[Symbol],stockComparisonTrading_excel!$A$2:$X$562,18,FALSE)</f>
        <v>10.35</v>
      </c>
      <c r="O196" s="105">
        <f>VLOOKUP(Table3[Symbol],stockComparisonTrading_excel!$A$2:$X$562,17,FALSE)</f>
        <v>50207109963.5</v>
      </c>
      <c r="P196" s="105">
        <f>VLOOKUP(Table3[Symbol],stockComparisonTrading_excel!$A$2:$X$562,18,FALSE)</f>
        <v>10.35</v>
      </c>
      <c r="Q196" s="105">
        <f>VLOOKUP(Table3[Symbol],stockComparisonTrading_excel!$A$2:$X$562,19,FALSE)</f>
        <v>2.46</v>
      </c>
      <c r="R196" s="105">
        <f>VLOOKUP(Table3[Symbol],stockComparisonTrading_excel!$A$2:$X$562,20,FALSE)</f>
        <v>16.36</v>
      </c>
      <c r="S196" s="105">
        <f>VLOOKUP(Table3[Symbol],stockComparisonTrading_excel!$A$2:$X$562,21,FALSE)</f>
        <v>5.96</v>
      </c>
      <c r="T196" s="105">
        <f>VLOOKUP(Table3[Symbol],stockComparisonTrading_excel!$A$2:$X$562,22,FALSE)</f>
        <v>14.39</v>
      </c>
      <c r="U196" s="105">
        <f>VLOOKUP(Table3[Symbol],stockComparisonTrading_excel!$A$2:$X$562,23,FALSE)</f>
        <v>1247381614</v>
      </c>
      <c r="V196" s="105">
        <f>VLOOKUP(Table3[Symbol],stockComparisonTrading_excel!$A$2:$X$562,24,FALSE)</f>
        <v>1</v>
      </c>
      <c r="W196" s="106" t="str">
        <f>VLOOKUP(Table3[Symbol],Finalcial!$A$2:$P$493,2)</f>
        <v>Q1/2013</v>
      </c>
      <c r="X196" s="107">
        <f>VLOOKUP(Table3[Symbol],Finalcial!$A$2:$P$493,3)</f>
        <v>41364</v>
      </c>
      <c r="Y196" s="107">
        <f>VLOOKUP(Table3[Symbol],Finalcial!$A$2:$P$493,4,FALSE)</f>
        <v>33060917.989999998</v>
      </c>
      <c r="Z196" s="107">
        <f>VLOOKUP(Table3[Symbol],Finalcial!$A$2:$P$493,5,FALSE)</f>
        <v>12649839.52</v>
      </c>
      <c r="AA196" s="107">
        <f>VLOOKUP(Table3[Symbol],Finalcial!$A$2:$P$493,6,FALSE)</f>
        <v>1247381.6100000001</v>
      </c>
      <c r="AB196" s="107">
        <f>VLOOKUP(Table3[Symbol],Finalcial!$A$2:$P$493,7,FALSE)</f>
        <v>20411078.469999999</v>
      </c>
      <c r="AC196" s="107">
        <f>VLOOKUP(Table3[Symbol],Finalcial!$A$2:$P$493,8,FALSE)</f>
        <v>9672109.0800000001</v>
      </c>
      <c r="AD196" s="107">
        <f>VLOOKUP(Table3[Symbol],Finalcial!$A$2:$P$493,9,FALSE)</f>
        <v>1215727.8400000001</v>
      </c>
      <c r="AE196" s="107">
        <f>VLOOKUP(Table3[Symbol],Finalcial!$A$2:$P$493,10,FALSE)</f>
        <v>0.97</v>
      </c>
      <c r="AF196" s="107">
        <f>VLOOKUP(Table3[Symbol],Finalcial!$A$2:$P$493,11,FALSE)</f>
        <v>0.62</v>
      </c>
      <c r="AG196" s="107">
        <f>VLOOKUP(Table3[Symbol],Finalcial!$A$2:$P$493,12,FALSE)</f>
        <v>12.57</v>
      </c>
      <c r="AH196" s="107">
        <f>VLOOKUP(Table3[Symbol],Finalcial!$A$2:$P$493,13,FALSE)</f>
        <v>15.66</v>
      </c>
      <c r="AI196" s="107">
        <f>VLOOKUP(Table3[Symbol],Finalcial!$A$2:$P$493,14,FALSE)</f>
        <v>24.6</v>
      </c>
      <c r="AJ196" s="108">
        <f t="shared" si="3"/>
        <v>10.405157391147675</v>
      </c>
    </row>
    <row r="197" spans="1:36" ht="18.55" customHeight="1" x14ac:dyDescent="0.3">
      <c r="A197" s="64" t="s">
        <v>474</v>
      </c>
      <c r="B197" s="14" t="str">
        <f>VLOOKUP(Table3[Symbol],stockComparisonTrading_excel!$A$2:$X$562,2,FALSE)</f>
        <v>Services: Transportation &amp; Logistics</v>
      </c>
      <c r="C197" s="104">
        <f>VLOOKUP(Table3[Symbol],stockComparisonTrading_excel!$A$2:$X$562,3,FALSE)</f>
        <v>13.9</v>
      </c>
      <c r="D197" s="105">
        <f>VLOOKUP(Table3[Symbol],stockComparisonTrading_excel!$A$2:$X$562,18,FALSE)</f>
        <v>14.75</v>
      </c>
      <c r="E197" s="105">
        <f>VLOOKUP(Table3[Symbol],stockComparisonTrading_excel!$A$2:$X$562,18,FALSE)</f>
        <v>14.75</v>
      </c>
      <c r="F197" s="105">
        <f>VLOOKUP(Table3[Symbol],stockComparisonTrading_excel!$A$2:$X$562,18,FALSE)</f>
        <v>14.75</v>
      </c>
      <c r="G197" s="105">
        <f>VLOOKUP(Table3[Symbol],stockComparisonTrading_excel!$A$2:$X$562,18,FALSE)</f>
        <v>14.75</v>
      </c>
      <c r="H197" s="105">
        <f>VLOOKUP(Table3[Symbol],stockComparisonTrading_excel!$A$2:$X$562,18,FALSE)</f>
        <v>14.75</v>
      </c>
      <c r="I197" s="105">
        <f>VLOOKUP(Table3[Symbol],stockComparisonTrading_excel!$A$2:$X$562,18,FALSE)</f>
        <v>14.75</v>
      </c>
      <c r="J197" s="105">
        <f>VLOOKUP(Table3[Symbol],stockComparisonTrading_excel!$A$2:$X$562,18,FALSE)</f>
        <v>14.75</v>
      </c>
      <c r="K197" s="105">
        <f>VLOOKUP(Table3[Symbol],stockComparisonTrading_excel!$A$2:$X$562,18,FALSE)</f>
        <v>14.75</v>
      </c>
      <c r="L197" s="105">
        <f>VLOOKUP(Table3[Symbol],stockComparisonTrading_excel!$A$2:$X$562,18,FALSE)</f>
        <v>14.75</v>
      </c>
      <c r="M197" s="105">
        <f>VLOOKUP(Table3[Symbol],stockComparisonTrading_excel!$A$2:$X$562,18,FALSE)</f>
        <v>14.75</v>
      </c>
      <c r="N197" s="105">
        <f>VLOOKUP(Table3[Symbol],stockComparisonTrading_excel!$A$2:$X$562,18,FALSE)</f>
        <v>14.75</v>
      </c>
      <c r="O197" s="105">
        <f>VLOOKUP(Table3[Symbol],stockComparisonTrading_excel!$A$2:$X$562,17,FALSE)</f>
        <v>1570799643</v>
      </c>
      <c r="P197" s="105">
        <f>VLOOKUP(Table3[Symbol],stockComparisonTrading_excel!$A$2:$X$562,18,FALSE)</f>
        <v>14.75</v>
      </c>
      <c r="Q197" s="105">
        <f>VLOOKUP(Table3[Symbol],stockComparisonTrading_excel!$A$2:$X$562,19,FALSE)</f>
        <v>1.06</v>
      </c>
      <c r="R197" s="105">
        <f>VLOOKUP(Table3[Symbol],stockComparisonTrading_excel!$A$2:$X$562,20,FALSE)</f>
        <v>11.25</v>
      </c>
      <c r="S197" s="105">
        <f>VLOOKUP(Table3[Symbol],stockComparisonTrading_excel!$A$2:$X$562,21,FALSE)</f>
        <v>1.83</v>
      </c>
      <c r="T197" s="105">
        <f>VLOOKUP(Table3[Symbol],stockComparisonTrading_excel!$A$2:$X$562,22,FALSE)</f>
        <v>0.64</v>
      </c>
      <c r="U197" s="105">
        <f>VLOOKUP(Table3[Symbol],stockComparisonTrading_excel!$A$2:$X$562,23,FALSE)</f>
        <v>131999970</v>
      </c>
      <c r="V197" s="105">
        <f>VLOOKUP(Table3[Symbol],stockComparisonTrading_excel!$A$2:$X$562,24,FALSE)</f>
        <v>1</v>
      </c>
      <c r="W197" s="106" t="str">
        <f>VLOOKUP(Table3[Symbol],Finalcial!$A$2:$P$493,2)</f>
        <v>Q1/2013</v>
      </c>
      <c r="X197" s="107">
        <f>VLOOKUP(Table3[Symbol],Finalcial!$A$2:$P$493,3)</f>
        <v>41364</v>
      </c>
      <c r="Y197" s="107">
        <f>VLOOKUP(Table3[Symbol],Finalcial!$A$2:$P$493,4,FALSE)</f>
        <v>3557582.57</v>
      </c>
      <c r="Z197" s="107">
        <f>VLOOKUP(Table3[Symbol],Finalcial!$A$2:$P$493,5,FALSE)</f>
        <v>1669949.64</v>
      </c>
      <c r="AA197" s="107">
        <f>VLOOKUP(Table3[Symbol],Finalcial!$A$2:$P$493,6,FALSE)</f>
        <v>131999.97</v>
      </c>
      <c r="AB197" s="107">
        <f>VLOOKUP(Table3[Symbol],Finalcial!$A$2:$P$493,7,FALSE)</f>
        <v>1633459.9</v>
      </c>
      <c r="AC197" s="107">
        <f>VLOOKUP(Table3[Symbol],Finalcial!$A$2:$P$493,8,FALSE)</f>
        <v>3119570.37</v>
      </c>
      <c r="AD197" s="107">
        <f>VLOOKUP(Table3[Symbol],Finalcial!$A$2:$P$493,9,FALSE)</f>
        <v>117156.1</v>
      </c>
      <c r="AE197" s="107">
        <f>VLOOKUP(Table3[Symbol],Finalcial!$A$2:$P$493,10,FALSE)</f>
        <v>0.89</v>
      </c>
      <c r="AF197" s="107">
        <f>VLOOKUP(Table3[Symbol],Finalcial!$A$2:$P$493,11,FALSE)</f>
        <v>1.02</v>
      </c>
      <c r="AG197" s="107">
        <f>VLOOKUP(Table3[Symbol],Finalcial!$A$2:$P$493,12,FALSE)</f>
        <v>3.76</v>
      </c>
      <c r="AH197" s="107">
        <f>VLOOKUP(Table3[Symbol],Finalcial!$A$2:$P$493,13,FALSE)</f>
        <v>8.0299999999999994</v>
      </c>
      <c r="AI197" s="107">
        <f>VLOOKUP(Table3[Symbol],Finalcial!$A$2:$P$493,14,FALSE)</f>
        <v>9.4</v>
      </c>
      <c r="AJ197" s="108">
        <f t="shared" si="3"/>
        <v>14.254056254859968</v>
      </c>
    </row>
    <row r="198" spans="1:36" ht="18.55" customHeight="1" x14ac:dyDescent="0.3">
      <c r="A198" s="64" t="s">
        <v>515</v>
      </c>
      <c r="B198" s="14" t="str">
        <f>VLOOKUP(Table3[Symbol],stockComparisonTrading_excel!$A$2:$X$562,2,FALSE)</f>
        <v>Services: Media &amp; Publishing</v>
      </c>
      <c r="C198" s="104">
        <f>VLOOKUP(Table3[Symbol],stockComparisonTrading_excel!$A$2:$X$562,3,FALSE)</f>
        <v>18.3</v>
      </c>
      <c r="D198" s="105">
        <f>VLOOKUP(Table3[Symbol],stockComparisonTrading_excel!$A$2:$X$562,18,FALSE)</f>
        <v>54.39</v>
      </c>
      <c r="E198" s="105">
        <f>VLOOKUP(Table3[Symbol],stockComparisonTrading_excel!$A$2:$X$562,18,FALSE)</f>
        <v>54.39</v>
      </c>
      <c r="F198" s="105">
        <f>VLOOKUP(Table3[Symbol],stockComparisonTrading_excel!$A$2:$X$562,18,FALSE)</f>
        <v>54.39</v>
      </c>
      <c r="G198" s="105">
        <f>VLOOKUP(Table3[Symbol],stockComparisonTrading_excel!$A$2:$X$562,18,FALSE)</f>
        <v>54.39</v>
      </c>
      <c r="H198" s="105">
        <f>VLOOKUP(Table3[Symbol],stockComparisonTrading_excel!$A$2:$X$562,18,FALSE)</f>
        <v>54.39</v>
      </c>
      <c r="I198" s="105">
        <f>VLOOKUP(Table3[Symbol],stockComparisonTrading_excel!$A$2:$X$562,18,FALSE)</f>
        <v>54.39</v>
      </c>
      <c r="J198" s="105">
        <f>VLOOKUP(Table3[Symbol],stockComparisonTrading_excel!$A$2:$X$562,18,FALSE)</f>
        <v>54.39</v>
      </c>
      <c r="K198" s="105">
        <f>VLOOKUP(Table3[Symbol],stockComparisonTrading_excel!$A$2:$X$562,18,FALSE)</f>
        <v>54.39</v>
      </c>
      <c r="L198" s="105">
        <f>VLOOKUP(Table3[Symbol],stockComparisonTrading_excel!$A$2:$X$562,18,FALSE)</f>
        <v>54.39</v>
      </c>
      <c r="M198" s="105">
        <f>VLOOKUP(Table3[Symbol],stockComparisonTrading_excel!$A$2:$X$562,18,FALSE)</f>
        <v>54.39</v>
      </c>
      <c r="N198" s="105">
        <f>VLOOKUP(Table3[Symbol],stockComparisonTrading_excel!$A$2:$X$562,18,FALSE)</f>
        <v>54.39</v>
      </c>
      <c r="O198" s="105">
        <f>VLOOKUP(Table3[Symbol],stockComparisonTrading_excel!$A$2:$X$562,17,FALSE)</f>
        <v>1328400000</v>
      </c>
      <c r="P198" s="105">
        <f>VLOOKUP(Table3[Symbol],stockComparisonTrading_excel!$A$2:$X$562,18,FALSE)</f>
        <v>54.39</v>
      </c>
      <c r="Q198" s="105">
        <f>VLOOKUP(Table3[Symbol],stockComparisonTrading_excel!$A$2:$X$562,19,FALSE)</f>
        <v>2.75</v>
      </c>
      <c r="R198" s="105">
        <f>VLOOKUP(Table3[Symbol],stockComparisonTrading_excel!$A$2:$X$562,20,FALSE)</f>
        <v>14.89</v>
      </c>
      <c r="S198" s="105" t="str">
        <f>VLOOKUP(Table3[Symbol],stockComparisonTrading_excel!$A$2:$X$562,21,FALSE)</f>
        <v>-</v>
      </c>
      <c r="T198" s="105">
        <f>VLOOKUP(Table3[Symbol],stockComparisonTrading_excel!$A$2:$X$562,22,FALSE)</f>
        <v>67.94</v>
      </c>
      <c r="U198" s="105">
        <f>VLOOKUP(Table3[Symbol],stockComparisonTrading_excel!$A$2:$X$562,23,FALSE)</f>
        <v>32400000</v>
      </c>
      <c r="V198" s="105">
        <f>VLOOKUP(Table3[Symbol],stockComparisonTrading_excel!$A$2:$X$562,24,FALSE)</f>
        <v>10</v>
      </c>
      <c r="W198" s="106" t="str">
        <f>VLOOKUP(Table3[Symbol],Finalcial!$A$2:$P$493,2)</f>
        <v>Q1/2013</v>
      </c>
      <c r="X198" s="107">
        <f>VLOOKUP(Table3[Symbol],Finalcial!$A$2:$P$493,3)</f>
        <v>41364</v>
      </c>
      <c r="Y198" s="107">
        <f>VLOOKUP(Table3[Symbol],Finalcial!$A$2:$P$493,4,FALSE)</f>
        <v>535282.72</v>
      </c>
      <c r="Z198" s="107">
        <f>VLOOKUP(Table3[Symbol],Finalcial!$A$2:$P$493,5,FALSE)</f>
        <v>52790</v>
      </c>
      <c r="AA198" s="107">
        <f>VLOOKUP(Table3[Symbol],Finalcial!$A$2:$P$493,6,FALSE)</f>
        <v>324000</v>
      </c>
      <c r="AB198" s="107">
        <f>VLOOKUP(Table3[Symbol],Finalcial!$A$2:$P$493,7,FALSE)</f>
        <v>482492.72</v>
      </c>
      <c r="AC198" s="107">
        <f>VLOOKUP(Table3[Symbol],Finalcial!$A$2:$P$493,8,FALSE)</f>
        <v>123754.31</v>
      </c>
      <c r="AD198" s="107">
        <f>VLOOKUP(Table3[Symbol],Finalcial!$A$2:$P$493,9,FALSE)</f>
        <v>27830.62</v>
      </c>
      <c r="AE198" s="107">
        <f>VLOOKUP(Table3[Symbol],Finalcial!$A$2:$P$493,10,FALSE)</f>
        <v>0.86</v>
      </c>
      <c r="AF198" s="107">
        <f>VLOOKUP(Table3[Symbol],Finalcial!$A$2:$P$493,11,FALSE)</f>
        <v>0.11</v>
      </c>
      <c r="AG198" s="107">
        <f>VLOOKUP(Table3[Symbol],Finalcial!$A$2:$P$493,12,FALSE)</f>
        <v>22.49</v>
      </c>
      <c r="AH198" s="107">
        <f>VLOOKUP(Table3[Symbol],Finalcial!$A$2:$P$493,13,FALSE)</f>
        <v>5.2</v>
      </c>
      <c r="AI198" s="107">
        <f>VLOOKUP(Table3[Symbol],Finalcial!$A$2:$P$493,14,FALSE)</f>
        <v>5.19</v>
      </c>
      <c r="AJ198" s="108">
        <f t="shared" si="3"/>
        <v>1.8968316192740227</v>
      </c>
    </row>
    <row r="199" spans="1:36" ht="18.55" customHeight="1" x14ac:dyDescent="0.3">
      <c r="A199" s="43" t="s">
        <v>51</v>
      </c>
      <c r="B199" s="14" t="str">
        <f>VLOOKUP(Table3[Symbol],stockComparisonTrading_excel!$A$2:$X$562,2,FALSE)</f>
        <v>Financials: Insurance</v>
      </c>
      <c r="C199" s="104">
        <f>VLOOKUP(Table3[Symbol],stockComparisonTrading_excel!$A$2:$X$562,3,FALSE)</f>
        <v>24.4</v>
      </c>
      <c r="D199" s="105">
        <f>VLOOKUP(Table3[Symbol],stockComparisonTrading_excel!$A$2:$X$562,18,FALSE)</f>
        <v>18.07</v>
      </c>
      <c r="E199" s="105">
        <f>VLOOKUP(Table3[Symbol],stockComparisonTrading_excel!$A$2:$X$562,18,FALSE)</f>
        <v>18.07</v>
      </c>
      <c r="F199" s="105">
        <f>VLOOKUP(Table3[Symbol],stockComparisonTrading_excel!$A$2:$X$562,18,FALSE)</f>
        <v>18.07</v>
      </c>
      <c r="G199" s="105">
        <f>VLOOKUP(Table3[Symbol],stockComparisonTrading_excel!$A$2:$X$562,18,FALSE)</f>
        <v>18.07</v>
      </c>
      <c r="H199" s="105">
        <f>VLOOKUP(Table3[Symbol],stockComparisonTrading_excel!$A$2:$X$562,18,FALSE)</f>
        <v>18.07</v>
      </c>
      <c r="I199" s="105">
        <f>VLOOKUP(Table3[Symbol],stockComparisonTrading_excel!$A$2:$X$562,18,FALSE)</f>
        <v>18.07</v>
      </c>
      <c r="J199" s="105">
        <f>VLOOKUP(Table3[Symbol],stockComparisonTrading_excel!$A$2:$X$562,18,FALSE)</f>
        <v>18.07</v>
      </c>
      <c r="K199" s="105">
        <f>VLOOKUP(Table3[Symbol],stockComparisonTrading_excel!$A$2:$X$562,18,FALSE)</f>
        <v>18.07</v>
      </c>
      <c r="L199" s="105">
        <f>VLOOKUP(Table3[Symbol],stockComparisonTrading_excel!$A$2:$X$562,18,FALSE)</f>
        <v>18.07</v>
      </c>
      <c r="M199" s="105">
        <f>VLOOKUP(Table3[Symbol],stockComparisonTrading_excel!$A$2:$X$562,18,FALSE)</f>
        <v>18.07</v>
      </c>
      <c r="N199" s="105">
        <f>VLOOKUP(Table3[Symbol],stockComparisonTrading_excel!$A$2:$X$562,18,FALSE)</f>
        <v>18.07</v>
      </c>
      <c r="O199" s="105">
        <f>VLOOKUP(Table3[Symbol],stockComparisonTrading_excel!$A$2:$X$562,17,FALSE)</f>
        <v>7187500000</v>
      </c>
      <c r="P199" s="105">
        <f>VLOOKUP(Table3[Symbol],stockComparisonTrading_excel!$A$2:$X$562,18,FALSE)</f>
        <v>18.07</v>
      </c>
      <c r="Q199" s="105">
        <f>VLOOKUP(Table3[Symbol],stockComparisonTrading_excel!$A$2:$X$562,19,FALSE)</f>
        <v>1.44</v>
      </c>
      <c r="R199" s="105">
        <f>VLOOKUP(Table3[Symbol],stockComparisonTrading_excel!$A$2:$X$562,20,FALSE)</f>
        <v>20.02</v>
      </c>
      <c r="S199" s="105">
        <f>VLOOKUP(Table3[Symbol],stockComparisonTrading_excel!$A$2:$X$562,21,FALSE)</f>
        <v>1.32</v>
      </c>
      <c r="T199" s="105">
        <f>VLOOKUP(Table3[Symbol],stockComparisonTrading_excel!$A$2:$X$562,22,FALSE)</f>
        <v>2.2200000000000002</v>
      </c>
      <c r="U199" s="105">
        <f>VLOOKUP(Table3[Symbol],stockComparisonTrading_excel!$A$2:$X$562,23,FALSE)</f>
        <v>250000000</v>
      </c>
      <c r="V199" s="105">
        <f>VLOOKUP(Table3[Symbol],stockComparisonTrading_excel!$A$2:$X$562,24,FALSE)</f>
        <v>1</v>
      </c>
      <c r="W199" s="106" t="str">
        <f>VLOOKUP(Table3[Symbol],Finalcial!$A$2:$P$493,2)</f>
        <v>Q1/2013</v>
      </c>
      <c r="X199" s="107">
        <f>VLOOKUP(Table3[Symbol],Finalcial!$A$2:$P$493,3)</f>
        <v>41364</v>
      </c>
      <c r="Y199" s="107">
        <f>VLOOKUP(Table3[Symbol],Finalcial!$A$2:$P$493,4,FALSE)</f>
        <v>9857491</v>
      </c>
      <c r="Z199" s="107">
        <f>VLOOKUP(Table3[Symbol],Finalcial!$A$2:$P$493,5,FALSE)</f>
        <v>4853316</v>
      </c>
      <c r="AA199" s="107">
        <f>VLOOKUP(Table3[Symbol],Finalcial!$A$2:$P$493,6,FALSE)</f>
        <v>250000</v>
      </c>
      <c r="AB199" s="107">
        <f>VLOOKUP(Table3[Symbol],Finalcial!$A$2:$P$493,7,FALSE)</f>
        <v>5004175</v>
      </c>
      <c r="AC199" s="107">
        <f>VLOOKUP(Table3[Symbol],Finalcial!$A$2:$P$493,8,FALSE)</f>
        <v>540362</v>
      </c>
      <c r="AD199" s="107">
        <f>VLOOKUP(Table3[Symbol],Finalcial!$A$2:$P$493,9,FALSE)</f>
        <v>213191</v>
      </c>
      <c r="AE199" s="107">
        <f>VLOOKUP(Table3[Symbol],Finalcial!$A$2:$P$493,10,FALSE)</f>
        <v>0.85</v>
      </c>
      <c r="AF199" s="107">
        <f>VLOOKUP(Table3[Symbol],Finalcial!$A$2:$P$493,11,FALSE)</f>
        <v>0.97</v>
      </c>
      <c r="AG199" s="107">
        <f>VLOOKUP(Table3[Symbol],Finalcial!$A$2:$P$493,12,FALSE)</f>
        <v>39.450000000000003</v>
      </c>
      <c r="AH199" s="107">
        <f>VLOOKUP(Table3[Symbol],Finalcial!$A$2:$P$493,13,FALSE)</f>
        <v>3.08</v>
      </c>
      <c r="AI199" s="107">
        <f>VLOOKUP(Table3[Symbol],Finalcial!$A$2:$P$493,14,FALSE)</f>
        <v>8.26</v>
      </c>
      <c r="AJ199" s="108">
        <f t="shared" si="3"/>
        <v>22.76510734505678</v>
      </c>
    </row>
    <row r="200" spans="1:36" ht="18.55" customHeight="1" x14ac:dyDescent="0.3">
      <c r="A200" s="64" t="s">
        <v>64</v>
      </c>
      <c r="B200" s="14" t="str">
        <f>VLOOKUP(Table3[Symbol],stockComparisonTrading_excel!$A$2:$X$562,2,FALSE)</f>
        <v>Services: Health Care Services</v>
      </c>
      <c r="C200" s="104">
        <f>VLOOKUP(Table3[Symbol],stockComparisonTrading_excel!$A$2:$X$562,3,FALSE)</f>
        <v>74</v>
      </c>
      <c r="D200" s="105">
        <f>VLOOKUP(Table3[Symbol],stockComparisonTrading_excel!$A$2:$X$562,18,FALSE)</f>
        <v>23.41</v>
      </c>
      <c r="E200" s="105">
        <f>VLOOKUP(Table3[Symbol],stockComparisonTrading_excel!$A$2:$X$562,18,FALSE)</f>
        <v>23.41</v>
      </c>
      <c r="F200" s="105">
        <f>VLOOKUP(Table3[Symbol],stockComparisonTrading_excel!$A$2:$X$562,18,FALSE)</f>
        <v>23.41</v>
      </c>
      <c r="G200" s="105">
        <f>VLOOKUP(Table3[Symbol],stockComparisonTrading_excel!$A$2:$X$562,18,FALSE)</f>
        <v>23.41</v>
      </c>
      <c r="H200" s="105">
        <f>VLOOKUP(Table3[Symbol],stockComparisonTrading_excel!$A$2:$X$562,18,FALSE)</f>
        <v>23.41</v>
      </c>
      <c r="I200" s="105">
        <f>VLOOKUP(Table3[Symbol],stockComparisonTrading_excel!$A$2:$X$562,18,FALSE)</f>
        <v>23.41</v>
      </c>
      <c r="J200" s="105">
        <f>VLOOKUP(Table3[Symbol],stockComparisonTrading_excel!$A$2:$X$562,18,FALSE)</f>
        <v>23.41</v>
      </c>
      <c r="K200" s="105">
        <f>VLOOKUP(Table3[Symbol],stockComparisonTrading_excel!$A$2:$X$562,18,FALSE)</f>
        <v>23.41</v>
      </c>
      <c r="L200" s="105">
        <f>VLOOKUP(Table3[Symbol],stockComparisonTrading_excel!$A$2:$X$562,18,FALSE)</f>
        <v>23.41</v>
      </c>
      <c r="M200" s="105">
        <f>VLOOKUP(Table3[Symbol],stockComparisonTrading_excel!$A$2:$X$562,18,FALSE)</f>
        <v>23.41</v>
      </c>
      <c r="N200" s="105">
        <f>VLOOKUP(Table3[Symbol],stockComparisonTrading_excel!$A$2:$X$562,18,FALSE)</f>
        <v>23.41</v>
      </c>
      <c r="O200" s="105">
        <f>VLOOKUP(Table3[Symbol],stockComparisonTrading_excel!$A$2:$X$562,17,FALSE)</f>
        <v>63020488353.5</v>
      </c>
      <c r="P200" s="105">
        <f>VLOOKUP(Table3[Symbol],stockComparisonTrading_excel!$A$2:$X$562,18,FALSE)</f>
        <v>23.41</v>
      </c>
      <c r="Q200" s="105">
        <f>VLOOKUP(Table3[Symbol],stockComparisonTrading_excel!$A$2:$X$562,19,FALSE)</f>
        <v>6.93</v>
      </c>
      <c r="R200" s="105">
        <f>VLOOKUP(Table3[Symbol],stockComparisonTrading_excel!$A$2:$X$562,20,FALSE)</f>
        <v>12.49</v>
      </c>
      <c r="S200" s="105">
        <f>VLOOKUP(Table3[Symbol],stockComparisonTrading_excel!$A$2:$X$562,21,FALSE)</f>
        <v>2.08</v>
      </c>
      <c r="T200" s="105">
        <f>VLOOKUP(Table3[Symbol],stockComparisonTrading_excel!$A$2:$X$562,22,FALSE)</f>
        <v>16.63</v>
      </c>
      <c r="U200" s="105">
        <f>VLOOKUP(Table3[Symbol],stockComparisonTrading_excel!$A$2:$X$562,23,FALSE)</f>
        <v>728560559</v>
      </c>
      <c r="V200" s="105">
        <f>VLOOKUP(Table3[Symbol],stockComparisonTrading_excel!$A$2:$X$562,24,FALSE)</f>
        <v>1</v>
      </c>
      <c r="W200" s="106" t="str">
        <f>VLOOKUP(Table3[Symbol],Finalcial!$A$2:$P$493,2)</f>
        <v>Q1/2013</v>
      </c>
      <c r="X200" s="107">
        <f>VLOOKUP(Table3[Symbol],Finalcial!$A$2:$P$493,3)</f>
        <v>41364</v>
      </c>
      <c r="Y200" s="107">
        <f>VLOOKUP(Table3[Symbol],Finalcial!$A$2:$P$493,4,FALSE)</f>
        <v>16746900</v>
      </c>
      <c r="Z200" s="107">
        <f>VLOOKUP(Table3[Symbol],Finalcial!$A$2:$P$493,5,FALSE)</f>
        <v>7631065</v>
      </c>
      <c r="AA200" s="107">
        <f>VLOOKUP(Table3[Symbol],Finalcial!$A$2:$P$493,6,FALSE)</f>
        <v>730052</v>
      </c>
      <c r="AB200" s="107">
        <f>VLOOKUP(Table3[Symbol],Finalcial!$A$2:$P$493,7,FALSE)</f>
        <v>9115835</v>
      </c>
      <c r="AC200" s="107">
        <f>VLOOKUP(Table3[Symbol],Finalcial!$A$2:$P$493,8,FALSE)</f>
        <v>3565686</v>
      </c>
      <c r="AD200" s="107">
        <f>VLOOKUP(Table3[Symbol],Finalcial!$A$2:$P$493,9,FALSE)</f>
        <v>613020</v>
      </c>
      <c r="AE200" s="107">
        <f>VLOOKUP(Table3[Symbol],Finalcial!$A$2:$P$493,10,FALSE)</f>
        <v>0.84</v>
      </c>
      <c r="AF200" s="107">
        <f>VLOOKUP(Table3[Symbol],Finalcial!$A$2:$P$493,11,FALSE)</f>
        <v>0.84</v>
      </c>
      <c r="AG200" s="107">
        <f>VLOOKUP(Table3[Symbol],Finalcial!$A$2:$P$493,12,FALSE)</f>
        <v>17.190000000000001</v>
      </c>
      <c r="AH200" s="107">
        <f>VLOOKUP(Table3[Symbol],Finalcial!$A$2:$P$493,13,FALSE)</f>
        <v>23.09</v>
      </c>
      <c r="AI200" s="107">
        <f>VLOOKUP(Table3[Symbol],Finalcial!$A$2:$P$493,14,FALSE)</f>
        <v>32.85</v>
      </c>
      <c r="AJ200" s="108">
        <f t="shared" si="3"/>
        <v>12.448313268735115</v>
      </c>
    </row>
    <row r="201" spans="1:36" ht="18.55" customHeight="1" x14ac:dyDescent="0.3">
      <c r="A201" s="43" t="s">
        <v>402</v>
      </c>
      <c r="B201" s="14" t="str">
        <f>VLOOKUP(Table3[Symbol],stockComparisonTrading_excel!$A$2:$X$562,2,FALSE)</f>
        <v>Consumer Products: Fashion</v>
      </c>
      <c r="C201" s="104">
        <f>VLOOKUP(Table3[Symbol],stockComparisonTrading_excel!$A$2:$X$562,3,FALSE)</f>
        <v>40</v>
      </c>
      <c r="D201" s="105">
        <f>VLOOKUP(Table3[Symbol],stockComparisonTrading_excel!$A$2:$X$562,18,FALSE)</f>
        <v>11.47</v>
      </c>
      <c r="E201" s="105">
        <f>VLOOKUP(Table3[Symbol],stockComparisonTrading_excel!$A$2:$X$562,18,FALSE)</f>
        <v>11.47</v>
      </c>
      <c r="F201" s="105">
        <f>VLOOKUP(Table3[Symbol],stockComparisonTrading_excel!$A$2:$X$562,18,FALSE)</f>
        <v>11.47</v>
      </c>
      <c r="G201" s="105">
        <f>VLOOKUP(Table3[Symbol],stockComparisonTrading_excel!$A$2:$X$562,18,FALSE)</f>
        <v>11.47</v>
      </c>
      <c r="H201" s="105">
        <f>VLOOKUP(Table3[Symbol],stockComparisonTrading_excel!$A$2:$X$562,18,FALSE)</f>
        <v>11.47</v>
      </c>
      <c r="I201" s="105">
        <f>VLOOKUP(Table3[Symbol],stockComparisonTrading_excel!$A$2:$X$562,18,FALSE)</f>
        <v>11.47</v>
      </c>
      <c r="J201" s="105">
        <f>VLOOKUP(Table3[Symbol],stockComparisonTrading_excel!$A$2:$X$562,18,FALSE)</f>
        <v>11.47</v>
      </c>
      <c r="K201" s="105">
        <f>VLOOKUP(Table3[Symbol],stockComparisonTrading_excel!$A$2:$X$562,18,FALSE)</f>
        <v>11.47</v>
      </c>
      <c r="L201" s="105">
        <f>VLOOKUP(Table3[Symbol],stockComparisonTrading_excel!$A$2:$X$562,18,FALSE)</f>
        <v>11.47</v>
      </c>
      <c r="M201" s="105">
        <f>VLOOKUP(Table3[Symbol],stockComparisonTrading_excel!$A$2:$X$562,18,FALSE)</f>
        <v>11.47</v>
      </c>
      <c r="N201" s="105">
        <f>VLOOKUP(Table3[Symbol],stockComparisonTrading_excel!$A$2:$X$562,18,FALSE)</f>
        <v>11.47</v>
      </c>
      <c r="O201" s="105">
        <f>VLOOKUP(Table3[Symbol],stockComparisonTrading_excel!$A$2:$X$562,17,FALSE)</f>
        <v>12225000000</v>
      </c>
      <c r="P201" s="105">
        <f>VLOOKUP(Table3[Symbol],stockComparisonTrading_excel!$A$2:$X$562,18,FALSE)</f>
        <v>11.47</v>
      </c>
      <c r="Q201" s="105">
        <f>VLOOKUP(Table3[Symbol],stockComparisonTrading_excel!$A$2:$X$562,19,FALSE)</f>
        <v>0.75</v>
      </c>
      <c r="R201" s="105">
        <f>VLOOKUP(Table3[Symbol],stockComparisonTrading_excel!$A$2:$X$562,20,FALSE)</f>
        <v>54.57</v>
      </c>
      <c r="S201" s="105">
        <f>VLOOKUP(Table3[Symbol],stockComparisonTrading_excel!$A$2:$X$562,21,FALSE)</f>
        <v>3.68</v>
      </c>
      <c r="T201" s="105">
        <f>VLOOKUP(Table3[Symbol],stockComparisonTrading_excel!$A$2:$X$562,22,FALSE)</f>
        <v>5.35</v>
      </c>
      <c r="U201" s="105">
        <f>VLOOKUP(Table3[Symbol],stockComparisonTrading_excel!$A$2:$X$562,23,FALSE)</f>
        <v>300000000</v>
      </c>
      <c r="V201" s="105">
        <f>VLOOKUP(Table3[Symbol],stockComparisonTrading_excel!$A$2:$X$562,24,FALSE)</f>
        <v>10</v>
      </c>
      <c r="W201" s="106" t="str">
        <f>VLOOKUP(Table3[Symbol],Finalcial!$A$2:$P$493,2)</f>
        <v>Q1/2013</v>
      </c>
      <c r="X201" s="107">
        <f>VLOOKUP(Table3[Symbol],Finalcial!$A$2:$P$493,3)</f>
        <v>41364</v>
      </c>
      <c r="Y201" s="107">
        <f>VLOOKUP(Table3[Symbol],Finalcial!$A$2:$P$493,4,FALSE)</f>
        <v>22902077</v>
      </c>
      <c r="Z201" s="107">
        <f>VLOOKUP(Table3[Symbol],Finalcial!$A$2:$P$493,5,FALSE)</f>
        <v>5149162</v>
      </c>
      <c r="AA201" s="107">
        <f>VLOOKUP(Table3[Symbol],Finalcial!$A$2:$P$493,6,FALSE)</f>
        <v>3000000</v>
      </c>
      <c r="AB201" s="107">
        <f>VLOOKUP(Table3[Symbol],Finalcial!$A$2:$P$493,7,FALSE)</f>
        <v>16371889</v>
      </c>
      <c r="AC201" s="107">
        <f>VLOOKUP(Table3[Symbol],Finalcial!$A$2:$P$493,8,FALSE)</f>
        <v>2698417</v>
      </c>
      <c r="AD201" s="107">
        <f>VLOOKUP(Table3[Symbol],Finalcial!$A$2:$P$493,9,FALSE)</f>
        <v>228972</v>
      </c>
      <c r="AE201" s="107">
        <f>VLOOKUP(Table3[Symbol],Finalcial!$A$2:$P$493,10,FALSE)</f>
        <v>0.79</v>
      </c>
      <c r="AF201" s="107">
        <f>VLOOKUP(Table3[Symbol],Finalcial!$A$2:$P$493,11,FALSE)</f>
        <v>0.31</v>
      </c>
      <c r="AG201" s="107">
        <f>VLOOKUP(Table3[Symbol],Finalcial!$A$2:$P$493,12,FALSE)</f>
        <v>8.49</v>
      </c>
      <c r="AH201" s="107">
        <f>VLOOKUP(Table3[Symbol],Finalcial!$A$2:$P$493,13,FALSE)</f>
        <v>6.24</v>
      </c>
      <c r="AI201" s="107">
        <f>VLOOKUP(Table3[Symbol],Finalcial!$A$2:$P$493,14,FALSE)</f>
        <v>6.65</v>
      </c>
      <c r="AJ201" s="108">
        <f t="shared" si="3"/>
        <v>22.488173226420699</v>
      </c>
    </row>
    <row r="202" spans="1:36" ht="18.55" customHeight="1" x14ac:dyDescent="0.3">
      <c r="A202" s="64" t="s">
        <v>69</v>
      </c>
      <c r="B202" s="14" t="str">
        <f>VLOOKUP(Table3[Symbol],stockComparisonTrading_excel!$A$2:$X$562,2,FALSE)</f>
        <v>Financials: Insurance</v>
      </c>
      <c r="C202" s="104">
        <f>VLOOKUP(Table3[Symbol],stockComparisonTrading_excel!$A$2:$X$562,3,FALSE)</f>
        <v>62.25</v>
      </c>
      <c r="D202" s="105">
        <f>VLOOKUP(Table3[Symbol],stockComparisonTrading_excel!$A$2:$X$562,18,FALSE)</f>
        <v>26.29</v>
      </c>
      <c r="E202" s="105">
        <f>VLOOKUP(Table3[Symbol],stockComparisonTrading_excel!$A$2:$X$562,18,FALSE)</f>
        <v>26.29</v>
      </c>
      <c r="F202" s="105">
        <f>VLOOKUP(Table3[Symbol],stockComparisonTrading_excel!$A$2:$X$562,18,FALSE)</f>
        <v>26.29</v>
      </c>
      <c r="G202" s="105">
        <f>VLOOKUP(Table3[Symbol],stockComparisonTrading_excel!$A$2:$X$562,18,FALSE)</f>
        <v>26.29</v>
      </c>
      <c r="H202" s="105">
        <f>VLOOKUP(Table3[Symbol],stockComparisonTrading_excel!$A$2:$X$562,18,FALSE)</f>
        <v>26.29</v>
      </c>
      <c r="I202" s="105">
        <f>VLOOKUP(Table3[Symbol],stockComparisonTrading_excel!$A$2:$X$562,18,FALSE)</f>
        <v>26.29</v>
      </c>
      <c r="J202" s="105">
        <f>VLOOKUP(Table3[Symbol],stockComparisonTrading_excel!$A$2:$X$562,18,FALSE)</f>
        <v>26.29</v>
      </c>
      <c r="K202" s="105">
        <f>VLOOKUP(Table3[Symbol],stockComparisonTrading_excel!$A$2:$X$562,18,FALSE)</f>
        <v>26.29</v>
      </c>
      <c r="L202" s="105">
        <f>VLOOKUP(Table3[Symbol],stockComparisonTrading_excel!$A$2:$X$562,18,FALSE)</f>
        <v>26.29</v>
      </c>
      <c r="M202" s="105">
        <f>VLOOKUP(Table3[Symbol],stockComparisonTrading_excel!$A$2:$X$562,18,FALSE)</f>
        <v>26.29</v>
      </c>
      <c r="N202" s="105">
        <f>VLOOKUP(Table3[Symbol],stockComparisonTrading_excel!$A$2:$X$562,18,FALSE)</f>
        <v>26.29</v>
      </c>
      <c r="O202" s="105">
        <f>VLOOKUP(Table3[Symbol],stockComparisonTrading_excel!$A$2:$X$562,17,FALSE)</f>
        <v>86572292950</v>
      </c>
      <c r="P202" s="105">
        <f>VLOOKUP(Table3[Symbol],stockComparisonTrading_excel!$A$2:$X$562,18,FALSE)</f>
        <v>26.29</v>
      </c>
      <c r="Q202" s="105">
        <f>VLOOKUP(Table3[Symbol],stockComparisonTrading_excel!$A$2:$X$562,19,FALSE)</f>
        <v>3.97</v>
      </c>
      <c r="R202" s="105">
        <f>VLOOKUP(Table3[Symbol],stockComparisonTrading_excel!$A$2:$X$562,20,FALSE)</f>
        <v>18.07</v>
      </c>
      <c r="S202" s="105">
        <f>VLOOKUP(Table3[Symbol],stockComparisonTrading_excel!$A$2:$X$562,21,FALSE)</f>
        <v>1</v>
      </c>
      <c r="T202" s="105">
        <f>VLOOKUP(Table3[Symbol],stockComparisonTrading_excel!$A$2:$X$562,22,FALSE)</f>
        <v>10.48</v>
      </c>
      <c r="U202" s="105">
        <f>VLOOKUP(Table3[Symbol],stockComparisonTrading_excel!$A$2:$X$562,23,FALSE)</f>
        <v>1210801300</v>
      </c>
      <c r="V202" s="105">
        <f>VLOOKUP(Table3[Symbol],stockComparisonTrading_excel!$A$2:$X$562,24,FALSE)</f>
        <v>1</v>
      </c>
      <c r="W202" s="106" t="str">
        <f>VLOOKUP(Table3[Symbol],Finalcial!$A$2:$P$493,2)</f>
        <v>Q1/2013</v>
      </c>
      <c r="X202" s="107">
        <f>VLOOKUP(Table3[Symbol],Finalcial!$A$2:$P$493,3)</f>
        <v>41364</v>
      </c>
      <c r="Y202" s="107">
        <f>VLOOKUP(Table3[Symbol],Finalcial!$A$2:$P$493,4,FALSE)</f>
        <v>157171463.49000001</v>
      </c>
      <c r="Z202" s="107">
        <f>VLOOKUP(Table3[Symbol],Finalcial!$A$2:$P$493,5,FALSE)</f>
        <v>135352042.22999999</v>
      </c>
      <c r="AA202" s="107">
        <f>VLOOKUP(Table3[Symbol],Finalcial!$A$2:$P$493,6,FALSE)</f>
        <v>1207399.8</v>
      </c>
      <c r="AB202" s="107">
        <f>VLOOKUP(Table3[Symbol],Finalcial!$A$2:$P$493,7,FALSE)</f>
        <v>21819421.260000002</v>
      </c>
      <c r="AC202" s="107">
        <f>VLOOKUP(Table3[Symbol],Finalcial!$A$2:$P$493,8,FALSE)</f>
        <v>14653296.92</v>
      </c>
      <c r="AD202" s="107">
        <f>VLOOKUP(Table3[Symbol],Finalcial!$A$2:$P$493,9,FALSE)</f>
        <v>921943.5</v>
      </c>
      <c r="AE202" s="107">
        <f>VLOOKUP(Table3[Symbol],Finalcial!$A$2:$P$493,10,FALSE)</f>
        <v>0.76</v>
      </c>
      <c r="AF202" s="107">
        <f>VLOOKUP(Table3[Symbol],Finalcial!$A$2:$P$493,11,FALSE)</f>
        <v>6.2</v>
      </c>
      <c r="AG202" s="107">
        <f>VLOOKUP(Table3[Symbol],Finalcial!$A$2:$P$493,12,FALSE)</f>
        <v>6.29</v>
      </c>
      <c r="AH202" s="107">
        <f>VLOOKUP(Table3[Symbol],Finalcial!$A$2:$P$493,13,FALSE)</f>
        <v>3.29</v>
      </c>
      <c r="AI202" s="107">
        <f>VLOOKUP(Table3[Symbol],Finalcial!$A$2:$P$493,14,FALSE)</f>
        <v>17.82</v>
      </c>
      <c r="AJ202" s="108">
        <f t="shared" si="3"/>
        <v>146.81164543163436</v>
      </c>
    </row>
    <row r="203" spans="1:36" ht="18.55" customHeight="1" x14ac:dyDescent="0.3">
      <c r="A203" s="64" t="s">
        <v>107</v>
      </c>
      <c r="B203" s="14" t="str">
        <f>VLOOKUP(Table3[Symbol],stockComparisonTrading_excel!$A$2:$X$562,2,FALSE)</f>
        <v>Property &amp; Construction: Property Development</v>
      </c>
      <c r="C203" s="104">
        <f>VLOOKUP(Table3[Symbol],stockComparisonTrading_excel!$A$2:$X$562,3,FALSE)</f>
        <v>81.75</v>
      </c>
      <c r="D203" s="105">
        <f>VLOOKUP(Table3[Symbol],stockComparisonTrading_excel!$A$2:$X$562,18,FALSE)</f>
        <v>34.39</v>
      </c>
      <c r="E203" s="105">
        <f>VLOOKUP(Table3[Symbol],stockComparisonTrading_excel!$A$2:$X$562,18,FALSE)</f>
        <v>34.39</v>
      </c>
      <c r="F203" s="105">
        <f>VLOOKUP(Table3[Symbol],stockComparisonTrading_excel!$A$2:$X$562,18,FALSE)</f>
        <v>34.39</v>
      </c>
      <c r="G203" s="105">
        <f>VLOOKUP(Table3[Symbol],stockComparisonTrading_excel!$A$2:$X$562,18,FALSE)</f>
        <v>34.39</v>
      </c>
      <c r="H203" s="105">
        <f>VLOOKUP(Table3[Symbol],stockComparisonTrading_excel!$A$2:$X$562,18,FALSE)</f>
        <v>34.39</v>
      </c>
      <c r="I203" s="105">
        <f>VLOOKUP(Table3[Symbol],stockComparisonTrading_excel!$A$2:$X$562,18,FALSE)</f>
        <v>34.39</v>
      </c>
      <c r="J203" s="105">
        <f>VLOOKUP(Table3[Symbol],stockComparisonTrading_excel!$A$2:$X$562,18,FALSE)</f>
        <v>34.39</v>
      </c>
      <c r="K203" s="105">
        <f>VLOOKUP(Table3[Symbol],stockComparisonTrading_excel!$A$2:$X$562,18,FALSE)</f>
        <v>34.39</v>
      </c>
      <c r="L203" s="105">
        <f>VLOOKUP(Table3[Symbol],stockComparisonTrading_excel!$A$2:$X$562,18,FALSE)</f>
        <v>34.39</v>
      </c>
      <c r="M203" s="105">
        <f>VLOOKUP(Table3[Symbol],stockComparisonTrading_excel!$A$2:$X$562,18,FALSE)</f>
        <v>34.39</v>
      </c>
      <c r="N203" s="105">
        <f>VLOOKUP(Table3[Symbol],stockComparisonTrading_excel!$A$2:$X$562,18,FALSE)</f>
        <v>34.39</v>
      </c>
      <c r="O203" s="105">
        <f>VLOOKUP(Table3[Symbol],stockComparisonTrading_excel!$A$2:$X$562,17,FALSE)</f>
        <v>233133312000</v>
      </c>
      <c r="P203" s="105">
        <f>VLOOKUP(Table3[Symbol],stockComparisonTrading_excel!$A$2:$X$562,18,FALSE)</f>
        <v>34.39</v>
      </c>
      <c r="Q203" s="105">
        <f>VLOOKUP(Table3[Symbol],stockComparisonTrading_excel!$A$2:$X$562,19,FALSE)</f>
        <v>8.64</v>
      </c>
      <c r="R203" s="105">
        <f>VLOOKUP(Table3[Symbol],stockComparisonTrading_excel!$A$2:$X$562,20,FALSE)</f>
        <v>6.19</v>
      </c>
      <c r="S203" s="105">
        <f>VLOOKUP(Table3[Symbol],stockComparisonTrading_excel!$A$2:$X$562,21,FALSE)</f>
        <v>0.89</v>
      </c>
      <c r="T203" s="105">
        <f>VLOOKUP(Table3[Symbol],stockComparisonTrading_excel!$A$2:$X$562,22,FALSE)</f>
        <v>15.43</v>
      </c>
      <c r="U203" s="105">
        <f>VLOOKUP(Table3[Symbol],stockComparisonTrading_excel!$A$2:$X$562,23,FALSE)</f>
        <v>4357632000</v>
      </c>
      <c r="V203" s="105">
        <f>VLOOKUP(Table3[Symbol],stockComparisonTrading_excel!$A$2:$X$562,24,FALSE)</f>
        <v>0.5</v>
      </c>
      <c r="W203" s="106" t="str">
        <f>VLOOKUP(Table3[Symbol],Finalcial!$A$2:$P$493,2)</f>
        <v>Q1/2013</v>
      </c>
      <c r="X203" s="107">
        <f>VLOOKUP(Table3[Symbol],Finalcial!$A$2:$P$493,3)</f>
        <v>41364</v>
      </c>
      <c r="Y203" s="107">
        <f>VLOOKUP(Table3[Symbol],Finalcial!$A$2:$P$493,4,FALSE)</f>
        <v>71181061</v>
      </c>
      <c r="Z203" s="107">
        <f>VLOOKUP(Table3[Symbol],Finalcial!$A$2:$P$493,5,FALSE)</f>
        <v>43612671</v>
      </c>
      <c r="AA203" s="107">
        <f>VLOOKUP(Table3[Symbol],Finalcial!$A$2:$P$493,6,FALSE)</f>
        <v>2178816</v>
      </c>
      <c r="AB203" s="107">
        <f>VLOOKUP(Table3[Symbol],Finalcial!$A$2:$P$493,7,FALSE)</f>
        <v>26994468</v>
      </c>
      <c r="AC203" s="107">
        <f>VLOOKUP(Table3[Symbol],Finalcial!$A$2:$P$493,8,FALSE)</f>
        <v>5400809</v>
      </c>
      <c r="AD203" s="107">
        <f>VLOOKUP(Table3[Symbol],Finalcial!$A$2:$P$493,9,FALSE)</f>
        <v>1655833</v>
      </c>
      <c r="AE203" s="107">
        <f>VLOOKUP(Table3[Symbol],Finalcial!$A$2:$P$493,10,FALSE)</f>
        <v>0.76</v>
      </c>
      <c r="AF203" s="107">
        <f>VLOOKUP(Table3[Symbol],Finalcial!$A$2:$P$493,11,FALSE)</f>
        <v>1.62</v>
      </c>
      <c r="AG203" s="107">
        <f>VLOOKUP(Table3[Symbol],Finalcial!$A$2:$P$493,12,FALSE)</f>
        <v>30.66</v>
      </c>
      <c r="AH203" s="107">
        <f>VLOOKUP(Table3[Symbol],Finalcial!$A$2:$P$493,13,FALSE)</f>
        <v>12.58</v>
      </c>
      <c r="AI203" s="107">
        <f>VLOOKUP(Table3[Symbol],Finalcial!$A$2:$P$493,14,FALSE)</f>
        <v>28.24</v>
      </c>
      <c r="AJ203" s="108">
        <f t="shared" si="3"/>
        <v>26.338810133630627</v>
      </c>
    </row>
    <row r="204" spans="1:36" ht="18.55" customHeight="1" x14ac:dyDescent="0.3">
      <c r="A204" s="43" t="s">
        <v>303</v>
      </c>
      <c r="B204" s="14" t="str">
        <f>VLOOKUP(Table3[Symbol],stockComparisonTrading_excel!$A$2:$X$562,2,FALSE)</f>
        <v>Food and Beverage</v>
      </c>
      <c r="C204" s="104">
        <f>VLOOKUP(Table3[Symbol],stockComparisonTrading_excel!$A$2:$X$562,3,FALSE)</f>
        <v>61.5</v>
      </c>
      <c r="D204" s="105">
        <f>VLOOKUP(Table3[Symbol],stockComparisonTrading_excel!$A$2:$X$562,18,FALSE)</f>
        <v>17.02</v>
      </c>
      <c r="E204" s="105">
        <f>VLOOKUP(Table3[Symbol],stockComparisonTrading_excel!$A$2:$X$562,18,FALSE)</f>
        <v>17.02</v>
      </c>
      <c r="F204" s="105">
        <f>VLOOKUP(Table3[Symbol],stockComparisonTrading_excel!$A$2:$X$562,18,FALSE)</f>
        <v>17.02</v>
      </c>
      <c r="G204" s="105">
        <f>VLOOKUP(Table3[Symbol],stockComparisonTrading_excel!$A$2:$X$562,18,FALSE)</f>
        <v>17.02</v>
      </c>
      <c r="H204" s="105">
        <f>VLOOKUP(Table3[Symbol],stockComparisonTrading_excel!$A$2:$X$562,18,FALSE)</f>
        <v>17.02</v>
      </c>
      <c r="I204" s="105">
        <f>VLOOKUP(Table3[Symbol],stockComparisonTrading_excel!$A$2:$X$562,18,FALSE)</f>
        <v>17.02</v>
      </c>
      <c r="J204" s="105">
        <f>VLOOKUP(Table3[Symbol],stockComparisonTrading_excel!$A$2:$X$562,18,FALSE)</f>
        <v>17.02</v>
      </c>
      <c r="K204" s="105">
        <f>VLOOKUP(Table3[Symbol],stockComparisonTrading_excel!$A$2:$X$562,18,FALSE)</f>
        <v>17.02</v>
      </c>
      <c r="L204" s="105">
        <f>VLOOKUP(Table3[Symbol],stockComparisonTrading_excel!$A$2:$X$562,18,FALSE)</f>
        <v>17.02</v>
      </c>
      <c r="M204" s="105">
        <f>VLOOKUP(Table3[Symbol],stockComparisonTrading_excel!$A$2:$X$562,18,FALSE)</f>
        <v>17.02</v>
      </c>
      <c r="N204" s="105">
        <f>VLOOKUP(Table3[Symbol],stockComparisonTrading_excel!$A$2:$X$562,18,FALSE)</f>
        <v>17.02</v>
      </c>
      <c r="O204" s="105">
        <f>VLOOKUP(Table3[Symbol],stockComparisonTrading_excel!$A$2:$X$562,17,FALSE)</f>
        <v>5880000000</v>
      </c>
      <c r="P204" s="105">
        <f>VLOOKUP(Table3[Symbol],stockComparisonTrading_excel!$A$2:$X$562,18,FALSE)</f>
        <v>17.02</v>
      </c>
      <c r="Q204" s="105">
        <f>VLOOKUP(Table3[Symbol],stockComparisonTrading_excel!$A$2:$X$562,19,FALSE)</f>
        <v>2.89</v>
      </c>
      <c r="R204" s="105">
        <f>VLOOKUP(Table3[Symbol],stockComparisonTrading_excel!$A$2:$X$562,20,FALSE)</f>
        <v>21.17</v>
      </c>
      <c r="S204" s="105">
        <f>VLOOKUP(Table3[Symbol],stockComparisonTrading_excel!$A$2:$X$562,21,FALSE)</f>
        <v>3.04</v>
      </c>
      <c r="T204" s="105">
        <f>VLOOKUP(Table3[Symbol],stockComparisonTrading_excel!$A$2:$X$562,22,FALSE)</f>
        <v>1.25</v>
      </c>
      <c r="U204" s="105">
        <f>VLOOKUP(Table3[Symbol],stockComparisonTrading_excel!$A$2:$X$562,23,FALSE)</f>
        <v>120000000</v>
      </c>
      <c r="V204" s="105">
        <f>VLOOKUP(Table3[Symbol],stockComparisonTrading_excel!$A$2:$X$562,24,FALSE)</f>
        <v>1</v>
      </c>
      <c r="W204" s="106" t="str">
        <f>VLOOKUP(Table3[Symbol],Finalcial!$A$2:$P$493,2)</f>
        <v>Q1/2013</v>
      </c>
      <c r="X204" s="107">
        <f>VLOOKUP(Table3[Symbol],Finalcial!$A$2:$P$493,3)</f>
        <v>41364</v>
      </c>
      <c r="Y204" s="107">
        <f>VLOOKUP(Table3[Symbol],Finalcial!$A$2:$P$493,4,FALSE)</f>
        <v>2882966</v>
      </c>
      <c r="Z204" s="107">
        <f>VLOOKUP(Table3[Symbol],Finalcial!$A$2:$P$493,5,FALSE)</f>
        <v>343121</v>
      </c>
      <c r="AA204" s="107">
        <f>VLOOKUP(Table3[Symbol],Finalcial!$A$2:$P$493,6,FALSE)</f>
        <v>120000</v>
      </c>
      <c r="AB204" s="107">
        <f>VLOOKUP(Table3[Symbol],Finalcial!$A$2:$P$493,7,FALSE)</f>
        <v>2539845</v>
      </c>
      <c r="AC204" s="107">
        <f>VLOOKUP(Table3[Symbol],Finalcial!$A$2:$P$493,8,FALSE)</f>
        <v>410685</v>
      </c>
      <c r="AD204" s="107">
        <f>VLOOKUP(Table3[Symbol],Finalcial!$A$2:$P$493,9,FALSE)</f>
        <v>89188</v>
      </c>
      <c r="AE204" s="107">
        <f>VLOOKUP(Table3[Symbol],Finalcial!$A$2:$P$493,10,FALSE)</f>
        <v>0.74</v>
      </c>
      <c r="AF204" s="107">
        <f>VLOOKUP(Table3[Symbol],Finalcial!$A$2:$P$493,11,FALSE)</f>
        <v>0.14000000000000001</v>
      </c>
      <c r="AG204" s="107">
        <f>VLOOKUP(Table3[Symbol],Finalcial!$A$2:$P$493,12,FALSE)</f>
        <v>21.72</v>
      </c>
      <c r="AH204" s="107">
        <f>VLOOKUP(Table3[Symbol],Finalcial!$A$2:$P$493,13,FALSE)</f>
        <v>16.37</v>
      </c>
      <c r="AI204" s="107">
        <f>VLOOKUP(Table3[Symbol],Finalcial!$A$2:$P$493,14,FALSE)</f>
        <v>17.760000000000002</v>
      </c>
      <c r="AJ204" s="108">
        <f t="shared" si="3"/>
        <v>3.8471655379647487</v>
      </c>
    </row>
    <row r="205" spans="1:36" ht="18.55" customHeight="1" x14ac:dyDescent="0.3">
      <c r="A205" s="64" t="s">
        <v>509</v>
      </c>
      <c r="B205" s="14" t="str">
        <f>VLOOKUP(Table3[Symbol],stockComparisonTrading_excel!$A$2:$X$562,2,FALSE)</f>
        <v>Services: Media &amp; Publishing</v>
      </c>
      <c r="C205" s="104">
        <f>VLOOKUP(Table3[Symbol],stockComparisonTrading_excel!$A$2:$X$562,3,FALSE)</f>
        <v>92.5</v>
      </c>
      <c r="D205" s="105">
        <f>VLOOKUP(Table3[Symbol],stockComparisonTrading_excel!$A$2:$X$562,18,FALSE)</f>
        <v>56.75</v>
      </c>
      <c r="E205" s="105">
        <f>VLOOKUP(Table3[Symbol],stockComparisonTrading_excel!$A$2:$X$562,18,FALSE)</f>
        <v>56.75</v>
      </c>
      <c r="F205" s="105">
        <f>VLOOKUP(Table3[Symbol],stockComparisonTrading_excel!$A$2:$X$562,18,FALSE)</f>
        <v>56.75</v>
      </c>
      <c r="G205" s="105">
        <f>VLOOKUP(Table3[Symbol],stockComparisonTrading_excel!$A$2:$X$562,18,FALSE)</f>
        <v>56.75</v>
      </c>
      <c r="H205" s="105">
        <f>VLOOKUP(Table3[Symbol],stockComparisonTrading_excel!$A$2:$X$562,18,FALSE)</f>
        <v>56.75</v>
      </c>
      <c r="I205" s="105">
        <f>VLOOKUP(Table3[Symbol],stockComparisonTrading_excel!$A$2:$X$562,18,FALSE)</f>
        <v>56.75</v>
      </c>
      <c r="J205" s="105">
        <f>VLOOKUP(Table3[Symbol],stockComparisonTrading_excel!$A$2:$X$562,18,FALSE)</f>
        <v>56.75</v>
      </c>
      <c r="K205" s="105">
        <f>VLOOKUP(Table3[Symbol],stockComparisonTrading_excel!$A$2:$X$562,18,FALSE)</f>
        <v>56.75</v>
      </c>
      <c r="L205" s="105">
        <f>VLOOKUP(Table3[Symbol],stockComparisonTrading_excel!$A$2:$X$562,18,FALSE)</f>
        <v>56.75</v>
      </c>
      <c r="M205" s="105">
        <f>VLOOKUP(Table3[Symbol],stockComparisonTrading_excel!$A$2:$X$562,18,FALSE)</f>
        <v>56.75</v>
      </c>
      <c r="N205" s="105">
        <f>VLOOKUP(Table3[Symbol],stockComparisonTrading_excel!$A$2:$X$562,18,FALSE)</f>
        <v>56.75</v>
      </c>
      <c r="O205" s="105">
        <f>VLOOKUP(Table3[Symbol],stockComparisonTrading_excel!$A$2:$X$562,17,FALSE)</f>
        <v>42750000000</v>
      </c>
      <c r="P205" s="105">
        <f>VLOOKUP(Table3[Symbol],stockComparisonTrading_excel!$A$2:$X$562,18,FALSE)</f>
        <v>56.75</v>
      </c>
      <c r="Q205" s="105">
        <f>VLOOKUP(Table3[Symbol],stockComparisonTrading_excel!$A$2:$X$562,19,FALSE)</f>
        <v>26.83</v>
      </c>
      <c r="R205" s="105">
        <f>VLOOKUP(Table3[Symbol],stockComparisonTrading_excel!$A$2:$X$562,20,FALSE)</f>
        <v>5.31</v>
      </c>
      <c r="S205" s="105">
        <f>VLOOKUP(Table3[Symbol],stockComparisonTrading_excel!$A$2:$X$562,21,FALSE)</f>
        <v>1.82</v>
      </c>
      <c r="T205" s="105">
        <f>VLOOKUP(Table3[Symbol],stockComparisonTrading_excel!$A$2:$X$562,22,FALSE)</f>
        <v>44.39</v>
      </c>
      <c r="U205" s="105">
        <f>VLOOKUP(Table3[Symbol],stockComparisonTrading_excel!$A$2:$X$562,23,FALSE)</f>
        <v>300000000</v>
      </c>
      <c r="V205" s="105">
        <f>VLOOKUP(Table3[Symbol],stockComparisonTrading_excel!$A$2:$X$562,24,FALSE)</f>
        <v>1</v>
      </c>
      <c r="W205" s="106" t="str">
        <f>VLOOKUP(Table3[Symbol],Finalcial!$A$2:$P$493,2)</f>
        <v>Q1/2013</v>
      </c>
      <c r="X205" s="107">
        <f>VLOOKUP(Table3[Symbol],Finalcial!$A$2:$P$493,3)</f>
        <v>41364</v>
      </c>
      <c r="Y205" s="107">
        <f>VLOOKUP(Table3[Symbol],Finalcial!$A$2:$P$493,4,FALSE)</f>
        <v>2573002.06</v>
      </c>
      <c r="Z205" s="107">
        <f>VLOOKUP(Table3[Symbol],Finalcial!$A$2:$P$493,5,FALSE)</f>
        <v>758399.99</v>
      </c>
      <c r="AA205" s="107">
        <f>VLOOKUP(Table3[Symbol],Finalcial!$A$2:$P$493,6,FALSE)</f>
        <v>300000</v>
      </c>
      <c r="AB205" s="107">
        <f>VLOOKUP(Table3[Symbol],Finalcial!$A$2:$P$493,7,FALSE)</f>
        <v>1814602.07</v>
      </c>
      <c r="AC205" s="107">
        <f>VLOOKUP(Table3[Symbol],Finalcial!$A$2:$P$493,8,FALSE)</f>
        <v>705238.69</v>
      </c>
      <c r="AD205" s="107">
        <f>VLOOKUP(Table3[Symbol],Finalcial!$A$2:$P$493,9,FALSE)</f>
        <v>224342.78</v>
      </c>
      <c r="AE205" s="107">
        <f>VLOOKUP(Table3[Symbol],Finalcial!$A$2:$P$493,10,FALSE)</f>
        <v>0.73</v>
      </c>
      <c r="AF205" s="107">
        <f>VLOOKUP(Table3[Symbol],Finalcial!$A$2:$P$493,11,FALSE)</f>
        <v>0.42</v>
      </c>
      <c r="AG205" s="107">
        <f>VLOOKUP(Table3[Symbol],Finalcial!$A$2:$P$493,12,FALSE)</f>
        <v>31.81</v>
      </c>
      <c r="AH205" s="107">
        <f>VLOOKUP(Table3[Symbol],Finalcial!$A$2:$P$493,13,FALSE)</f>
        <v>71.03</v>
      </c>
      <c r="AI205" s="107">
        <f>VLOOKUP(Table3[Symbol],Finalcial!$A$2:$P$493,14,FALSE)</f>
        <v>101.17</v>
      </c>
      <c r="AJ205" s="108">
        <f t="shared" si="3"/>
        <v>3.3805411076746039</v>
      </c>
    </row>
    <row r="206" spans="1:36" ht="18.55" customHeight="1" x14ac:dyDescent="0.3">
      <c r="A206" s="64" t="s">
        <v>376</v>
      </c>
      <c r="B206" s="14" t="str">
        <f>VLOOKUP(Table3[Symbol],stockComparisonTrading_excel!$A$2:$X$562,2,FALSE)</f>
        <v>Technology: Electronic Components</v>
      </c>
      <c r="C206" s="104">
        <f>VLOOKUP(Table3[Symbol],stockComparisonTrading_excel!$A$2:$X$562,3,FALSE)</f>
        <v>11</v>
      </c>
      <c r="D206" s="105">
        <f>VLOOKUP(Table3[Symbol],stockComparisonTrading_excel!$A$2:$X$562,18,FALSE)</f>
        <v>5.54</v>
      </c>
      <c r="E206" s="105">
        <f>VLOOKUP(Table3[Symbol],stockComparisonTrading_excel!$A$2:$X$562,18,FALSE)</f>
        <v>5.54</v>
      </c>
      <c r="F206" s="105">
        <f>VLOOKUP(Table3[Symbol],stockComparisonTrading_excel!$A$2:$X$562,18,FALSE)</f>
        <v>5.54</v>
      </c>
      <c r="G206" s="105">
        <f>VLOOKUP(Table3[Symbol],stockComparisonTrading_excel!$A$2:$X$562,18,FALSE)</f>
        <v>5.54</v>
      </c>
      <c r="H206" s="105">
        <f>VLOOKUP(Table3[Symbol],stockComparisonTrading_excel!$A$2:$X$562,18,FALSE)</f>
        <v>5.54</v>
      </c>
      <c r="I206" s="105">
        <f>VLOOKUP(Table3[Symbol],stockComparisonTrading_excel!$A$2:$X$562,18,FALSE)</f>
        <v>5.54</v>
      </c>
      <c r="J206" s="105">
        <f>VLOOKUP(Table3[Symbol],stockComparisonTrading_excel!$A$2:$X$562,18,FALSE)</f>
        <v>5.54</v>
      </c>
      <c r="K206" s="105">
        <f>VLOOKUP(Table3[Symbol],stockComparisonTrading_excel!$A$2:$X$562,18,FALSE)</f>
        <v>5.54</v>
      </c>
      <c r="L206" s="105">
        <f>VLOOKUP(Table3[Symbol],stockComparisonTrading_excel!$A$2:$X$562,18,FALSE)</f>
        <v>5.54</v>
      </c>
      <c r="M206" s="105">
        <f>VLOOKUP(Table3[Symbol],stockComparisonTrading_excel!$A$2:$X$562,18,FALSE)</f>
        <v>5.54</v>
      </c>
      <c r="N206" s="105">
        <f>VLOOKUP(Table3[Symbol],stockComparisonTrading_excel!$A$2:$X$562,18,FALSE)</f>
        <v>5.54</v>
      </c>
      <c r="O206" s="105">
        <f>VLOOKUP(Table3[Symbol],stockComparisonTrading_excel!$A$2:$X$562,17,FALSE)</f>
        <v>4066157823</v>
      </c>
      <c r="P206" s="105">
        <f>VLOOKUP(Table3[Symbol],stockComparisonTrading_excel!$A$2:$X$562,18,FALSE)</f>
        <v>5.54</v>
      </c>
      <c r="Q206" s="105">
        <f>VLOOKUP(Table3[Symbol],stockComparisonTrading_excel!$A$2:$X$562,19,FALSE)</f>
        <v>2.31</v>
      </c>
      <c r="R206" s="105">
        <f>VLOOKUP(Table3[Symbol],stockComparisonTrading_excel!$A$2:$X$562,20,FALSE)</f>
        <v>4.2300000000000004</v>
      </c>
      <c r="S206" s="105" t="str">
        <f>VLOOKUP(Table3[Symbol],stockComparisonTrading_excel!$A$2:$X$562,21,FALSE)</f>
        <v>-</v>
      </c>
      <c r="T206" s="105">
        <f>VLOOKUP(Table3[Symbol],stockComparisonTrading_excel!$A$2:$X$562,22,FALSE)</f>
        <v>71.010000000000005</v>
      </c>
      <c r="U206" s="105">
        <f>VLOOKUP(Table3[Symbol],stockComparisonTrading_excel!$A$2:$X$562,23,FALSE)</f>
        <v>417041828</v>
      </c>
      <c r="V206" s="105">
        <f>VLOOKUP(Table3[Symbol],stockComparisonTrading_excel!$A$2:$X$562,24,FALSE)</f>
        <v>2</v>
      </c>
      <c r="W206" s="106" t="str">
        <f>VLOOKUP(Table3[Symbol],Finalcial!$A$2:$P$493,2)</f>
        <v>Q4/2012</v>
      </c>
      <c r="X206" s="107">
        <f>VLOOKUP(Table3[Symbol],Finalcial!$A$2:$P$493,3)</f>
        <v>41274</v>
      </c>
      <c r="Y206" s="107">
        <f>VLOOKUP(Table3[Symbol],Finalcial!$A$2:$P$493,4,FALSE)</f>
        <v>4108403.75</v>
      </c>
      <c r="Z206" s="107">
        <f>VLOOKUP(Table3[Symbol],Finalcial!$A$2:$P$493,5,FALSE)</f>
        <v>2047520.85</v>
      </c>
      <c r="AA206" s="107">
        <f>VLOOKUP(Table3[Symbol],Finalcial!$A$2:$P$493,6,FALSE)</f>
        <v>834083.66</v>
      </c>
      <c r="AB206" s="107">
        <f>VLOOKUP(Table3[Symbol],Finalcial!$A$2:$P$493,7,FALSE)</f>
        <v>2063715.68</v>
      </c>
      <c r="AC206" s="107">
        <f>VLOOKUP(Table3[Symbol],Finalcial!$A$2:$P$493,8,FALSE)</f>
        <v>2331836.38</v>
      </c>
      <c r="AD206" s="107">
        <f>VLOOKUP(Table3[Symbol],Finalcial!$A$2:$P$493,9,FALSE)</f>
        <v>302891.38</v>
      </c>
      <c r="AE206" s="107">
        <f>VLOOKUP(Table3[Symbol],Finalcial!$A$2:$P$493,10,FALSE)</f>
        <v>0.73</v>
      </c>
      <c r="AF206" s="107">
        <f>VLOOKUP(Table3[Symbol],Finalcial!$A$2:$P$493,11,FALSE)</f>
        <v>0.99</v>
      </c>
      <c r="AG206" s="107">
        <f>VLOOKUP(Table3[Symbol],Finalcial!$A$2:$P$493,12,FALSE)</f>
        <v>12.99</v>
      </c>
      <c r="AH206" s="107">
        <f>VLOOKUP(Table3[Symbol],Finalcial!$A$2:$P$493,13,FALSE)</f>
        <v>25.15</v>
      </c>
      <c r="AI206" s="107">
        <f>VLOOKUP(Table3[Symbol],Finalcial!$A$2:$P$493,14,FALSE)</f>
        <v>45.36</v>
      </c>
      <c r="AJ206" s="108">
        <f t="shared" si="3"/>
        <v>6.7599178623043024</v>
      </c>
    </row>
    <row r="207" spans="1:36" ht="18.55" customHeight="1" x14ac:dyDescent="0.3">
      <c r="A207" s="64" t="s">
        <v>60</v>
      </c>
      <c r="B207" s="14" t="str">
        <f>VLOOKUP(Table3[Symbol],stockComparisonTrading_excel!$A$2:$X$562,2,FALSE)</f>
        <v>Services: Media &amp; Publishing</v>
      </c>
      <c r="C207" s="104">
        <f>VLOOKUP(Table3[Symbol],stockComparisonTrading_excel!$A$2:$X$562,3,FALSE)</f>
        <v>71</v>
      </c>
      <c r="D207" s="105">
        <f>VLOOKUP(Table3[Symbol],stockComparisonTrading_excel!$A$2:$X$562,18,FALSE)</f>
        <v>27.7</v>
      </c>
      <c r="E207" s="105">
        <f>VLOOKUP(Table3[Symbol],stockComparisonTrading_excel!$A$2:$X$562,18,FALSE)</f>
        <v>27.7</v>
      </c>
      <c r="F207" s="105">
        <f>VLOOKUP(Table3[Symbol],stockComparisonTrading_excel!$A$2:$X$562,18,FALSE)</f>
        <v>27.7</v>
      </c>
      <c r="G207" s="105">
        <f>VLOOKUP(Table3[Symbol],stockComparisonTrading_excel!$A$2:$X$562,18,FALSE)</f>
        <v>27.7</v>
      </c>
      <c r="H207" s="105">
        <f>VLOOKUP(Table3[Symbol],stockComparisonTrading_excel!$A$2:$X$562,18,FALSE)</f>
        <v>27.7</v>
      </c>
      <c r="I207" s="105">
        <f>VLOOKUP(Table3[Symbol],stockComparisonTrading_excel!$A$2:$X$562,18,FALSE)</f>
        <v>27.7</v>
      </c>
      <c r="J207" s="105">
        <f>VLOOKUP(Table3[Symbol],stockComparisonTrading_excel!$A$2:$X$562,18,FALSE)</f>
        <v>27.7</v>
      </c>
      <c r="K207" s="105">
        <f>VLOOKUP(Table3[Symbol],stockComparisonTrading_excel!$A$2:$X$562,18,FALSE)</f>
        <v>27.7</v>
      </c>
      <c r="L207" s="105">
        <f>VLOOKUP(Table3[Symbol],stockComparisonTrading_excel!$A$2:$X$562,18,FALSE)</f>
        <v>27.7</v>
      </c>
      <c r="M207" s="105">
        <f>VLOOKUP(Table3[Symbol],stockComparisonTrading_excel!$A$2:$X$562,18,FALSE)</f>
        <v>27.7</v>
      </c>
      <c r="N207" s="105">
        <f>VLOOKUP(Table3[Symbol],stockComparisonTrading_excel!$A$2:$X$562,18,FALSE)</f>
        <v>27.7</v>
      </c>
      <c r="O207" s="105">
        <f>VLOOKUP(Table3[Symbol],stockComparisonTrading_excel!$A$2:$X$562,17,FALSE)</f>
        <v>140000000000</v>
      </c>
      <c r="P207" s="105">
        <f>VLOOKUP(Table3[Symbol],stockComparisonTrading_excel!$A$2:$X$562,18,FALSE)</f>
        <v>27.7</v>
      </c>
      <c r="Q207" s="105">
        <f>VLOOKUP(Table3[Symbol],stockComparisonTrading_excel!$A$2:$X$562,19,FALSE)</f>
        <v>20.04</v>
      </c>
      <c r="R207" s="105">
        <f>VLOOKUP(Table3[Symbol],stockComparisonTrading_excel!$A$2:$X$562,20,FALSE)</f>
        <v>3.49</v>
      </c>
      <c r="S207" s="105">
        <f>VLOOKUP(Table3[Symbol],stockComparisonTrading_excel!$A$2:$X$562,21,FALSE)</f>
        <v>3.21</v>
      </c>
      <c r="T207" s="105">
        <f>VLOOKUP(Table3[Symbol],stockComparisonTrading_excel!$A$2:$X$562,22,FALSE)</f>
        <v>12.91</v>
      </c>
      <c r="U207" s="105">
        <f>VLOOKUP(Table3[Symbol],stockComparisonTrading_excel!$A$2:$X$562,23,FALSE)</f>
        <v>2000000000</v>
      </c>
      <c r="V207" s="105">
        <f>VLOOKUP(Table3[Symbol],stockComparisonTrading_excel!$A$2:$X$562,24,FALSE)</f>
        <v>1</v>
      </c>
      <c r="W207" s="106" t="str">
        <f>VLOOKUP(Table3[Symbol],Finalcial!$A$2:$P$493,2)</f>
        <v>Q1/2013</v>
      </c>
      <c r="X207" s="107">
        <f>VLOOKUP(Table3[Symbol],Finalcial!$A$2:$P$493,3)</f>
        <v>41364</v>
      </c>
      <c r="Y207" s="107">
        <f>VLOOKUP(Table3[Symbol],Finalcial!$A$2:$P$493,4,FALSE)</f>
        <v>12847272</v>
      </c>
      <c r="Z207" s="107">
        <f>VLOOKUP(Table3[Symbol],Finalcial!$A$2:$P$493,5,FALSE)</f>
        <v>5600807</v>
      </c>
      <c r="AA207" s="107">
        <f>VLOOKUP(Table3[Symbol],Finalcial!$A$2:$P$493,6,FALSE)</f>
        <v>2000000</v>
      </c>
      <c r="AB207" s="107">
        <f>VLOOKUP(Table3[Symbol],Finalcial!$A$2:$P$493,7,FALSE)</f>
        <v>6985223</v>
      </c>
      <c r="AC207" s="107">
        <f>VLOOKUP(Table3[Symbol],Finalcial!$A$2:$P$493,8,FALSE)</f>
        <v>3885852</v>
      </c>
      <c r="AD207" s="107">
        <f>VLOOKUP(Table3[Symbol],Finalcial!$A$2:$P$493,9,FALSE)</f>
        <v>1381119</v>
      </c>
      <c r="AE207" s="107">
        <f>VLOOKUP(Table3[Symbol],Finalcial!$A$2:$P$493,10,FALSE)</f>
        <v>0.69</v>
      </c>
      <c r="AF207" s="107">
        <f>VLOOKUP(Table3[Symbol],Finalcial!$A$2:$P$493,11,FALSE)</f>
        <v>0.8</v>
      </c>
      <c r="AG207" s="107">
        <f>VLOOKUP(Table3[Symbol],Finalcial!$A$2:$P$493,12,FALSE)</f>
        <v>35.54</v>
      </c>
      <c r="AH207" s="107">
        <f>VLOOKUP(Table3[Symbol],Finalcial!$A$2:$P$493,13,FALSE)</f>
        <v>55.28</v>
      </c>
      <c r="AI207" s="107">
        <f>VLOOKUP(Table3[Symbol],Finalcial!$A$2:$P$493,14,FALSE)</f>
        <v>75.709999999999994</v>
      </c>
      <c r="AJ207" s="108">
        <f t="shared" si="3"/>
        <v>4.0552675041035569</v>
      </c>
    </row>
    <row r="208" spans="1:36" ht="18.55" customHeight="1" x14ac:dyDescent="0.3">
      <c r="A208" s="43" t="s">
        <v>55</v>
      </c>
      <c r="B208" s="14" t="str">
        <f>VLOOKUP(Table3[Symbol],stockComparisonTrading_excel!$A$2:$X$562,2,FALSE)</f>
        <v>Financials: Banking</v>
      </c>
      <c r="C208" s="104">
        <f>VLOOKUP(Table3[Symbol],stockComparisonTrading_excel!$A$2:$X$562,3,FALSE)</f>
        <v>32.5</v>
      </c>
      <c r="D208" s="105">
        <f>VLOOKUP(Table3[Symbol],stockComparisonTrading_excel!$A$2:$X$562,18,FALSE)</f>
        <v>13.75</v>
      </c>
      <c r="E208" s="105">
        <f>VLOOKUP(Table3[Symbol],stockComparisonTrading_excel!$A$2:$X$562,18,FALSE)</f>
        <v>13.75</v>
      </c>
      <c r="F208" s="105">
        <f>VLOOKUP(Table3[Symbol],stockComparisonTrading_excel!$A$2:$X$562,18,FALSE)</f>
        <v>13.75</v>
      </c>
      <c r="G208" s="105">
        <f>VLOOKUP(Table3[Symbol],stockComparisonTrading_excel!$A$2:$X$562,18,FALSE)</f>
        <v>13.75</v>
      </c>
      <c r="H208" s="105">
        <f>VLOOKUP(Table3[Symbol],stockComparisonTrading_excel!$A$2:$X$562,18,FALSE)</f>
        <v>13.75</v>
      </c>
      <c r="I208" s="105">
        <f>VLOOKUP(Table3[Symbol],stockComparisonTrading_excel!$A$2:$X$562,18,FALSE)</f>
        <v>13.75</v>
      </c>
      <c r="J208" s="105">
        <f>VLOOKUP(Table3[Symbol],stockComparisonTrading_excel!$A$2:$X$562,18,FALSE)</f>
        <v>13.75</v>
      </c>
      <c r="K208" s="105">
        <f>VLOOKUP(Table3[Symbol],stockComparisonTrading_excel!$A$2:$X$562,18,FALSE)</f>
        <v>13.75</v>
      </c>
      <c r="L208" s="105">
        <f>VLOOKUP(Table3[Symbol],stockComparisonTrading_excel!$A$2:$X$562,18,FALSE)</f>
        <v>13.75</v>
      </c>
      <c r="M208" s="105">
        <f>VLOOKUP(Table3[Symbol],stockComparisonTrading_excel!$A$2:$X$562,18,FALSE)</f>
        <v>13.75</v>
      </c>
      <c r="N208" s="105">
        <f>VLOOKUP(Table3[Symbol],stockComparisonTrading_excel!$A$2:$X$562,18,FALSE)</f>
        <v>13.75</v>
      </c>
      <c r="O208" s="105">
        <f>VLOOKUP(Table3[Symbol],stockComparisonTrading_excel!$A$2:$X$562,17,FALSE)</f>
        <v>209557959271.5</v>
      </c>
      <c r="P208" s="105">
        <f>VLOOKUP(Table3[Symbol],stockComparisonTrading_excel!$A$2:$X$562,18,FALSE)</f>
        <v>13.75</v>
      </c>
      <c r="Q208" s="105">
        <f>VLOOKUP(Table3[Symbol],stockComparisonTrading_excel!$A$2:$X$562,19,FALSE)</f>
        <v>1.78</v>
      </c>
      <c r="R208" s="105">
        <f>VLOOKUP(Table3[Symbol],stockComparisonTrading_excel!$A$2:$X$562,20,FALSE)</f>
        <v>19.350000000000001</v>
      </c>
      <c r="S208" s="105">
        <f>VLOOKUP(Table3[Symbol],stockComparisonTrading_excel!$A$2:$X$562,21,FALSE)</f>
        <v>2.3199999999999998</v>
      </c>
      <c r="T208" s="105">
        <f>VLOOKUP(Table3[Symbol],stockComparisonTrading_excel!$A$2:$X$562,22,FALSE)</f>
        <v>24.38</v>
      </c>
      <c r="U208" s="105">
        <f>VLOOKUP(Table3[Symbol],stockComparisonTrading_excel!$A$2:$X$562,23,FALSE)</f>
        <v>6074143747</v>
      </c>
      <c r="V208" s="105">
        <f>VLOOKUP(Table3[Symbol],stockComparisonTrading_excel!$A$2:$X$562,24,FALSE)</f>
        <v>10</v>
      </c>
      <c r="W208" s="106" t="str">
        <f>VLOOKUP(Table3[Symbol],Finalcial!$A$2:$P$493,2)</f>
        <v>Q1/2013</v>
      </c>
      <c r="X208" s="107">
        <f>VLOOKUP(Table3[Symbol],Finalcial!$A$2:$P$493,3)</f>
        <v>41364</v>
      </c>
      <c r="Y208" s="107">
        <f>VLOOKUP(Table3[Symbol],Finalcial!$A$2:$P$493,4,FALSE)</f>
        <v>1102777109</v>
      </c>
      <c r="Z208" s="107">
        <f>VLOOKUP(Table3[Symbol],Finalcial!$A$2:$P$493,5,FALSE)</f>
        <v>985082667</v>
      </c>
      <c r="AA208" s="107">
        <f>VLOOKUP(Table3[Symbol],Finalcial!$A$2:$P$493,6,FALSE)</f>
        <v>60741437</v>
      </c>
      <c r="AB208" s="107">
        <f>VLOOKUP(Table3[Symbol],Finalcial!$A$2:$P$493,7,FALSE)</f>
        <v>117504498</v>
      </c>
      <c r="AC208" s="107">
        <f>VLOOKUP(Table3[Symbol],Finalcial!$A$2:$P$493,8,FALSE)</f>
        <v>22330720</v>
      </c>
      <c r="AD208" s="107">
        <f>VLOOKUP(Table3[Symbol],Finalcial!$A$2:$P$493,9,FALSE)</f>
        <v>4045435</v>
      </c>
      <c r="AE208" s="107">
        <f>VLOOKUP(Table3[Symbol],Finalcial!$A$2:$P$493,10,FALSE)</f>
        <v>0.67</v>
      </c>
      <c r="AF208" s="107">
        <f>VLOOKUP(Table3[Symbol],Finalcial!$A$2:$P$493,11,FALSE)</f>
        <v>8.3800000000000008</v>
      </c>
      <c r="AG208" s="107">
        <f>VLOOKUP(Table3[Symbol],Finalcial!$A$2:$P$493,12,FALSE)</f>
        <v>18.12</v>
      </c>
      <c r="AH208" s="107">
        <f>VLOOKUP(Table3[Symbol],Finalcial!$A$2:$P$493,13,FALSE)</f>
        <v>1.88</v>
      </c>
      <c r="AI208" s="107">
        <f>VLOOKUP(Table3[Symbol],Finalcial!$A$2:$P$493,14,FALSE)</f>
        <v>13.63</v>
      </c>
      <c r="AJ208" s="108">
        <f t="shared" si="3"/>
        <v>243.50475709039944</v>
      </c>
    </row>
    <row r="209" spans="1:36" ht="18.55" customHeight="1" x14ac:dyDescent="0.3">
      <c r="A209" s="64" t="s">
        <v>461</v>
      </c>
      <c r="B209" s="14" t="str">
        <f>VLOOKUP(Table3[Symbol],stockComparisonTrading_excel!$A$2:$X$562,2,FALSE)</f>
        <v>Industrials: Petrochemicals &amp; Chemicals</v>
      </c>
      <c r="C209" s="104">
        <f>VLOOKUP(Table3[Symbol],stockComparisonTrading_excel!$A$2:$X$562,3,FALSE)</f>
        <v>30.75</v>
      </c>
      <c r="D209" s="105">
        <f>VLOOKUP(Table3[Symbol],stockComparisonTrading_excel!$A$2:$X$562,18,FALSE)</f>
        <v>9.14</v>
      </c>
      <c r="E209" s="105">
        <f>VLOOKUP(Table3[Symbol],stockComparisonTrading_excel!$A$2:$X$562,18,FALSE)</f>
        <v>9.14</v>
      </c>
      <c r="F209" s="105">
        <f>VLOOKUP(Table3[Symbol],stockComparisonTrading_excel!$A$2:$X$562,18,FALSE)</f>
        <v>9.14</v>
      </c>
      <c r="G209" s="105">
        <f>VLOOKUP(Table3[Symbol],stockComparisonTrading_excel!$A$2:$X$562,18,FALSE)</f>
        <v>9.14</v>
      </c>
      <c r="H209" s="105">
        <f>VLOOKUP(Table3[Symbol],stockComparisonTrading_excel!$A$2:$X$562,18,FALSE)</f>
        <v>9.14</v>
      </c>
      <c r="I209" s="105">
        <f>VLOOKUP(Table3[Symbol],stockComparisonTrading_excel!$A$2:$X$562,18,FALSE)</f>
        <v>9.14</v>
      </c>
      <c r="J209" s="105">
        <f>VLOOKUP(Table3[Symbol],stockComparisonTrading_excel!$A$2:$X$562,18,FALSE)</f>
        <v>9.14</v>
      </c>
      <c r="K209" s="105">
        <f>VLOOKUP(Table3[Symbol],stockComparisonTrading_excel!$A$2:$X$562,18,FALSE)</f>
        <v>9.14</v>
      </c>
      <c r="L209" s="105">
        <f>VLOOKUP(Table3[Symbol],stockComparisonTrading_excel!$A$2:$X$562,18,FALSE)</f>
        <v>9.14</v>
      </c>
      <c r="M209" s="105">
        <f>VLOOKUP(Table3[Symbol],stockComparisonTrading_excel!$A$2:$X$562,18,FALSE)</f>
        <v>9.14</v>
      </c>
      <c r="N209" s="105">
        <f>VLOOKUP(Table3[Symbol],stockComparisonTrading_excel!$A$2:$X$562,18,FALSE)</f>
        <v>9.14</v>
      </c>
      <c r="O209" s="105">
        <f>VLOOKUP(Table3[Symbol],stockComparisonTrading_excel!$A$2:$X$562,17,FALSE)</f>
        <v>28875000000</v>
      </c>
      <c r="P209" s="105">
        <f>VLOOKUP(Table3[Symbol],stockComparisonTrading_excel!$A$2:$X$562,18,FALSE)</f>
        <v>9.14</v>
      </c>
      <c r="Q209" s="105">
        <f>VLOOKUP(Table3[Symbol],stockComparisonTrading_excel!$A$2:$X$562,19,FALSE)</f>
        <v>1.99</v>
      </c>
      <c r="R209" s="105">
        <f>VLOOKUP(Table3[Symbol],stockComparisonTrading_excel!$A$2:$X$562,20,FALSE)</f>
        <v>16.61</v>
      </c>
      <c r="S209" s="105">
        <f>VLOOKUP(Table3[Symbol],stockComparisonTrading_excel!$A$2:$X$562,21,FALSE)</f>
        <v>6.82</v>
      </c>
      <c r="T209" s="105">
        <f>VLOOKUP(Table3[Symbol],stockComparisonTrading_excel!$A$2:$X$562,22,FALSE)</f>
        <v>1.61</v>
      </c>
      <c r="U209" s="105">
        <f>VLOOKUP(Table3[Symbol],stockComparisonTrading_excel!$A$2:$X$562,23,FALSE)</f>
        <v>875000000</v>
      </c>
      <c r="V209" s="105">
        <f>VLOOKUP(Table3[Symbol],stockComparisonTrading_excel!$A$2:$X$562,24,FALSE)</f>
        <v>1</v>
      </c>
      <c r="W209" s="106" t="str">
        <f>VLOOKUP(Table3[Symbol],Finalcial!$A$2:$P$493,2)</f>
        <v>Q1/2013</v>
      </c>
      <c r="X209" s="107">
        <f>VLOOKUP(Table3[Symbol],Finalcial!$A$2:$P$493,3)</f>
        <v>41364</v>
      </c>
      <c r="Y209" s="107">
        <f>VLOOKUP(Table3[Symbol],Finalcial!$A$2:$P$493,4,FALSE)</f>
        <v>24505845</v>
      </c>
      <c r="Z209" s="107">
        <f>VLOOKUP(Table3[Symbol],Finalcial!$A$2:$P$493,5,FALSE)</f>
        <v>9554260</v>
      </c>
      <c r="AA209" s="107">
        <f>VLOOKUP(Table3[Symbol],Finalcial!$A$2:$P$493,6,FALSE)</f>
        <v>875000</v>
      </c>
      <c r="AB209" s="107">
        <f>VLOOKUP(Table3[Symbol],Finalcial!$A$2:$P$493,7,FALSE)</f>
        <v>14537207</v>
      </c>
      <c r="AC209" s="107">
        <f>VLOOKUP(Table3[Symbol],Finalcial!$A$2:$P$493,8,FALSE)</f>
        <v>7889694</v>
      </c>
      <c r="AD209" s="107">
        <f>VLOOKUP(Table3[Symbol],Finalcial!$A$2:$P$493,9,FALSE)</f>
        <v>582140</v>
      </c>
      <c r="AE209" s="107">
        <f>VLOOKUP(Table3[Symbol],Finalcial!$A$2:$P$493,10,FALSE)</f>
        <v>0.67</v>
      </c>
      <c r="AF209" s="107">
        <f>VLOOKUP(Table3[Symbol],Finalcial!$A$2:$P$493,11,FALSE)</f>
        <v>0.66</v>
      </c>
      <c r="AG209" s="107">
        <f>VLOOKUP(Table3[Symbol],Finalcial!$A$2:$P$493,12,FALSE)</f>
        <v>7.38</v>
      </c>
      <c r="AH209" s="107">
        <f>VLOOKUP(Table3[Symbol],Finalcial!$A$2:$P$493,13,FALSE)</f>
        <v>16.559999999999999</v>
      </c>
      <c r="AI209" s="107">
        <f>VLOOKUP(Table3[Symbol],Finalcial!$A$2:$P$493,14,FALSE)</f>
        <v>21.84</v>
      </c>
      <c r="AJ209" s="108">
        <f t="shared" si="3"/>
        <v>16.41230631806782</v>
      </c>
    </row>
    <row r="210" spans="1:36" ht="18.55" customHeight="1" x14ac:dyDescent="0.3">
      <c r="A210" s="43" t="s">
        <v>397</v>
      </c>
      <c r="B210" s="14" t="str">
        <f>VLOOKUP(Table3[Symbol],stockComparisonTrading_excel!$A$2:$X$562,2,FALSE)</f>
        <v>Agribusiness</v>
      </c>
      <c r="C210" s="104">
        <f>VLOOKUP(Table3[Symbol],stockComparisonTrading_excel!$A$2:$X$562,3,FALSE)</f>
        <v>17.5</v>
      </c>
      <c r="D210" s="105">
        <f>VLOOKUP(Table3[Symbol],stockComparisonTrading_excel!$A$2:$X$562,18,FALSE)</f>
        <v>14.67</v>
      </c>
      <c r="E210" s="105">
        <f>VLOOKUP(Table3[Symbol],stockComparisonTrading_excel!$A$2:$X$562,18,FALSE)</f>
        <v>14.67</v>
      </c>
      <c r="F210" s="105">
        <f>VLOOKUP(Table3[Symbol],stockComparisonTrading_excel!$A$2:$X$562,18,FALSE)</f>
        <v>14.67</v>
      </c>
      <c r="G210" s="105">
        <f>VLOOKUP(Table3[Symbol],stockComparisonTrading_excel!$A$2:$X$562,18,FALSE)</f>
        <v>14.67</v>
      </c>
      <c r="H210" s="105">
        <f>VLOOKUP(Table3[Symbol],stockComparisonTrading_excel!$A$2:$X$562,18,FALSE)</f>
        <v>14.67</v>
      </c>
      <c r="I210" s="105">
        <f>VLOOKUP(Table3[Symbol],stockComparisonTrading_excel!$A$2:$X$562,18,FALSE)</f>
        <v>14.67</v>
      </c>
      <c r="J210" s="105">
        <f>VLOOKUP(Table3[Symbol],stockComparisonTrading_excel!$A$2:$X$562,18,FALSE)</f>
        <v>14.67</v>
      </c>
      <c r="K210" s="105">
        <f>VLOOKUP(Table3[Symbol],stockComparisonTrading_excel!$A$2:$X$562,18,FALSE)</f>
        <v>14.67</v>
      </c>
      <c r="L210" s="105">
        <f>VLOOKUP(Table3[Symbol],stockComparisonTrading_excel!$A$2:$X$562,18,FALSE)</f>
        <v>14.67</v>
      </c>
      <c r="M210" s="105">
        <f>VLOOKUP(Table3[Symbol],stockComparisonTrading_excel!$A$2:$X$562,18,FALSE)</f>
        <v>14.67</v>
      </c>
      <c r="N210" s="105">
        <f>VLOOKUP(Table3[Symbol],stockComparisonTrading_excel!$A$2:$X$562,18,FALSE)</f>
        <v>14.67</v>
      </c>
      <c r="O210" s="105">
        <f>VLOOKUP(Table3[Symbol],stockComparisonTrading_excel!$A$2:$X$562,17,FALSE)</f>
        <v>20224000000</v>
      </c>
      <c r="P210" s="105">
        <f>VLOOKUP(Table3[Symbol],stockComparisonTrading_excel!$A$2:$X$562,18,FALSE)</f>
        <v>14.67</v>
      </c>
      <c r="Q210" s="105">
        <f>VLOOKUP(Table3[Symbol],stockComparisonTrading_excel!$A$2:$X$562,19,FALSE)</f>
        <v>1.07</v>
      </c>
      <c r="R210" s="105">
        <f>VLOOKUP(Table3[Symbol],stockComparisonTrading_excel!$A$2:$X$562,20,FALSE)</f>
        <v>14.73</v>
      </c>
      <c r="S210" s="105">
        <f>VLOOKUP(Table3[Symbol],stockComparisonTrading_excel!$A$2:$X$562,21,FALSE)</f>
        <v>3.16</v>
      </c>
      <c r="T210" s="105">
        <f>VLOOKUP(Table3[Symbol],stockComparisonTrading_excel!$A$2:$X$562,22,FALSE)</f>
        <v>60.75</v>
      </c>
      <c r="U210" s="105">
        <f>VLOOKUP(Table3[Symbol],stockComparisonTrading_excel!$A$2:$X$562,23,FALSE)</f>
        <v>1280000000</v>
      </c>
      <c r="V210" s="105">
        <f>VLOOKUP(Table3[Symbol],stockComparisonTrading_excel!$A$2:$X$562,24,FALSE)</f>
        <v>1</v>
      </c>
      <c r="W210" s="106" t="str">
        <f>VLOOKUP(Table3[Symbol],Finalcial!$A$2:$P$493,2)</f>
        <v>Q1/2013</v>
      </c>
      <c r="X210" s="107">
        <f>VLOOKUP(Table3[Symbol],Finalcial!$A$2:$P$493,3)</f>
        <v>41364</v>
      </c>
      <c r="Y210" s="107">
        <f>VLOOKUP(Table3[Symbol],Finalcial!$A$2:$P$493,4,FALSE)</f>
        <v>40201386.350000001</v>
      </c>
      <c r="Z210" s="107">
        <f>VLOOKUP(Table3[Symbol],Finalcial!$A$2:$P$493,5,FALSE)</f>
        <v>20571747.949999999</v>
      </c>
      <c r="AA210" s="107">
        <f>VLOOKUP(Table3[Symbol],Finalcial!$A$2:$P$493,6,FALSE)</f>
        <v>1280000</v>
      </c>
      <c r="AB210" s="107">
        <f>VLOOKUP(Table3[Symbol],Finalcial!$A$2:$P$493,7,FALSE)</f>
        <v>19547077.539999999</v>
      </c>
      <c r="AC210" s="107">
        <f>VLOOKUP(Table3[Symbol],Finalcial!$A$2:$P$493,8,FALSE)</f>
        <v>25080033.149999999</v>
      </c>
      <c r="AD210" s="107">
        <f>VLOOKUP(Table3[Symbol],Finalcial!$A$2:$P$493,9,FALSE)</f>
        <v>850094.01</v>
      </c>
      <c r="AE210" s="107">
        <f>VLOOKUP(Table3[Symbol],Finalcial!$A$2:$P$493,10,FALSE)</f>
        <v>0.66</v>
      </c>
      <c r="AF210" s="107">
        <f>VLOOKUP(Table3[Symbol],Finalcial!$A$2:$P$493,11,FALSE)</f>
        <v>1.05</v>
      </c>
      <c r="AG210" s="107">
        <f>VLOOKUP(Table3[Symbol],Finalcial!$A$2:$P$493,12,FALSE)</f>
        <v>3.39</v>
      </c>
      <c r="AH210" s="107">
        <f>VLOOKUP(Table3[Symbol],Finalcial!$A$2:$P$493,13,FALSE)</f>
        <v>6.76</v>
      </c>
      <c r="AI210" s="107">
        <f>VLOOKUP(Table3[Symbol],Finalcial!$A$2:$P$493,14,FALSE)</f>
        <v>9.6999999999999993</v>
      </c>
      <c r="AJ210" s="108">
        <f t="shared" si="3"/>
        <v>24.199379960341091</v>
      </c>
    </row>
    <row r="211" spans="1:36" ht="18.55" customHeight="1" x14ac:dyDescent="0.3">
      <c r="A211" s="64" t="s">
        <v>487</v>
      </c>
      <c r="B211" s="14" t="str">
        <f>VLOOKUP(Table3[Symbol],stockComparisonTrading_excel!$A$2:$X$562,2,FALSE)</f>
        <v>Financials: Insurance</v>
      </c>
      <c r="C211" s="104">
        <f>VLOOKUP(Table3[Symbol],stockComparisonTrading_excel!$A$2:$X$562,3,FALSE)</f>
        <v>12.9</v>
      </c>
      <c r="D211" s="105">
        <f>VLOOKUP(Table3[Symbol],stockComparisonTrading_excel!$A$2:$X$562,18,FALSE)</f>
        <v>10.73</v>
      </c>
      <c r="E211" s="105">
        <f>VLOOKUP(Table3[Symbol],stockComparisonTrading_excel!$A$2:$X$562,18,FALSE)</f>
        <v>10.73</v>
      </c>
      <c r="F211" s="105">
        <f>VLOOKUP(Table3[Symbol],stockComparisonTrading_excel!$A$2:$X$562,18,FALSE)</f>
        <v>10.73</v>
      </c>
      <c r="G211" s="105">
        <f>VLOOKUP(Table3[Symbol],stockComparisonTrading_excel!$A$2:$X$562,18,FALSE)</f>
        <v>10.73</v>
      </c>
      <c r="H211" s="105">
        <f>VLOOKUP(Table3[Symbol],stockComparisonTrading_excel!$A$2:$X$562,18,FALSE)</f>
        <v>10.73</v>
      </c>
      <c r="I211" s="105">
        <f>VLOOKUP(Table3[Symbol],stockComparisonTrading_excel!$A$2:$X$562,18,FALSE)</f>
        <v>10.73</v>
      </c>
      <c r="J211" s="105">
        <f>VLOOKUP(Table3[Symbol],stockComparisonTrading_excel!$A$2:$X$562,18,FALSE)</f>
        <v>10.73</v>
      </c>
      <c r="K211" s="105">
        <f>VLOOKUP(Table3[Symbol],stockComparisonTrading_excel!$A$2:$X$562,18,FALSE)</f>
        <v>10.73</v>
      </c>
      <c r="L211" s="105">
        <f>VLOOKUP(Table3[Symbol],stockComparisonTrading_excel!$A$2:$X$562,18,FALSE)</f>
        <v>10.73</v>
      </c>
      <c r="M211" s="105">
        <f>VLOOKUP(Table3[Symbol],stockComparisonTrading_excel!$A$2:$X$562,18,FALSE)</f>
        <v>10.73</v>
      </c>
      <c r="N211" s="105">
        <f>VLOOKUP(Table3[Symbol],stockComparisonTrading_excel!$A$2:$X$562,18,FALSE)</f>
        <v>10.73</v>
      </c>
      <c r="O211" s="105">
        <f>VLOOKUP(Table3[Symbol],stockComparisonTrading_excel!$A$2:$X$562,17,FALSE)</f>
        <v>2090700000</v>
      </c>
      <c r="P211" s="105">
        <f>VLOOKUP(Table3[Symbol],stockComparisonTrading_excel!$A$2:$X$562,18,FALSE)</f>
        <v>10.73</v>
      </c>
      <c r="Q211" s="105">
        <f>VLOOKUP(Table3[Symbol],stockComparisonTrading_excel!$A$2:$X$562,19,FALSE)</f>
        <v>1.93</v>
      </c>
      <c r="R211" s="105">
        <f>VLOOKUP(Table3[Symbol],stockComparisonTrading_excel!$A$2:$X$562,20,FALSE)</f>
        <v>7.14</v>
      </c>
      <c r="S211" s="105">
        <f>VLOOKUP(Table3[Symbol],stockComparisonTrading_excel!$A$2:$X$562,21,FALSE)</f>
        <v>3.12</v>
      </c>
      <c r="T211" s="105">
        <f>VLOOKUP(Table3[Symbol],stockComparisonTrading_excel!$A$2:$X$562,22,FALSE)</f>
        <v>63.49</v>
      </c>
      <c r="U211" s="105">
        <f>VLOOKUP(Table3[Symbol],stockComparisonTrading_excel!$A$2:$X$562,23,FALSE)</f>
        <v>151500000</v>
      </c>
      <c r="V211" s="105">
        <f>VLOOKUP(Table3[Symbol],stockComparisonTrading_excel!$A$2:$X$562,24,FALSE)</f>
        <v>1</v>
      </c>
      <c r="W211" s="106" t="str">
        <f>VLOOKUP(Table3[Symbol],Finalcial!$A$2:$P$493,2)</f>
        <v>Q1/2013</v>
      </c>
      <c r="X211" s="107">
        <f>VLOOKUP(Table3[Symbol],Finalcial!$A$2:$P$493,3)</f>
        <v>41364</v>
      </c>
      <c r="Y211" s="107">
        <f>VLOOKUP(Table3[Symbol],Finalcial!$A$2:$P$493,4,FALSE)</f>
        <v>4459523.0999999996</v>
      </c>
      <c r="Z211" s="107">
        <f>VLOOKUP(Table3[Symbol],Finalcial!$A$2:$P$493,5,FALSE)</f>
        <v>3378060.14</v>
      </c>
      <c r="AA211" s="107">
        <f>VLOOKUP(Table3[Symbol],Finalcial!$A$2:$P$493,6,FALSE)</f>
        <v>151500</v>
      </c>
      <c r="AB211" s="107">
        <f>VLOOKUP(Table3[Symbol],Finalcial!$A$2:$P$493,7,FALSE)</f>
        <v>1081462.96</v>
      </c>
      <c r="AC211" s="107">
        <f>VLOOKUP(Table3[Symbol],Finalcial!$A$2:$P$493,8,FALSE)</f>
        <v>577156.30000000005</v>
      </c>
      <c r="AD211" s="107">
        <f>VLOOKUP(Table3[Symbol],Finalcial!$A$2:$P$493,9,FALSE)</f>
        <v>97995.76</v>
      </c>
      <c r="AE211" s="107">
        <f>VLOOKUP(Table3[Symbol],Finalcial!$A$2:$P$493,10,FALSE)</f>
        <v>0.65</v>
      </c>
      <c r="AF211" s="107">
        <f>VLOOKUP(Table3[Symbol],Finalcial!$A$2:$P$493,11,FALSE)</f>
        <v>3.12</v>
      </c>
      <c r="AG211" s="107">
        <f>VLOOKUP(Table3[Symbol],Finalcial!$A$2:$P$493,12,FALSE)</f>
        <v>16.98</v>
      </c>
      <c r="AH211" s="107">
        <f>VLOOKUP(Table3[Symbol],Finalcial!$A$2:$P$493,13,FALSE)</f>
        <v>5.63</v>
      </c>
      <c r="AI211" s="107">
        <f>VLOOKUP(Table3[Symbol],Finalcial!$A$2:$P$493,14,FALSE)</f>
        <v>20.85</v>
      </c>
      <c r="AJ211" s="108">
        <f t="shared" si="3"/>
        <v>34.47149284826201</v>
      </c>
    </row>
    <row r="212" spans="1:36" ht="18.55" customHeight="1" x14ac:dyDescent="0.3">
      <c r="A212" s="38" t="s">
        <v>514</v>
      </c>
      <c r="B212" s="14" t="str">
        <f>VLOOKUP(Table3[Symbol],stockComparisonTrading_excel!$A$2:$X$562,2,FALSE)</f>
        <v>Consumer Products: Fashion</v>
      </c>
      <c r="C212" s="104">
        <f>VLOOKUP(Table3[Symbol],stockComparisonTrading_excel!$A$2:$X$562,3,FALSE)</f>
        <v>47.25</v>
      </c>
      <c r="D212" s="105">
        <f>VLOOKUP(Table3[Symbol],stockComparisonTrading_excel!$A$2:$X$562,18,FALSE)</f>
        <v>14.53</v>
      </c>
      <c r="E212" s="105">
        <f>VLOOKUP(Table3[Symbol],stockComparisonTrading_excel!$A$2:$X$562,18,FALSE)</f>
        <v>14.53</v>
      </c>
      <c r="F212" s="105">
        <f>VLOOKUP(Table3[Symbol],stockComparisonTrading_excel!$A$2:$X$562,18,FALSE)</f>
        <v>14.53</v>
      </c>
      <c r="G212" s="105">
        <f>VLOOKUP(Table3[Symbol],stockComparisonTrading_excel!$A$2:$X$562,18,FALSE)</f>
        <v>14.53</v>
      </c>
      <c r="H212" s="105">
        <f>VLOOKUP(Table3[Symbol],stockComparisonTrading_excel!$A$2:$X$562,18,FALSE)</f>
        <v>14.53</v>
      </c>
      <c r="I212" s="105">
        <f>VLOOKUP(Table3[Symbol],stockComparisonTrading_excel!$A$2:$X$562,18,FALSE)</f>
        <v>14.53</v>
      </c>
      <c r="J212" s="105">
        <f>VLOOKUP(Table3[Symbol],stockComparisonTrading_excel!$A$2:$X$562,18,FALSE)</f>
        <v>14.53</v>
      </c>
      <c r="K212" s="105">
        <f>VLOOKUP(Table3[Symbol],stockComparisonTrading_excel!$A$2:$X$562,18,FALSE)</f>
        <v>14.53</v>
      </c>
      <c r="L212" s="105">
        <f>VLOOKUP(Table3[Symbol],stockComparisonTrading_excel!$A$2:$X$562,18,FALSE)</f>
        <v>14.53</v>
      </c>
      <c r="M212" s="105">
        <f>VLOOKUP(Table3[Symbol],stockComparisonTrading_excel!$A$2:$X$562,18,FALSE)</f>
        <v>14.53</v>
      </c>
      <c r="N212" s="105">
        <f>VLOOKUP(Table3[Symbol],stockComparisonTrading_excel!$A$2:$X$562,18,FALSE)</f>
        <v>14.53</v>
      </c>
      <c r="O212" s="105">
        <f>VLOOKUP(Table3[Symbol],stockComparisonTrading_excel!$A$2:$X$562,17,FALSE)</f>
        <v>6060000000</v>
      </c>
      <c r="P212" s="105">
        <f>VLOOKUP(Table3[Symbol],stockComparisonTrading_excel!$A$2:$X$562,18,FALSE)</f>
        <v>14.53</v>
      </c>
      <c r="Q212" s="105">
        <f>VLOOKUP(Table3[Symbol],stockComparisonTrading_excel!$A$2:$X$562,19,FALSE)</f>
        <v>1.1399999999999999</v>
      </c>
      <c r="R212" s="105">
        <f>VLOOKUP(Table3[Symbol],stockComparisonTrading_excel!$A$2:$X$562,20,FALSE)</f>
        <v>44.11</v>
      </c>
      <c r="S212" s="105">
        <f>VLOOKUP(Table3[Symbol],stockComparisonTrading_excel!$A$2:$X$562,21,FALSE)</f>
        <v>4.75</v>
      </c>
      <c r="T212" s="105">
        <f>VLOOKUP(Table3[Symbol],stockComparisonTrading_excel!$A$2:$X$562,22,FALSE)</f>
        <v>0.6</v>
      </c>
      <c r="U212" s="105">
        <f>VLOOKUP(Table3[Symbol],stockComparisonTrading_excel!$A$2:$X$562,23,FALSE)</f>
        <v>120000000</v>
      </c>
      <c r="V212" s="105">
        <f>VLOOKUP(Table3[Symbol],stockComparisonTrading_excel!$A$2:$X$562,24,FALSE)</f>
        <v>1</v>
      </c>
      <c r="W212" s="106" t="str">
        <f>VLOOKUP(Table3[Symbol],Finalcial!$A$2:$P$493,2)</f>
        <v>Q1/2013</v>
      </c>
      <c r="X212" s="107">
        <f>VLOOKUP(Table3[Symbol],Finalcial!$A$2:$P$493,3)</f>
        <v>41364</v>
      </c>
      <c r="Y212" s="107">
        <f>VLOOKUP(Table3[Symbol],Finalcial!$A$2:$P$493,4,FALSE)</f>
        <v>6472084</v>
      </c>
      <c r="Z212" s="107">
        <f>VLOOKUP(Table3[Symbol],Finalcial!$A$2:$P$493,5,FALSE)</f>
        <v>1196181</v>
      </c>
      <c r="AA212" s="107">
        <f>VLOOKUP(Table3[Symbol],Finalcial!$A$2:$P$493,6,FALSE)</f>
        <v>120000</v>
      </c>
      <c r="AB212" s="107">
        <f>VLOOKUP(Table3[Symbol],Finalcial!$A$2:$P$493,7,FALSE)</f>
        <v>5275650</v>
      </c>
      <c r="AC212" s="107">
        <f>VLOOKUP(Table3[Symbol],Finalcial!$A$2:$P$493,8,FALSE)</f>
        <v>1044723</v>
      </c>
      <c r="AD212" s="107">
        <f>VLOOKUP(Table3[Symbol],Finalcial!$A$2:$P$493,9,FALSE)</f>
        <v>77162</v>
      </c>
      <c r="AE212" s="107">
        <f>VLOOKUP(Table3[Symbol],Finalcial!$A$2:$P$493,10,FALSE)</f>
        <v>0.64</v>
      </c>
      <c r="AF212" s="107">
        <f>VLOOKUP(Table3[Symbol],Finalcial!$A$2:$P$493,11,FALSE)</f>
        <v>0.23</v>
      </c>
      <c r="AG212" s="107">
        <f>VLOOKUP(Table3[Symbol],Finalcial!$A$2:$P$493,12,FALSE)</f>
        <v>7.39</v>
      </c>
      <c r="AH212" s="107">
        <f>VLOOKUP(Table3[Symbol],Finalcial!$A$2:$P$493,13,FALSE)</f>
        <v>7.33</v>
      </c>
      <c r="AI212" s="107">
        <f>VLOOKUP(Table3[Symbol],Finalcial!$A$2:$P$493,14,FALSE)</f>
        <v>7.42</v>
      </c>
      <c r="AJ212" s="108">
        <f t="shared" si="3"/>
        <v>15.502203156994376</v>
      </c>
    </row>
    <row r="213" spans="1:36" ht="18.55" customHeight="1" x14ac:dyDescent="0.3">
      <c r="A213" s="43" t="s">
        <v>170</v>
      </c>
      <c r="B213" s="14" t="str">
        <f>VLOOKUP(Table3[Symbol],stockComparisonTrading_excel!$A$2:$X$562,2,FALSE)</f>
        <v>Consumer Products: Fashion</v>
      </c>
      <c r="C213" s="104">
        <f>VLOOKUP(Table3[Symbol],stockComparisonTrading_excel!$A$2:$X$562,3,FALSE)</f>
        <v>42</v>
      </c>
      <c r="D213" s="105">
        <f>VLOOKUP(Table3[Symbol],stockComparisonTrading_excel!$A$2:$X$562,18,FALSE)</f>
        <v>11.49</v>
      </c>
      <c r="E213" s="105">
        <f>VLOOKUP(Table3[Symbol],stockComparisonTrading_excel!$A$2:$X$562,18,FALSE)</f>
        <v>11.49</v>
      </c>
      <c r="F213" s="105">
        <f>VLOOKUP(Table3[Symbol],stockComparisonTrading_excel!$A$2:$X$562,18,FALSE)</f>
        <v>11.49</v>
      </c>
      <c r="G213" s="105">
        <f>VLOOKUP(Table3[Symbol],stockComparisonTrading_excel!$A$2:$X$562,18,FALSE)</f>
        <v>11.49</v>
      </c>
      <c r="H213" s="105">
        <f>VLOOKUP(Table3[Symbol],stockComparisonTrading_excel!$A$2:$X$562,18,FALSE)</f>
        <v>11.49</v>
      </c>
      <c r="I213" s="105">
        <f>VLOOKUP(Table3[Symbol],stockComparisonTrading_excel!$A$2:$X$562,18,FALSE)</f>
        <v>11.49</v>
      </c>
      <c r="J213" s="105">
        <f>VLOOKUP(Table3[Symbol],stockComparisonTrading_excel!$A$2:$X$562,18,FALSE)</f>
        <v>11.49</v>
      </c>
      <c r="K213" s="105">
        <f>VLOOKUP(Table3[Symbol],stockComparisonTrading_excel!$A$2:$X$562,18,FALSE)</f>
        <v>11.49</v>
      </c>
      <c r="L213" s="105">
        <f>VLOOKUP(Table3[Symbol],stockComparisonTrading_excel!$A$2:$X$562,18,FALSE)</f>
        <v>11.49</v>
      </c>
      <c r="M213" s="105">
        <f>VLOOKUP(Table3[Symbol],stockComparisonTrading_excel!$A$2:$X$562,18,FALSE)</f>
        <v>11.49</v>
      </c>
      <c r="N213" s="105">
        <f>VLOOKUP(Table3[Symbol],stockComparisonTrading_excel!$A$2:$X$562,18,FALSE)</f>
        <v>11.49</v>
      </c>
      <c r="O213" s="105">
        <f>VLOOKUP(Table3[Symbol],stockComparisonTrading_excel!$A$2:$X$562,17,FALSE)</f>
        <v>11552690767.5</v>
      </c>
      <c r="P213" s="105">
        <f>VLOOKUP(Table3[Symbol],stockComparisonTrading_excel!$A$2:$X$562,18,FALSE)</f>
        <v>11.49</v>
      </c>
      <c r="Q213" s="105">
        <f>VLOOKUP(Table3[Symbol],stockComparisonTrading_excel!$A$2:$X$562,19,FALSE)</f>
        <v>0.73</v>
      </c>
      <c r="R213" s="105">
        <f>VLOOKUP(Table3[Symbol],stockComparisonTrading_excel!$A$2:$X$562,20,FALSE)</f>
        <v>54.62</v>
      </c>
      <c r="S213" s="105">
        <f>VLOOKUP(Table3[Symbol],stockComparisonTrading_excel!$A$2:$X$562,21,FALSE)</f>
        <v>3.14</v>
      </c>
      <c r="T213" s="105">
        <f>VLOOKUP(Table3[Symbol],stockComparisonTrading_excel!$A$2:$X$562,22,FALSE)</f>
        <v>0.53</v>
      </c>
      <c r="U213" s="105">
        <f>VLOOKUP(Table3[Symbol],stockComparisonTrading_excel!$A$2:$X$562,23,FALSE)</f>
        <v>290633730</v>
      </c>
      <c r="V213" s="105">
        <f>VLOOKUP(Table3[Symbol],stockComparisonTrading_excel!$A$2:$X$562,24,FALSE)</f>
        <v>1</v>
      </c>
      <c r="W213" s="106" t="str">
        <f>VLOOKUP(Table3[Symbol],Finalcial!$A$2:$P$493,2)</f>
        <v>Q1/2013</v>
      </c>
      <c r="X213" s="107">
        <f>VLOOKUP(Table3[Symbol],Finalcial!$A$2:$P$493,3)</f>
        <v>41364</v>
      </c>
      <c r="Y213" s="107">
        <f>VLOOKUP(Table3[Symbol],Finalcial!$A$2:$P$493,4,FALSE)</f>
        <v>19229890</v>
      </c>
      <c r="Z213" s="107">
        <f>VLOOKUP(Table3[Symbol],Finalcial!$A$2:$P$493,5,FALSE)</f>
        <v>3354966</v>
      </c>
      <c r="AA213" s="107">
        <f>VLOOKUP(Table3[Symbol],Finalcial!$A$2:$P$493,6,FALSE)</f>
        <v>290634</v>
      </c>
      <c r="AB213" s="107">
        <f>VLOOKUP(Table3[Symbol],Finalcial!$A$2:$P$493,7,FALSE)</f>
        <v>15874924</v>
      </c>
      <c r="AC213" s="107">
        <f>VLOOKUP(Table3[Symbol],Finalcial!$A$2:$P$493,8,FALSE)</f>
        <v>3514365</v>
      </c>
      <c r="AD213" s="107">
        <f>VLOOKUP(Table3[Symbol],Finalcial!$A$2:$P$493,9,FALSE)</f>
        <v>183338</v>
      </c>
      <c r="AE213" s="107">
        <f>VLOOKUP(Table3[Symbol],Finalcial!$A$2:$P$493,10,FALSE)</f>
        <v>0.63</v>
      </c>
      <c r="AF213" s="107">
        <f>VLOOKUP(Table3[Symbol],Finalcial!$A$2:$P$493,11,FALSE)</f>
        <v>0.21</v>
      </c>
      <c r="AG213" s="107">
        <f>VLOOKUP(Table3[Symbol],Finalcial!$A$2:$P$493,12,FALSE)</f>
        <v>5.22</v>
      </c>
      <c r="AH213" s="107">
        <f>VLOOKUP(Table3[Symbol],Finalcial!$A$2:$P$493,13,FALSE)</f>
        <v>6.56</v>
      </c>
      <c r="AI213" s="107">
        <f>VLOOKUP(Table3[Symbol],Finalcial!$A$2:$P$493,14,FALSE)</f>
        <v>6.69</v>
      </c>
      <c r="AJ213" s="108">
        <f t="shared" si="3"/>
        <v>18.299348743850157</v>
      </c>
    </row>
    <row r="214" spans="1:36" ht="18.55" customHeight="1" x14ac:dyDescent="0.3">
      <c r="A214" s="64" t="s">
        <v>179</v>
      </c>
      <c r="B214" s="14" t="str">
        <f>VLOOKUP(Table3[Symbol],stockComparisonTrading_excel!$A$2:$X$562,2,FALSE)</f>
        <v>Industrials: Automotive</v>
      </c>
      <c r="C214" s="104">
        <f>VLOOKUP(Table3[Symbol],stockComparisonTrading_excel!$A$2:$X$562,3,FALSE)</f>
        <v>15.4</v>
      </c>
      <c r="D214" s="105">
        <f>VLOOKUP(Table3[Symbol],stockComparisonTrading_excel!$A$2:$X$562,18,FALSE)</f>
        <v>12.68</v>
      </c>
      <c r="E214" s="105">
        <f>VLOOKUP(Table3[Symbol],stockComparisonTrading_excel!$A$2:$X$562,18,FALSE)</f>
        <v>12.68</v>
      </c>
      <c r="F214" s="105">
        <f>VLOOKUP(Table3[Symbol],stockComparisonTrading_excel!$A$2:$X$562,18,FALSE)</f>
        <v>12.68</v>
      </c>
      <c r="G214" s="105">
        <f>VLOOKUP(Table3[Symbol],stockComparisonTrading_excel!$A$2:$X$562,18,FALSE)</f>
        <v>12.68</v>
      </c>
      <c r="H214" s="105">
        <f>VLOOKUP(Table3[Symbol],stockComparisonTrading_excel!$A$2:$X$562,18,FALSE)</f>
        <v>12.68</v>
      </c>
      <c r="I214" s="105">
        <f>VLOOKUP(Table3[Symbol],stockComparisonTrading_excel!$A$2:$X$562,18,FALSE)</f>
        <v>12.68</v>
      </c>
      <c r="J214" s="105">
        <f>VLOOKUP(Table3[Symbol],stockComparisonTrading_excel!$A$2:$X$562,18,FALSE)</f>
        <v>12.68</v>
      </c>
      <c r="K214" s="105">
        <f>VLOOKUP(Table3[Symbol],stockComparisonTrading_excel!$A$2:$X$562,18,FALSE)</f>
        <v>12.68</v>
      </c>
      <c r="L214" s="105">
        <f>VLOOKUP(Table3[Symbol],stockComparisonTrading_excel!$A$2:$X$562,18,FALSE)</f>
        <v>12.68</v>
      </c>
      <c r="M214" s="105">
        <f>VLOOKUP(Table3[Symbol],stockComparisonTrading_excel!$A$2:$X$562,18,FALSE)</f>
        <v>12.68</v>
      </c>
      <c r="N214" s="105">
        <f>VLOOKUP(Table3[Symbol],stockComparisonTrading_excel!$A$2:$X$562,18,FALSE)</f>
        <v>12.68</v>
      </c>
      <c r="O214" s="105">
        <f>VLOOKUP(Table3[Symbol],stockComparisonTrading_excel!$A$2:$X$562,17,FALSE)</f>
        <v>4440000000</v>
      </c>
      <c r="P214" s="105">
        <f>VLOOKUP(Table3[Symbol],stockComparisonTrading_excel!$A$2:$X$562,18,FALSE)</f>
        <v>12.68</v>
      </c>
      <c r="Q214" s="105">
        <f>VLOOKUP(Table3[Symbol],stockComparisonTrading_excel!$A$2:$X$562,19,FALSE)</f>
        <v>2.0099999999999998</v>
      </c>
      <c r="R214" s="105">
        <f>VLOOKUP(Table3[Symbol],stockComparisonTrading_excel!$A$2:$X$562,20,FALSE)</f>
        <v>11.05</v>
      </c>
      <c r="S214" s="105">
        <f>VLOOKUP(Table3[Symbol],stockComparisonTrading_excel!$A$2:$X$562,21,FALSE)</f>
        <v>0.92</v>
      </c>
      <c r="T214" s="105">
        <f>VLOOKUP(Table3[Symbol],stockComparisonTrading_excel!$A$2:$X$562,22,FALSE)</f>
        <v>5.88</v>
      </c>
      <c r="U214" s="105">
        <f>VLOOKUP(Table3[Symbol],stockComparisonTrading_excel!$A$2:$X$562,23,FALSE)</f>
        <v>200000000</v>
      </c>
      <c r="V214" s="105">
        <f>VLOOKUP(Table3[Symbol],stockComparisonTrading_excel!$A$2:$X$562,24,FALSE)</f>
        <v>1</v>
      </c>
      <c r="W214" s="106" t="str">
        <f>VLOOKUP(Table3[Symbol],Finalcial!$A$2:$P$493,2)</f>
        <v>Q1/2013</v>
      </c>
      <c r="X214" s="107">
        <f>VLOOKUP(Table3[Symbol],Finalcial!$A$2:$P$493,3)</f>
        <v>41364</v>
      </c>
      <c r="Y214" s="107">
        <f>VLOOKUP(Table3[Symbol],Finalcial!$A$2:$P$493,4,FALSE)</f>
        <v>4189854</v>
      </c>
      <c r="Z214" s="107">
        <f>VLOOKUP(Table3[Symbol],Finalcial!$A$2:$P$493,5,FALSE)</f>
        <v>1980460</v>
      </c>
      <c r="AA214" s="107">
        <f>VLOOKUP(Table3[Symbol],Finalcial!$A$2:$P$493,6,FALSE)</f>
        <v>200000</v>
      </c>
      <c r="AB214" s="107">
        <f>VLOOKUP(Table3[Symbol],Finalcial!$A$2:$P$493,7,FALSE)</f>
        <v>2209385</v>
      </c>
      <c r="AC214" s="107">
        <f>VLOOKUP(Table3[Symbol],Finalcial!$A$2:$P$493,8,FALSE)</f>
        <v>1826772</v>
      </c>
      <c r="AD214" s="107">
        <f>VLOOKUP(Table3[Symbol],Finalcial!$A$2:$P$493,9,FALSE)</f>
        <v>124220</v>
      </c>
      <c r="AE214" s="107">
        <f>VLOOKUP(Table3[Symbol],Finalcial!$A$2:$P$493,10,FALSE)</f>
        <v>0.62</v>
      </c>
      <c r="AF214" s="107">
        <f>VLOOKUP(Table3[Symbol],Finalcial!$A$2:$P$493,11,FALSE)</f>
        <v>0.9</v>
      </c>
      <c r="AG214" s="107">
        <f>VLOOKUP(Table3[Symbol],Finalcial!$A$2:$P$493,12,FALSE)</f>
        <v>6.8</v>
      </c>
      <c r="AH214" s="107">
        <f>VLOOKUP(Table3[Symbol],Finalcial!$A$2:$P$493,13,FALSE)</f>
        <v>10.74</v>
      </c>
      <c r="AI214" s="107">
        <f>VLOOKUP(Table3[Symbol],Finalcial!$A$2:$P$493,14,FALSE)</f>
        <v>17.14</v>
      </c>
      <c r="AJ214" s="108">
        <f t="shared" si="3"/>
        <v>15.943165351795201</v>
      </c>
    </row>
    <row r="215" spans="1:36" ht="18.55" customHeight="1" x14ac:dyDescent="0.3">
      <c r="A215" s="38" t="s">
        <v>204</v>
      </c>
      <c r="B215" s="14" t="str">
        <f>VLOOKUP(Table3[Symbol],stockComparisonTrading_excel!$A$2:$X$562,2,FALSE)</f>
        <v>Financials: Banking</v>
      </c>
      <c r="C215" s="104">
        <f>VLOOKUP(Table3[Symbol],stockComparisonTrading_excel!$A$2:$X$562,3,FALSE)</f>
        <v>19.600000000000001</v>
      </c>
      <c r="D215" s="105">
        <f>VLOOKUP(Table3[Symbol],stockComparisonTrading_excel!$A$2:$X$562,18,FALSE)</f>
        <v>13.06</v>
      </c>
      <c r="E215" s="105">
        <f>VLOOKUP(Table3[Symbol],stockComparisonTrading_excel!$A$2:$X$562,18,FALSE)</f>
        <v>13.06</v>
      </c>
      <c r="F215" s="105">
        <f>VLOOKUP(Table3[Symbol],stockComparisonTrading_excel!$A$2:$X$562,18,FALSE)</f>
        <v>13.06</v>
      </c>
      <c r="G215" s="105">
        <f>VLOOKUP(Table3[Symbol],stockComparisonTrading_excel!$A$2:$X$562,18,FALSE)</f>
        <v>13.06</v>
      </c>
      <c r="H215" s="105">
        <f>VLOOKUP(Table3[Symbol],stockComparisonTrading_excel!$A$2:$X$562,18,FALSE)</f>
        <v>13.06</v>
      </c>
      <c r="I215" s="105">
        <f>VLOOKUP(Table3[Symbol],stockComparisonTrading_excel!$A$2:$X$562,18,FALSE)</f>
        <v>13.06</v>
      </c>
      <c r="J215" s="105">
        <f>VLOOKUP(Table3[Symbol],stockComparisonTrading_excel!$A$2:$X$562,18,FALSE)</f>
        <v>13.06</v>
      </c>
      <c r="K215" s="105">
        <f>VLOOKUP(Table3[Symbol],stockComparisonTrading_excel!$A$2:$X$562,18,FALSE)</f>
        <v>13.06</v>
      </c>
      <c r="L215" s="105">
        <f>VLOOKUP(Table3[Symbol],stockComparisonTrading_excel!$A$2:$X$562,18,FALSE)</f>
        <v>13.06</v>
      </c>
      <c r="M215" s="105">
        <f>VLOOKUP(Table3[Symbol],stockComparisonTrading_excel!$A$2:$X$562,18,FALSE)</f>
        <v>13.06</v>
      </c>
      <c r="N215" s="105">
        <f>VLOOKUP(Table3[Symbol],stockComparisonTrading_excel!$A$2:$X$562,18,FALSE)</f>
        <v>13.06</v>
      </c>
      <c r="O215" s="105">
        <f>VLOOKUP(Table3[Symbol],stockComparisonTrading_excel!$A$2:$X$562,17,FALSE)</f>
        <v>335425470000</v>
      </c>
      <c r="P215" s="105">
        <f>VLOOKUP(Table3[Symbol],stockComparisonTrading_excel!$A$2:$X$562,18,FALSE)</f>
        <v>13.06</v>
      </c>
      <c r="Q215" s="105">
        <f>VLOOKUP(Table3[Symbol],stockComparisonTrading_excel!$A$2:$X$562,19,FALSE)</f>
        <v>1.75</v>
      </c>
      <c r="R215" s="105">
        <f>VLOOKUP(Table3[Symbol],stockComparisonTrading_excel!$A$2:$X$562,20,FALSE)</f>
        <v>13.74</v>
      </c>
      <c r="S215" s="105">
        <f>VLOOKUP(Table3[Symbol],stockComparisonTrading_excel!$A$2:$X$562,21,FALSE)</f>
        <v>3.03</v>
      </c>
      <c r="T215" s="105">
        <f>VLOOKUP(Table3[Symbol],stockComparisonTrading_excel!$A$2:$X$562,22,FALSE)</f>
        <v>30.7</v>
      </c>
      <c r="U215" s="105">
        <f>VLOOKUP(Table3[Symbol],stockComparisonTrading_excel!$A$2:$X$562,23,FALSE)</f>
        <v>13976061250</v>
      </c>
      <c r="V215" s="105">
        <f>VLOOKUP(Table3[Symbol],stockComparisonTrading_excel!$A$2:$X$562,24,FALSE)</f>
        <v>5.15</v>
      </c>
      <c r="W215" s="106" t="str">
        <f>VLOOKUP(Table3[Symbol],Finalcial!$A$2:$P$493,2)</f>
        <v>Q1/2013</v>
      </c>
      <c r="X215" s="107">
        <f>VLOOKUP(Table3[Symbol],Finalcial!$A$2:$P$493,3)</f>
        <v>41364</v>
      </c>
      <c r="Y215" s="107">
        <f>VLOOKUP(Table3[Symbol],Finalcial!$A$2:$P$493,4,FALSE)</f>
        <v>2345721250</v>
      </c>
      <c r="Z215" s="107">
        <f>VLOOKUP(Table3[Symbol],Finalcial!$A$2:$P$493,5,FALSE)</f>
        <v>2153669647</v>
      </c>
      <c r="AA215" s="107">
        <f>VLOOKUP(Table3[Symbol],Finalcial!$A$2:$P$493,6,FALSE)</f>
        <v>72005040</v>
      </c>
      <c r="AB215" s="107">
        <f>VLOOKUP(Table3[Symbol],Finalcial!$A$2:$P$493,7,FALSE)</f>
        <v>192051092</v>
      </c>
      <c r="AC215" s="107">
        <f>VLOOKUP(Table3[Symbol],Finalcial!$A$2:$P$493,8,FALSE)</f>
        <v>31846322</v>
      </c>
      <c r="AD215" s="107">
        <f>VLOOKUP(Table3[Symbol],Finalcial!$A$2:$P$493,9,FALSE)</f>
        <v>8546388</v>
      </c>
      <c r="AE215" s="107">
        <f>VLOOKUP(Table3[Symbol],Finalcial!$A$2:$P$493,10,FALSE)</f>
        <v>0.61</v>
      </c>
      <c r="AF215" s="107">
        <f>VLOOKUP(Table3[Symbol],Finalcial!$A$2:$P$493,11,FALSE)</f>
        <v>11.21</v>
      </c>
      <c r="AG215" s="107">
        <f>VLOOKUP(Table3[Symbol],Finalcial!$A$2:$P$493,12,FALSE)</f>
        <v>26.84</v>
      </c>
      <c r="AH215" s="107">
        <f>VLOOKUP(Table3[Symbol],Finalcial!$A$2:$P$493,13,FALSE)</f>
        <v>1.5</v>
      </c>
      <c r="AI215" s="107">
        <f>VLOOKUP(Table3[Symbol],Finalcial!$A$2:$P$493,14,FALSE)</f>
        <v>15.66</v>
      </c>
      <c r="AJ215" s="108">
        <f t="shared" si="3"/>
        <v>251.99764473599842</v>
      </c>
    </row>
    <row r="216" spans="1:36" ht="18.55" customHeight="1" x14ac:dyDescent="0.3">
      <c r="A216" s="43" t="s">
        <v>194</v>
      </c>
      <c r="B216" s="14" t="str">
        <f>VLOOKUP(Table3[Symbol],stockComparisonTrading_excel!$A$2:$X$562,2,FALSE)</f>
        <v>Food and Beverage</v>
      </c>
      <c r="C216" s="104">
        <f>VLOOKUP(Table3[Symbol],stockComparisonTrading_excel!$A$2:$X$562,3,FALSE)</f>
        <v>10.5</v>
      </c>
      <c r="D216" s="105">
        <f>VLOOKUP(Table3[Symbol],stockComparisonTrading_excel!$A$2:$X$562,18,FALSE)</f>
        <v>7.58</v>
      </c>
      <c r="E216" s="105">
        <f>VLOOKUP(Table3[Symbol],stockComparisonTrading_excel!$A$2:$X$562,18,FALSE)</f>
        <v>7.58</v>
      </c>
      <c r="F216" s="105">
        <f>VLOOKUP(Table3[Symbol],stockComparisonTrading_excel!$A$2:$X$562,18,FALSE)</f>
        <v>7.58</v>
      </c>
      <c r="G216" s="105">
        <f>VLOOKUP(Table3[Symbol],stockComparisonTrading_excel!$A$2:$X$562,18,FALSE)</f>
        <v>7.58</v>
      </c>
      <c r="H216" s="105">
        <f>VLOOKUP(Table3[Symbol],stockComparisonTrading_excel!$A$2:$X$562,18,FALSE)</f>
        <v>7.58</v>
      </c>
      <c r="I216" s="105">
        <f>VLOOKUP(Table3[Symbol],stockComparisonTrading_excel!$A$2:$X$562,18,FALSE)</f>
        <v>7.58</v>
      </c>
      <c r="J216" s="105">
        <f>VLOOKUP(Table3[Symbol],stockComparisonTrading_excel!$A$2:$X$562,18,FALSE)</f>
        <v>7.58</v>
      </c>
      <c r="K216" s="105">
        <f>VLOOKUP(Table3[Symbol],stockComparisonTrading_excel!$A$2:$X$562,18,FALSE)</f>
        <v>7.58</v>
      </c>
      <c r="L216" s="105">
        <f>VLOOKUP(Table3[Symbol],stockComparisonTrading_excel!$A$2:$X$562,18,FALSE)</f>
        <v>7.58</v>
      </c>
      <c r="M216" s="105">
        <f>VLOOKUP(Table3[Symbol],stockComparisonTrading_excel!$A$2:$X$562,18,FALSE)</f>
        <v>7.58</v>
      </c>
      <c r="N216" s="105">
        <f>VLOOKUP(Table3[Symbol],stockComparisonTrading_excel!$A$2:$X$562,18,FALSE)</f>
        <v>7.58</v>
      </c>
      <c r="O216" s="105">
        <f>VLOOKUP(Table3[Symbol],stockComparisonTrading_excel!$A$2:$X$562,17,FALSE)</f>
        <v>5500000000</v>
      </c>
      <c r="P216" s="105">
        <f>VLOOKUP(Table3[Symbol],stockComparisonTrading_excel!$A$2:$X$562,18,FALSE)</f>
        <v>7.58</v>
      </c>
      <c r="Q216" s="105">
        <f>VLOOKUP(Table3[Symbol],stockComparisonTrading_excel!$A$2:$X$562,19,FALSE)</f>
        <v>1.96</v>
      </c>
      <c r="R216" s="105">
        <f>VLOOKUP(Table3[Symbol],stockComparisonTrading_excel!$A$2:$X$562,20,FALSE)</f>
        <v>5.62</v>
      </c>
      <c r="S216" s="105">
        <f>VLOOKUP(Table3[Symbol],stockComparisonTrading_excel!$A$2:$X$562,21,FALSE)</f>
        <v>6.52</v>
      </c>
      <c r="T216" s="105">
        <f>VLOOKUP(Table3[Symbol],stockComparisonTrading_excel!$A$2:$X$562,22,FALSE)</f>
        <v>47.27</v>
      </c>
      <c r="U216" s="105">
        <f>VLOOKUP(Table3[Symbol],stockComparisonTrading_excel!$A$2:$X$562,23,FALSE)</f>
        <v>550000000</v>
      </c>
      <c r="V216" s="105">
        <f>VLOOKUP(Table3[Symbol],stockComparisonTrading_excel!$A$2:$X$562,24,FALSE)</f>
        <v>1</v>
      </c>
      <c r="W216" s="106" t="str">
        <f>VLOOKUP(Table3[Symbol],Finalcial!$A$2:$P$493,2)</f>
        <v>Q1/2013</v>
      </c>
      <c r="X216" s="107">
        <f>VLOOKUP(Table3[Symbol],Finalcial!$A$2:$P$493,3)</f>
        <v>41364</v>
      </c>
      <c r="Y216" s="107">
        <f>VLOOKUP(Table3[Symbol],Finalcial!$A$2:$P$493,4,FALSE)</f>
        <v>5636267</v>
      </c>
      <c r="Z216" s="107">
        <f>VLOOKUP(Table3[Symbol],Finalcial!$A$2:$P$493,5,FALSE)</f>
        <v>2026251</v>
      </c>
      <c r="AA216" s="107">
        <f>VLOOKUP(Table3[Symbol],Finalcial!$A$2:$P$493,6,FALSE)</f>
        <v>550000</v>
      </c>
      <c r="AB216" s="107">
        <f>VLOOKUP(Table3[Symbol],Finalcial!$A$2:$P$493,7,FALSE)</f>
        <v>3610016</v>
      </c>
      <c r="AC216" s="107">
        <f>VLOOKUP(Table3[Symbol],Finalcial!$A$2:$P$493,8,FALSE)</f>
        <v>1581807</v>
      </c>
      <c r="AD216" s="107">
        <f>VLOOKUP(Table3[Symbol],Finalcial!$A$2:$P$493,9,FALSE)</f>
        <v>309373</v>
      </c>
      <c r="AE216" s="107">
        <f>VLOOKUP(Table3[Symbol],Finalcial!$A$2:$P$493,10,FALSE)</f>
        <v>0.59</v>
      </c>
      <c r="AF216" s="107">
        <f>VLOOKUP(Table3[Symbol],Finalcial!$A$2:$P$493,11,FALSE)</f>
        <v>0.56000000000000005</v>
      </c>
      <c r="AG216" s="107">
        <f>VLOOKUP(Table3[Symbol],Finalcial!$A$2:$P$493,12,FALSE)</f>
        <v>19.559999999999999</v>
      </c>
      <c r="AH216" s="107">
        <f>VLOOKUP(Table3[Symbol],Finalcial!$A$2:$P$493,13,FALSE)</f>
        <v>16.73</v>
      </c>
      <c r="AI216" s="107">
        <f>VLOOKUP(Table3[Symbol],Finalcial!$A$2:$P$493,14,FALSE)</f>
        <v>23.73</v>
      </c>
      <c r="AJ216" s="108">
        <f t="shared" si="3"/>
        <v>6.5495405222821645</v>
      </c>
    </row>
    <row r="217" spans="1:36" ht="18.55" customHeight="1" x14ac:dyDescent="0.3">
      <c r="A217" s="43" t="s">
        <v>486</v>
      </c>
      <c r="B217" s="14" t="str">
        <f>VLOOKUP(Table3[Symbol],stockComparisonTrading_excel!$A$2:$X$562,2,FALSE)</f>
        <v>Food and Beverage</v>
      </c>
      <c r="C217" s="104">
        <f>VLOOKUP(Table3[Symbol],stockComparisonTrading_excel!$A$2:$X$562,3,FALSE)</f>
        <v>72</v>
      </c>
      <c r="D217" s="105">
        <f>VLOOKUP(Table3[Symbol],stockComparisonTrading_excel!$A$2:$X$562,18,FALSE)</f>
        <v>18.309999999999999</v>
      </c>
      <c r="E217" s="105">
        <f>VLOOKUP(Table3[Symbol],stockComparisonTrading_excel!$A$2:$X$562,18,FALSE)</f>
        <v>18.309999999999999</v>
      </c>
      <c r="F217" s="105">
        <f>VLOOKUP(Table3[Symbol],stockComparisonTrading_excel!$A$2:$X$562,18,FALSE)</f>
        <v>18.309999999999999</v>
      </c>
      <c r="G217" s="105">
        <f>VLOOKUP(Table3[Symbol],stockComparisonTrading_excel!$A$2:$X$562,18,FALSE)</f>
        <v>18.309999999999999</v>
      </c>
      <c r="H217" s="105">
        <f>VLOOKUP(Table3[Symbol],stockComparisonTrading_excel!$A$2:$X$562,18,FALSE)</f>
        <v>18.309999999999999</v>
      </c>
      <c r="I217" s="105">
        <f>VLOOKUP(Table3[Symbol],stockComparisonTrading_excel!$A$2:$X$562,18,FALSE)</f>
        <v>18.309999999999999</v>
      </c>
      <c r="J217" s="105">
        <f>VLOOKUP(Table3[Symbol],stockComparisonTrading_excel!$A$2:$X$562,18,FALSE)</f>
        <v>18.309999999999999</v>
      </c>
      <c r="K217" s="105">
        <f>VLOOKUP(Table3[Symbol],stockComparisonTrading_excel!$A$2:$X$562,18,FALSE)</f>
        <v>18.309999999999999</v>
      </c>
      <c r="L217" s="105">
        <f>VLOOKUP(Table3[Symbol],stockComparisonTrading_excel!$A$2:$X$562,18,FALSE)</f>
        <v>18.309999999999999</v>
      </c>
      <c r="M217" s="105">
        <f>VLOOKUP(Table3[Symbol],stockComparisonTrading_excel!$A$2:$X$562,18,FALSE)</f>
        <v>18.309999999999999</v>
      </c>
      <c r="N217" s="105">
        <f>VLOOKUP(Table3[Symbol],stockComparisonTrading_excel!$A$2:$X$562,18,FALSE)</f>
        <v>18.309999999999999</v>
      </c>
      <c r="O217" s="105">
        <f>VLOOKUP(Table3[Symbol],stockComparisonTrading_excel!$A$2:$X$562,17,FALSE)</f>
        <v>71437715855.25</v>
      </c>
      <c r="P217" s="105">
        <f>VLOOKUP(Table3[Symbol],stockComparisonTrading_excel!$A$2:$X$562,18,FALSE)</f>
        <v>18.309999999999999</v>
      </c>
      <c r="Q217" s="105">
        <f>VLOOKUP(Table3[Symbol],stockComparisonTrading_excel!$A$2:$X$562,19,FALSE)</f>
        <v>1.92</v>
      </c>
      <c r="R217" s="105">
        <f>VLOOKUP(Table3[Symbol],stockComparisonTrading_excel!$A$2:$X$562,20,FALSE)</f>
        <v>32.4</v>
      </c>
      <c r="S217" s="105">
        <f>VLOOKUP(Table3[Symbol],stockComparisonTrading_excel!$A$2:$X$562,21,FALSE)</f>
        <v>3.37</v>
      </c>
      <c r="T217" s="105">
        <f>VLOOKUP(Table3[Symbol],stockComparisonTrading_excel!$A$2:$X$562,22,FALSE)</f>
        <v>34.43</v>
      </c>
      <c r="U217" s="105">
        <f>VLOOKUP(Table3[Symbol],stockComparisonTrading_excel!$A$2:$X$562,23,FALSE)</f>
        <v>1147593829</v>
      </c>
      <c r="V217" s="105">
        <f>VLOOKUP(Table3[Symbol],stockComparisonTrading_excel!$A$2:$X$562,24,FALSE)</f>
        <v>1</v>
      </c>
      <c r="W217" s="106" t="str">
        <f>VLOOKUP(Table3[Symbol],Finalcial!$A$2:$P$493,2)</f>
        <v>Q1/2013</v>
      </c>
      <c r="X217" s="107">
        <f>VLOOKUP(Table3[Symbol],Finalcial!$A$2:$P$493,3)</f>
        <v>41364</v>
      </c>
      <c r="Y217" s="107">
        <f>VLOOKUP(Table3[Symbol],Finalcial!$A$2:$P$493,4,FALSE)</f>
        <v>97163348</v>
      </c>
      <c r="Z217" s="107">
        <f>VLOOKUP(Table3[Symbol],Finalcial!$A$2:$P$493,5,FALSE)</f>
        <v>56189691</v>
      </c>
      <c r="AA217" s="107">
        <f>VLOOKUP(Table3[Symbol],Finalcial!$A$2:$P$493,6,FALSE)</f>
        <v>1147594</v>
      </c>
      <c r="AB217" s="107">
        <f>VLOOKUP(Table3[Symbol],Finalcial!$A$2:$P$493,7,FALSE)</f>
        <v>37179380</v>
      </c>
      <c r="AC217" s="107">
        <f>VLOOKUP(Table3[Symbol],Finalcial!$A$2:$P$493,8,FALSE)</f>
        <v>25237480</v>
      </c>
      <c r="AD217" s="107">
        <f>VLOOKUP(Table3[Symbol],Finalcial!$A$2:$P$493,9,FALSE)</f>
        <v>674428</v>
      </c>
      <c r="AE217" s="107">
        <f>VLOOKUP(Table3[Symbol],Finalcial!$A$2:$P$493,10,FALSE)</f>
        <v>0.59</v>
      </c>
      <c r="AF217" s="107">
        <f>VLOOKUP(Table3[Symbol],Finalcial!$A$2:$P$493,11,FALSE)</f>
        <v>1.51</v>
      </c>
      <c r="AG217" s="107">
        <f>VLOOKUP(Table3[Symbol],Finalcial!$A$2:$P$493,12,FALSE)</f>
        <v>2.67</v>
      </c>
      <c r="AH217" s="107">
        <f>VLOOKUP(Table3[Symbol],Finalcial!$A$2:$P$493,13,FALSE)</f>
        <v>7.37</v>
      </c>
      <c r="AI217" s="107">
        <f>VLOOKUP(Table3[Symbol],Finalcial!$A$2:$P$493,14,FALSE)</f>
        <v>12.39</v>
      </c>
      <c r="AJ217" s="108">
        <f t="shared" si="3"/>
        <v>83.314588065738675</v>
      </c>
    </row>
    <row r="218" spans="1:36" ht="18.55" customHeight="1" x14ac:dyDescent="0.3">
      <c r="A218" s="64" t="s">
        <v>197</v>
      </c>
      <c r="B218" s="14" t="str">
        <f>VLOOKUP(Table3[Symbol],stockComparisonTrading_excel!$A$2:$X$562,2,FALSE)</f>
        <v>Technology: Electronic Components</v>
      </c>
      <c r="C218" s="104">
        <f>VLOOKUP(Table3[Symbol],stockComparisonTrading_excel!$A$2:$X$562,3,FALSE)</f>
        <v>10.4</v>
      </c>
      <c r="D218" s="105">
        <f>VLOOKUP(Table3[Symbol],stockComparisonTrading_excel!$A$2:$X$562,18,FALSE)</f>
        <v>9.11</v>
      </c>
      <c r="E218" s="105">
        <f>VLOOKUP(Table3[Symbol],stockComparisonTrading_excel!$A$2:$X$562,18,FALSE)</f>
        <v>9.11</v>
      </c>
      <c r="F218" s="105">
        <f>VLOOKUP(Table3[Symbol],stockComparisonTrading_excel!$A$2:$X$562,18,FALSE)</f>
        <v>9.11</v>
      </c>
      <c r="G218" s="105">
        <f>VLOOKUP(Table3[Symbol],stockComparisonTrading_excel!$A$2:$X$562,18,FALSE)</f>
        <v>9.11</v>
      </c>
      <c r="H218" s="105">
        <f>VLOOKUP(Table3[Symbol],stockComparisonTrading_excel!$A$2:$X$562,18,FALSE)</f>
        <v>9.11</v>
      </c>
      <c r="I218" s="105">
        <f>VLOOKUP(Table3[Symbol],stockComparisonTrading_excel!$A$2:$X$562,18,FALSE)</f>
        <v>9.11</v>
      </c>
      <c r="J218" s="105">
        <f>VLOOKUP(Table3[Symbol],stockComparisonTrading_excel!$A$2:$X$562,18,FALSE)</f>
        <v>9.11</v>
      </c>
      <c r="K218" s="105">
        <f>VLOOKUP(Table3[Symbol],stockComparisonTrading_excel!$A$2:$X$562,18,FALSE)</f>
        <v>9.11</v>
      </c>
      <c r="L218" s="105">
        <f>VLOOKUP(Table3[Symbol],stockComparisonTrading_excel!$A$2:$X$562,18,FALSE)</f>
        <v>9.11</v>
      </c>
      <c r="M218" s="105">
        <f>VLOOKUP(Table3[Symbol],stockComparisonTrading_excel!$A$2:$X$562,18,FALSE)</f>
        <v>9.11</v>
      </c>
      <c r="N218" s="105">
        <f>VLOOKUP(Table3[Symbol],stockComparisonTrading_excel!$A$2:$X$562,18,FALSE)</f>
        <v>9.11</v>
      </c>
      <c r="O218" s="105">
        <f>VLOOKUP(Table3[Symbol],stockComparisonTrading_excel!$A$2:$X$562,17,FALSE)</f>
        <v>7552432727.1000004</v>
      </c>
      <c r="P218" s="105">
        <f>VLOOKUP(Table3[Symbol],stockComparisonTrading_excel!$A$2:$X$562,18,FALSE)</f>
        <v>9.11</v>
      </c>
      <c r="Q218" s="105">
        <f>VLOOKUP(Table3[Symbol],stockComparisonTrading_excel!$A$2:$X$562,19,FALSE)</f>
        <v>2.1800000000000002</v>
      </c>
      <c r="R218" s="105">
        <f>VLOOKUP(Table3[Symbol],stockComparisonTrading_excel!$A$2:$X$562,20,FALSE)</f>
        <v>7.28</v>
      </c>
      <c r="S218" s="105">
        <f>VLOOKUP(Table3[Symbol],stockComparisonTrading_excel!$A$2:$X$562,21,FALSE)</f>
        <v>3.43</v>
      </c>
      <c r="T218" s="105">
        <f>VLOOKUP(Table3[Symbol],stockComparisonTrading_excel!$A$2:$X$562,22,FALSE)</f>
        <v>153.99</v>
      </c>
      <c r="U218" s="105">
        <f>VLOOKUP(Table3[Symbol],stockComparisonTrading_excel!$A$2:$X$562,23,FALSE)</f>
        <v>474995769</v>
      </c>
      <c r="V218" s="105">
        <f>VLOOKUP(Table3[Symbol],stockComparisonTrading_excel!$A$2:$X$562,24,FALSE)</f>
        <v>1</v>
      </c>
      <c r="W218" s="106" t="str">
        <f>VLOOKUP(Table3[Symbol],Finalcial!$A$2:$P$493,2)</f>
        <v>Q1/2013</v>
      </c>
      <c r="X218" s="107">
        <f>VLOOKUP(Table3[Symbol],Finalcial!$A$2:$P$493,3)</f>
        <v>41364</v>
      </c>
      <c r="Y218" s="107">
        <f>VLOOKUP(Table3[Symbol],Finalcial!$A$2:$P$493,4,FALSE)</f>
        <v>10880034</v>
      </c>
      <c r="Z218" s="107">
        <f>VLOOKUP(Table3[Symbol],Finalcial!$A$2:$P$493,5,FALSE)</f>
        <v>7508138</v>
      </c>
      <c r="AA218" s="107">
        <f>VLOOKUP(Table3[Symbol],Finalcial!$A$2:$P$493,6,FALSE)</f>
        <v>474996</v>
      </c>
      <c r="AB218" s="107">
        <f>VLOOKUP(Table3[Symbol],Finalcial!$A$2:$P$493,7,FALSE)</f>
        <v>3357800</v>
      </c>
      <c r="AC218" s="107">
        <f>VLOOKUP(Table3[Symbol],Finalcial!$A$2:$P$493,8,FALSE)</f>
        <v>2136285</v>
      </c>
      <c r="AD218" s="107">
        <f>VLOOKUP(Table3[Symbol],Finalcial!$A$2:$P$493,9,FALSE)</f>
        <v>271848</v>
      </c>
      <c r="AE218" s="107">
        <f>VLOOKUP(Table3[Symbol],Finalcial!$A$2:$P$493,10,FALSE)</f>
        <v>0.59</v>
      </c>
      <c r="AF218" s="107">
        <f>VLOOKUP(Table3[Symbol],Finalcial!$A$2:$P$493,11,FALSE)</f>
        <v>2.2400000000000002</v>
      </c>
      <c r="AG218" s="107">
        <f>VLOOKUP(Table3[Symbol],Finalcial!$A$2:$P$493,12,FALSE)</f>
        <v>12.73</v>
      </c>
      <c r="AH218" s="107">
        <f>VLOOKUP(Table3[Symbol],Finalcial!$A$2:$P$493,13,FALSE)</f>
        <v>9.4600000000000009</v>
      </c>
      <c r="AI218" s="107">
        <f>VLOOKUP(Table3[Symbol],Finalcial!$A$2:$P$493,14,FALSE)</f>
        <v>26.54</v>
      </c>
      <c r="AJ218" s="108">
        <f t="shared" si="3"/>
        <v>27.618882610870781</v>
      </c>
    </row>
    <row r="219" spans="1:36" ht="18.55" customHeight="1" x14ac:dyDescent="0.3">
      <c r="A219" s="43" t="s">
        <v>264</v>
      </c>
      <c r="B219" s="14" t="str">
        <f>VLOOKUP(Table3[Symbol],stockComparisonTrading_excel!$A$2:$X$562,2,FALSE)</f>
        <v>Consumer Products: Fashion</v>
      </c>
      <c r="C219" s="104">
        <f>VLOOKUP(Table3[Symbol],stockComparisonTrading_excel!$A$2:$X$562,3,FALSE)</f>
        <v>24.9</v>
      </c>
      <c r="D219" s="105">
        <f>VLOOKUP(Table3[Symbol],stockComparisonTrading_excel!$A$2:$X$562,18,FALSE)</f>
        <v>8.07</v>
      </c>
      <c r="E219" s="105">
        <f>VLOOKUP(Table3[Symbol],stockComparisonTrading_excel!$A$2:$X$562,18,FALSE)</f>
        <v>8.07</v>
      </c>
      <c r="F219" s="105">
        <f>VLOOKUP(Table3[Symbol],stockComparisonTrading_excel!$A$2:$X$562,18,FALSE)</f>
        <v>8.07</v>
      </c>
      <c r="G219" s="105">
        <f>VLOOKUP(Table3[Symbol],stockComparisonTrading_excel!$A$2:$X$562,18,FALSE)</f>
        <v>8.07</v>
      </c>
      <c r="H219" s="105">
        <f>VLOOKUP(Table3[Symbol],stockComparisonTrading_excel!$A$2:$X$562,18,FALSE)</f>
        <v>8.07</v>
      </c>
      <c r="I219" s="105">
        <f>VLOOKUP(Table3[Symbol],stockComparisonTrading_excel!$A$2:$X$562,18,FALSE)</f>
        <v>8.07</v>
      </c>
      <c r="J219" s="105">
        <f>VLOOKUP(Table3[Symbol],stockComparisonTrading_excel!$A$2:$X$562,18,FALSE)</f>
        <v>8.07</v>
      </c>
      <c r="K219" s="105">
        <f>VLOOKUP(Table3[Symbol],stockComparisonTrading_excel!$A$2:$X$562,18,FALSE)</f>
        <v>8.07</v>
      </c>
      <c r="L219" s="105">
        <f>VLOOKUP(Table3[Symbol],stockComparisonTrading_excel!$A$2:$X$562,18,FALSE)</f>
        <v>8.07</v>
      </c>
      <c r="M219" s="105">
        <f>VLOOKUP(Table3[Symbol],stockComparisonTrading_excel!$A$2:$X$562,18,FALSE)</f>
        <v>8.07</v>
      </c>
      <c r="N219" s="105">
        <f>VLOOKUP(Table3[Symbol],stockComparisonTrading_excel!$A$2:$X$562,18,FALSE)</f>
        <v>8.07</v>
      </c>
      <c r="O219" s="105">
        <f>VLOOKUP(Table3[Symbol],stockComparisonTrading_excel!$A$2:$X$562,17,FALSE)</f>
        <v>339387700</v>
      </c>
      <c r="P219" s="105">
        <f>VLOOKUP(Table3[Symbol],stockComparisonTrading_excel!$A$2:$X$562,18,FALSE)</f>
        <v>8.07</v>
      </c>
      <c r="Q219" s="105">
        <f>VLOOKUP(Table3[Symbol],stockComparisonTrading_excel!$A$2:$X$562,19,FALSE)</f>
        <v>0.94</v>
      </c>
      <c r="R219" s="105">
        <f>VLOOKUP(Table3[Symbol],stockComparisonTrading_excel!$A$2:$X$562,20,FALSE)</f>
        <v>24.23</v>
      </c>
      <c r="S219" s="105">
        <f>VLOOKUP(Table3[Symbol],stockComparisonTrading_excel!$A$2:$X$562,21,FALSE)</f>
        <v>3.3</v>
      </c>
      <c r="T219" s="105">
        <f>VLOOKUP(Table3[Symbol],stockComparisonTrading_excel!$A$2:$X$562,22,FALSE)</f>
        <v>2.11</v>
      </c>
      <c r="U219" s="105">
        <f>VLOOKUP(Table3[Symbol],stockComparisonTrading_excel!$A$2:$X$562,23,FALSE)</f>
        <v>14951000</v>
      </c>
      <c r="V219" s="105">
        <f>VLOOKUP(Table3[Symbol],stockComparisonTrading_excel!$A$2:$X$562,24,FALSE)</f>
        <v>10</v>
      </c>
      <c r="W219" s="106" t="str">
        <f>VLOOKUP(Table3[Symbol],Finalcial!$A$2:$P$493,2)</f>
        <v>Q1/2013</v>
      </c>
      <c r="X219" s="107">
        <f>VLOOKUP(Table3[Symbol],Finalcial!$A$2:$P$493,3)</f>
        <v>41364</v>
      </c>
      <c r="Y219" s="107">
        <f>VLOOKUP(Table3[Symbol],Finalcial!$A$2:$P$493,4,FALSE)</f>
        <v>659585</v>
      </c>
      <c r="Z219" s="107">
        <f>VLOOKUP(Table3[Symbol],Finalcial!$A$2:$P$493,5,FALSE)</f>
        <v>297365</v>
      </c>
      <c r="AA219" s="107">
        <f>VLOOKUP(Table3[Symbol],Finalcial!$A$2:$P$493,6,FALSE)</f>
        <v>149510</v>
      </c>
      <c r="AB219" s="107">
        <f>VLOOKUP(Table3[Symbol],Finalcial!$A$2:$P$493,7,FALSE)</f>
        <v>362220</v>
      </c>
      <c r="AC219" s="107">
        <f>VLOOKUP(Table3[Symbol],Finalcial!$A$2:$P$493,8,FALSE)</f>
        <v>174575</v>
      </c>
      <c r="AD219" s="107">
        <f>VLOOKUP(Table3[Symbol],Finalcial!$A$2:$P$493,9,FALSE)</f>
        <v>8469</v>
      </c>
      <c r="AE219" s="107">
        <f>VLOOKUP(Table3[Symbol],Finalcial!$A$2:$P$493,10,FALSE)</f>
        <v>0.56999999999999995</v>
      </c>
      <c r="AF219" s="107">
        <f>VLOOKUP(Table3[Symbol],Finalcial!$A$2:$P$493,11,FALSE)</f>
        <v>0.82</v>
      </c>
      <c r="AG219" s="107">
        <f>VLOOKUP(Table3[Symbol],Finalcial!$A$2:$P$493,12,FALSE)</f>
        <v>4.8499999999999996</v>
      </c>
      <c r="AH219" s="107">
        <f>VLOOKUP(Table3[Symbol],Finalcial!$A$2:$P$493,13,FALSE)</f>
        <v>9.09</v>
      </c>
      <c r="AI219" s="107">
        <f>VLOOKUP(Table3[Symbol],Finalcial!$A$2:$P$493,14,FALSE)</f>
        <v>12.33</v>
      </c>
      <c r="AJ219" s="108">
        <f t="shared" si="3"/>
        <v>35.112173810367224</v>
      </c>
    </row>
    <row r="220" spans="1:36" ht="18.55" customHeight="1" x14ac:dyDescent="0.3">
      <c r="A220" s="64" t="s">
        <v>342</v>
      </c>
      <c r="B220" s="14" t="str">
        <f>VLOOKUP(Table3[Symbol],stockComparisonTrading_excel!$A$2:$X$562,2,FALSE)</f>
        <v>Industrials: Automotive</v>
      </c>
      <c r="C220" s="104">
        <f>VLOOKUP(Table3[Symbol],stockComparisonTrading_excel!$A$2:$X$562,3,FALSE)</f>
        <v>30.5</v>
      </c>
      <c r="D220" s="105">
        <f>VLOOKUP(Table3[Symbol],stockComparisonTrading_excel!$A$2:$X$562,18,FALSE)</f>
        <v>13.04</v>
      </c>
      <c r="E220" s="105">
        <f>VLOOKUP(Table3[Symbol],stockComparisonTrading_excel!$A$2:$X$562,18,FALSE)</f>
        <v>13.04</v>
      </c>
      <c r="F220" s="105">
        <f>VLOOKUP(Table3[Symbol],stockComparisonTrading_excel!$A$2:$X$562,18,FALSE)</f>
        <v>13.04</v>
      </c>
      <c r="G220" s="105">
        <f>VLOOKUP(Table3[Symbol],stockComparisonTrading_excel!$A$2:$X$562,18,FALSE)</f>
        <v>13.04</v>
      </c>
      <c r="H220" s="105">
        <f>VLOOKUP(Table3[Symbol],stockComparisonTrading_excel!$A$2:$X$562,18,FALSE)</f>
        <v>13.04</v>
      </c>
      <c r="I220" s="105">
        <f>VLOOKUP(Table3[Symbol],stockComparisonTrading_excel!$A$2:$X$562,18,FALSE)</f>
        <v>13.04</v>
      </c>
      <c r="J220" s="105">
        <f>VLOOKUP(Table3[Symbol],stockComparisonTrading_excel!$A$2:$X$562,18,FALSE)</f>
        <v>13.04</v>
      </c>
      <c r="K220" s="105">
        <f>VLOOKUP(Table3[Symbol],stockComparisonTrading_excel!$A$2:$X$562,18,FALSE)</f>
        <v>13.04</v>
      </c>
      <c r="L220" s="105">
        <f>VLOOKUP(Table3[Symbol],stockComparisonTrading_excel!$A$2:$X$562,18,FALSE)</f>
        <v>13.04</v>
      </c>
      <c r="M220" s="105">
        <f>VLOOKUP(Table3[Symbol],stockComparisonTrading_excel!$A$2:$X$562,18,FALSE)</f>
        <v>13.04</v>
      </c>
      <c r="N220" s="105">
        <f>VLOOKUP(Table3[Symbol],stockComparisonTrading_excel!$A$2:$X$562,18,FALSE)</f>
        <v>13.04</v>
      </c>
      <c r="O220" s="105">
        <f>VLOOKUP(Table3[Symbol],stockComparisonTrading_excel!$A$2:$X$562,17,FALSE)</f>
        <v>8838884262</v>
      </c>
      <c r="P220" s="105">
        <f>VLOOKUP(Table3[Symbol],stockComparisonTrading_excel!$A$2:$X$562,18,FALSE)</f>
        <v>13.04</v>
      </c>
      <c r="Q220" s="105">
        <f>VLOOKUP(Table3[Symbol],stockComparisonTrading_excel!$A$2:$X$562,19,FALSE)</f>
        <v>2.21</v>
      </c>
      <c r="R220" s="105">
        <f>VLOOKUP(Table3[Symbol],stockComparisonTrading_excel!$A$2:$X$562,20,FALSE)</f>
        <v>11.78</v>
      </c>
      <c r="S220" s="105">
        <f>VLOOKUP(Table3[Symbol],stockComparisonTrading_excel!$A$2:$X$562,21,FALSE)</f>
        <v>2.2200000000000002</v>
      </c>
      <c r="T220" s="105">
        <f>VLOOKUP(Table3[Symbol],stockComparisonTrading_excel!$A$2:$X$562,22,FALSE)</f>
        <v>112.24</v>
      </c>
      <c r="U220" s="105">
        <f>VLOOKUP(Table3[Symbol],stockComparisonTrading_excel!$A$2:$X$562,23,FALSE)</f>
        <v>339957087</v>
      </c>
      <c r="V220" s="105">
        <f>VLOOKUP(Table3[Symbol],stockComparisonTrading_excel!$A$2:$X$562,24,FALSE)</f>
        <v>1</v>
      </c>
      <c r="W220" s="106" t="str">
        <f>VLOOKUP(Table3[Symbol],Finalcial!$A$2:$P$493,2)</f>
        <v>Q4/2012</v>
      </c>
      <c r="X220" s="107">
        <f>VLOOKUP(Table3[Symbol],Finalcial!$A$2:$P$493,3)</f>
        <v>41274</v>
      </c>
      <c r="Y220" s="107">
        <f>VLOOKUP(Table3[Symbol],Finalcial!$A$2:$P$493,4,FALSE)</f>
        <v>10457529</v>
      </c>
      <c r="Z220" s="107">
        <f>VLOOKUP(Table3[Symbol],Finalcial!$A$2:$P$493,5,FALSE)</f>
        <v>5453535</v>
      </c>
      <c r="AA220" s="107">
        <f>VLOOKUP(Table3[Symbol],Finalcial!$A$2:$P$493,6,FALSE)</f>
        <v>339957</v>
      </c>
      <c r="AB220" s="107">
        <f>VLOOKUP(Table3[Symbol],Finalcial!$A$2:$P$493,7,FALSE)</f>
        <v>5003994</v>
      </c>
      <c r="AC220" s="107">
        <f>VLOOKUP(Table3[Symbol],Finalcial!$A$2:$P$493,8,FALSE)</f>
        <v>2588273</v>
      </c>
      <c r="AD220" s="107">
        <f>VLOOKUP(Table3[Symbol],Finalcial!$A$2:$P$493,9,FALSE)</f>
        <v>238415</v>
      </c>
      <c r="AE220" s="107">
        <f>VLOOKUP(Table3[Symbol],Finalcial!$A$2:$P$493,10,FALSE)</f>
        <v>0.56000000000000005</v>
      </c>
      <c r="AF220" s="107">
        <f>VLOOKUP(Table3[Symbol],Finalcial!$A$2:$P$493,11,FALSE)</f>
        <v>1.0900000000000001</v>
      </c>
      <c r="AG220" s="107">
        <f>VLOOKUP(Table3[Symbol],Finalcial!$A$2:$P$493,12,FALSE)</f>
        <v>9.2100000000000009</v>
      </c>
      <c r="AH220" s="107">
        <f>VLOOKUP(Table3[Symbol],Finalcial!$A$2:$P$493,13,FALSE)</f>
        <v>10.76</v>
      </c>
      <c r="AI220" s="107">
        <f>VLOOKUP(Table3[Symbol],Finalcial!$A$2:$P$493,14,FALSE)</f>
        <v>18.05</v>
      </c>
      <c r="AJ220" s="108">
        <f t="shared" si="3"/>
        <v>22.874127047375374</v>
      </c>
    </row>
    <row r="221" spans="1:36" ht="18.55" customHeight="1" x14ac:dyDescent="0.3">
      <c r="A221" s="64" t="s">
        <v>422</v>
      </c>
      <c r="B221" s="14" t="str">
        <f>VLOOKUP(Table3[Symbol],stockComparisonTrading_excel!$A$2:$X$562,2,FALSE)</f>
        <v>Industrials: Paper &amp; Printing Materials</v>
      </c>
      <c r="C221" s="104">
        <f>VLOOKUP(Table3[Symbol],stockComparisonTrading_excel!$A$2:$X$562,3,FALSE)</f>
        <v>18</v>
      </c>
      <c r="D221" s="105">
        <f>VLOOKUP(Table3[Symbol],stockComparisonTrading_excel!$A$2:$X$562,18,FALSE)</f>
        <v>11.28</v>
      </c>
      <c r="E221" s="105">
        <f>VLOOKUP(Table3[Symbol],stockComparisonTrading_excel!$A$2:$X$562,18,FALSE)</f>
        <v>11.28</v>
      </c>
      <c r="F221" s="105">
        <f>VLOOKUP(Table3[Symbol],stockComparisonTrading_excel!$A$2:$X$562,18,FALSE)</f>
        <v>11.28</v>
      </c>
      <c r="G221" s="105">
        <f>VLOOKUP(Table3[Symbol],stockComparisonTrading_excel!$A$2:$X$562,18,FALSE)</f>
        <v>11.28</v>
      </c>
      <c r="H221" s="105">
        <f>VLOOKUP(Table3[Symbol],stockComparisonTrading_excel!$A$2:$X$562,18,FALSE)</f>
        <v>11.28</v>
      </c>
      <c r="I221" s="105">
        <f>VLOOKUP(Table3[Symbol],stockComparisonTrading_excel!$A$2:$X$562,18,FALSE)</f>
        <v>11.28</v>
      </c>
      <c r="J221" s="105">
        <f>VLOOKUP(Table3[Symbol],stockComparisonTrading_excel!$A$2:$X$562,18,FALSE)</f>
        <v>11.28</v>
      </c>
      <c r="K221" s="105">
        <f>VLOOKUP(Table3[Symbol],stockComparisonTrading_excel!$A$2:$X$562,18,FALSE)</f>
        <v>11.28</v>
      </c>
      <c r="L221" s="105">
        <f>VLOOKUP(Table3[Symbol],stockComparisonTrading_excel!$A$2:$X$562,18,FALSE)</f>
        <v>11.28</v>
      </c>
      <c r="M221" s="105">
        <f>VLOOKUP(Table3[Symbol],stockComparisonTrading_excel!$A$2:$X$562,18,FALSE)</f>
        <v>11.28</v>
      </c>
      <c r="N221" s="105">
        <f>VLOOKUP(Table3[Symbol],stockComparisonTrading_excel!$A$2:$X$562,18,FALSE)</f>
        <v>11.28</v>
      </c>
      <c r="O221" s="105">
        <f>VLOOKUP(Table3[Symbol],stockComparisonTrading_excel!$A$2:$X$562,17,FALSE)</f>
        <v>6842646071.1000004</v>
      </c>
      <c r="P221" s="105">
        <f>VLOOKUP(Table3[Symbol],stockComparisonTrading_excel!$A$2:$X$562,18,FALSE)</f>
        <v>11.28</v>
      </c>
      <c r="Q221" s="105">
        <f>VLOOKUP(Table3[Symbol],stockComparisonTrading_excel!$A$2:$X$562,19,FALSE)</f>
        <v>1.24</v>
      </c>
      <c r="R221" s="105">
        <f>VLOOKUP(Table3[Symbol],stockComparisonTrading_excel!$A$2:$X$562,20,FALSE)</f>
        <v>15.4</v>
      </c>
      <c r="S221" s="105">
        <f>VLOOKUP(Table3[Symbol],stockComparisonTrading_excel!$A$2:$X$562,21,FALSE)</f>
        <v>3.66</v>
      </c>
      <c r="T221" s="105">
        <f>VLOOKUP(Table3[Symbol],stockComparisonTrading_excel!$A$2:$X$562,22,FALSE)</f>
        <v>0.26</v>
      </c>
      <c r="U221" s="105">
        <f>VLOOKUP(Table3[Symbol],stockComparisonTrading_excel!$A$2:$X$562,23,FALSE)</f>
        <v>358253721</v>
      </c>
      <c r="V221" s="105">
        <f>VLOOKUP(Table3[Symbol],stockComparisonTrading_excel!$A$2:$X$562,24,FALSE)</f>
        <v>10</v>
      </c>
      <c r="W221" s="106" t="str">
        <f>VLOOKUP(Table3[Symbol],Finalcial!$A$2:$P$493,2)</f>
        <v>Q1/2013</v>
      </c>
      <c r="X221" s="107">
        <f>VLOOKUP(Table3[Symbol],Finalcial!$A$2:$P$493,3)</f>
        <v>41364</v>
      </c>
      <c r="Y221" s="107">
        <f>VLOOKUP(Table3[Symbol],Finalcial!$A$2:$P$493,4,FALSE)</f>
        <v>6677521</v>
      </c>
      <c r="Z221" s="107">
        <f>VLOOKUP(Table3[Symbol],Finalcial!$A$2:$P$493,5,FALSE)</f>
        <v>1162126</v>
      </c>
      <c r="AA221" s="107">
        <f>VLOOKUP(Table3[Symbol],Finalcial!$A$2:$P$493,6,FALSE)</f>
        <v>3582537</v>
      </c>
      <c r="AB221" s="107">
        <f>VLOOKUP(Table3[Symbol],Finalcial!$A$2:$P$493,7,FALSE)</f>
        <v>5515395</v>
      </c>
      <c r="AC221" s="107">
        <f>VLOOKUP(Table3[Symbol],Finalcial!$A$2:$P$493,8,FALSE)</f>
        <v>1483067</v>
      </c>
      <c r="AD221" s="107">
        <f>VLOOKUP(Table3[Symbol],Finalcial!$A$2:$P$493,9,FALSE)</f>
        <v>200928</v>
      </c>
      <c r="AE221" s="107">
        <f>VLOOKUP(Table3[Symbol],Finalcial!$A$2:$P$493,10,FALSE)</f>
        <v>0.56000000000000005</v>
      </c>
      <c r="AF221" s="107">
        <f>VLOOKUP(Table3[Symbol],Finalcial!$A$2:$P$493,11,FALSE)</f>
        <v>0.21</v>
      </c>
      <c r="AG221" s="107">
        <f>VLOOKUP(Table3[Symbol],Finalcial!$A$2:$P$493,12,FALSE)</f>
        <v>13.55</v>
      </c>
      <c r="AH221" s="107">
        <f>VLOOKUP(Table3[Symbol],Finalcial!$A$2:$P$493,13,FALSE)</f>
        <v>12</v>
      </c>
      <c r="AI221" s="107">
        <f>VLOOKUP(Table3[Symbol],Finalcial!$A$2:$P$493,14,FALSE)</f>
        <v>11.35</v>
      </c>
      <c r="AJ221" s="108">
        <f t="shared" si="3"/>
        <v>5.7837931995540695</v>
      </c>
    </row>
    <row r="222" spans="1:36" ht="18.55" customHeight="1" x14ac:dyDescent="0.3">
      <c r="A222" s="43" t="s">
        <v>277</v>
      </c>
      <c r="B222" s="14" t="str">
        <f>VLOOKUP(Table3[Symbol],stockComparisonTrading_excel!$A$2:$X$562,2,FALSE)</f>
        <v>Consumer Products: Pharmaceuticals</v>
      </c>
      <c r="C222" s="104">
        <f>VLOOKUP(Table3[Symbol],stockComparisonTrading_excel!$A$2:$X$562,3,FALSE)</f>
        <v>19.899999999999999</v>
      </c>
      <c r="D222" s="105">
        <f>VLOOKUP(Table3[Symbol],stockComparisonTrading_excel!$A$2:$X$562,18,FALSE)</f>
        <v>11.79</v>
      </c>
      <c r="E222" s="105">
        <f>VLOOKUP(Table3[Symbol],stockComparisonTrading_excel!$A$2:$X$562,18,FALSE)</f>
        <v>11.79</v>
      </c>
      <c r="F222" s="105">
        <f>VLOOKUP(Table3[Symbol],stockComparisonTrading_excel!$A$2:$X$562,18,FALSE)</f>
        <v>11.79</v>
      </c>
      <c r="G222" s="105">
        <f>VLOOKUP(Table3[Symbol],stockComparisonTrading_excel!$A$2:$X$562,18,FALSE)</f>
        <v>11.79</v>
      </c>
      <c r="H222" s="105">
        <f>VLOOKUP(Table3[Symbol],stockComparisonTrading_excel!$A$2:$X$562,18,FALSE)</f>
        <v>11.79</v>
      </c>
      <c r="I222" s="105">
        <f>VLOOKUP(Table3[Symbol],stockComparisonTrading_excel!$A$2:$X$562,18,FALSE)</f>
        <v>11.79</v>
      </c>
      <c r="J222" s="105">
        <f>VLOOKUP(Table3[Symbol],stockComparisonTrading_excel!$A$2:$X$562,18,FALSE)</f>
        <v>11.79</v>
      </c>
      <c r="K222" s="105">
        <f>VLOOKUP(Table3[Symbol],stockComparisonTrading_excel!$A$2:$X$562,18,FALSE)</f>
        <v>11.79</v>
      </c>
      <c r="L222" s="105">
        <f>VLOOKUP(Table3[Symbol],stockComparisonTrading_excel!$A$2:$X$562,18,FALSE)</f>
        <v>11.79</v>
      </c>
      <c r="M222" s="105">
        <f>VLOOKUP(Table3[Symbol],stockComparisonTrading_excel!$A$2:$X$562,18,FALSE)</f>
        <v>11.79</v>
      </c>
      <c r="N222" s="105">
        <f>VLOOKUP(Table3[Symbol],stockComparisonTrading_excel!$A$2:$X$562,18,FALSE)</f>
        <v>11.79</v>
      </c>
      <c r="O222" s="105">
        <f>VLOOKUP(Table3[Symbol],stockComparisonTrading_excel!$A$2:$X$562,17,FALSE)</f>
        <v>1290000000</v>
      </c>
      <c r="P222" s="105">
        <f>VLOOKUP(Table3[Symbol],stockComparisonTrading_excel!$A$2:$X$562,18,FALSE)</f>
        <v>11.79</v>
      </c>
      <c r="Q222" s="105">
        <f>VLOOKUP(Table3[Symbol],stockComparisonTrading_excel!$A$2:$X$562,19,FALSE)</f>
        <v>1.8</v>
      </c>
      <c r="R222" s="105">
        <f>VLOOKUP(Table3[Symbol],stockComparisonTrading_excel!$A$2:$X$562,20,FALSE)</f>
        <v>11.94</v>
      </c>
      <c r="S222" s="105">
        <f>VLOOKUP(Table3[Symbol],stockComparisonTrading_excel!$A$2:$X$562,21,FALSE)</f>
        <v>3.72</v>
      </c>
      <c r="T222" s="105">
        <f>VLOOKUP(Table3[Symbol],stockComparisonTrading_excel!$A$2:$X$562,22,FALSE)</f>
        <v>0.3</v>
      </c>
      <c r="U222" s="105">
        <f>VLOOKUP(Table3[Symbol],stockComparisonTrading_excel!$A$2:$X$562,23,FALSE)</f>
        <v>60000000</v>
      </c>
      <c r="V222" s="105">
        <f>VLOOKUP(Table3[Symbol],stockComparisonTrading_excel!$A$2:$X$562,24,FALSE)</f>
        <v>1</v>
      </c>
      <c r="W222" s="106" t="str">
        <f>VLOOKUP(Table3[Symbol],Finalcial!$A$2:$P$493,2)</f>
        <v>Q1/2013</v>
      </c>
      <c r="X222" s="107">
        <f>VLOOKUP(Table3[Symbol],Finalcial!$A$2:$P$493,3)</f>
        <v>41364</v>
      </c>
      <c r="Y222" s="107">
        <f>VLOOKUP(Table3[Symbol],Finalcial!$A$2:$P$493,4,FALSE)</f>
        <v>1040310</v>
      </c>
      <c r="Z222" s="107">
        <f>VLOOKUP(Table3[Symbol],Finalcial!$A$2:$P$493,5,FALSE)</f>
        <v>324059</v>
      </c>
      <c r="AA222" s="107">
        <f>VLOOKUP(Table3[Symbol],Finalcial!$A$2:$P$493,6,FALSE)</f>
        <v>60000</v>
      </c>
      <c r="AB222" s="107">
        <f>VLOOKUP(Table3[Symbol],Finalcial!$A$2:$P$493,7,FALSE)</f>
        <v>716251</v>
      </c>
      <c r="AC222" s="107">
        <f>VLOOKUP(Table3[Symbol],Finalcial!$A$2:$P$493,8,FALSE)</f>
        <v>421060</v>
      </c>
      <c r="AD222" s="107">
        <f>VLOOKUP(Table3[Symbol],Finalcial!$A$2:$P$493,9,FALSE)</f>
        <v>32947</v>
      </c>
      <c r="AE222" s="107">
        <f>VLOOKUP(Table3[Symbol],Finalcial!$A$2:$P$493,10,FALSE)</f>
        <v>0.55000000000000004</v>
      </c>
      <c r="AF222" s="107">
        <f>VLOOKUP(Table3[Symbol],Finalcial!$A$2:$P$493,11,FALSE)</f>
        <v>0.45</v>
      </c>
      <c r="AG222" s="107">
        <f>VLOOKUP(Table3[Symbol],Finalcial!$A$2:$P$493,12,FALSE)</f>
        <v>7.82</v>
      </c>
      <c r="AH222" s="107">
        <f>VLOOKUP(Table3[Symbol],Finalcial!$A$2:$P$493,13,FALSE)</f>
        <v>14.61</v>
      </c>
      <c r="AI222" s="107">
        <f>VLOOKUP(Table3[Symbol],Finalcial!$A$2:$P$493,14,FALSE)</f>
        <v>16.38</v>
      </c>
      <c r="AJ222" s="108">
        <f t="shared" si="3"/>
        <v>9.835766534130574</v>
      </c>
    </row>
    <row r="223" spans="1:36" ht="18.55" customHeight="1" x14ac:dyDescent="0.3">
      <c r="A223" s="64" t="s">
        <v>377</v>
      </c>
      <c r="B223" s="14" t="str">
        <f>VLOOKUP(Table3[Symbol],stockComparisonTrading_excel!$A$2:$X$562,2,FALSE)</f>
        <v>Industrials: Machinery</v>
      </c>
      <c r="C223" s="104">
        <f>VLOOKUP(Table3[Symbol],stockComparisonTrading_excel!$A$2:$X$562,3,FALSE)</f>
        <v>24.5</v>
      </c>
      <c r="D223" s="105">
        <f>VLOOKUP(Table3[Symbol],stockComparisonTrading_excel!$A$2:$X$562,18,FALSE)</f>
        <v>14.16</v>
      </c>
      <c r="E223" s="105">
        <f>VLOOKUP(Table3[Symbol],stockComparisonTrading_excel!$A$2:$X$562,18,FALSE)</f>
        <v>14.16</v>
      </c>
      <c r="F223" s="105">
        <f>VLOOKUP(Table3[Symbol],stockComparisonTrading_excel!$A$2:$X$562,18,FALSE)</f>
        <v>14.16</v>
      </c>
      <c r="G223" s="105">
        <f>VLOOKUP(Table3[Symbol],stockComparisonTrading_excel!$A$2:$X$562,18,FALSE)</f>
        <v>14.16</v>
      </c>
      <c r="H223" s="105">
        <f>VLOOKUP(Table3[Symbol],stockComparisonTrading_excel!$A$2:$X$562,18,FALSE)</f>
        <v>14.16</v>
      </c>
      <c r="I223" s="105">
        <f>VLOOKUP(Table3[Symbol],stockComparisonTrading_excel!$A$2:$X$562,18,FALSE)</f>
        <v>14.16</v>
      </c>
      <c r="J223" s="105">
        <f>VLOOKUP(Table3[Symbol],stockComparisonTrading_excel!$A$2:$X$562,18,FALSE)</f>
        <v>14.16</v>
      </c>
      <c r="K223" s="105">
        <f>VLOOKUP(Table3[Symbol],stockComparisonTrading_excel!$A$2:$X$562,18,FALSE)</f>
        <v>14.16</v>
      </c>
      <c r="L223" s="105">
        <f>VLOOKUP(Table3[Symbol],stockComparisonTrading_excel!$A$2:$X$562,18,FALSE)</f>
        <v>14.16</v>
      </c>
      <c r="M223" s="105">
        <f>VLOOKUP(Table3[Symbol],stockComparisonTrading_excel!$A$2:$X$562,18,FALSE)</f>
        <v>14.16</v>
      </c>
      <c r="N223" s="105">
        <f>VLOOKUP(Table3[Symbol],stockComparisonTrading_excel!$A$2:$X$562,18,FALSE)</f>
        <v>14.16</v>
      </c>
      <c r="O223" s="105">
        <f>VLOOKUP(Table3[Symbol],stockComparisonTrading_excel!$A$2:$X$562,17,FALSE)</f>
        <v>7338322144.5</v>
      </c>
      <c r="P223" s="105">
        <f>VLOOKUP(Table3[Symbol],stockComparisonTrading_excel!$A$2:$X$562,18,FALSE)</f>
        <v>14.16</v>
      </c>
      <c r="Q223" s="105">
        <f>VLOOKUP(Table3[Symbol],stockComparisonTrading_excel!$A$2:$X$562,19,FALSE)</f>
        <v>3.46</v>
      </c>
      <c r="R223" s="105">
        <f>VLOOKUP(Table3[Symbol],stockComparisonTrading_excel!$A$2:$X$562,20,FALSE)</f>
        <v>7.37</v>
      </c>
      <c r="S223" s="105">
        <f>VLOOKUP(Table3[Symbol],stockComparisonTrading_excel!$A$2:$X$562,21,FALSE)</f>
        <v>6.27</v>
      </c>
      <c r="T223" s="105">
        <f>VLOOKUP(Table3[Symbol],stockComparisonTrading_excel!$A$2:$X$562,22,FALSE)</f>
        <v>22.55</v>
      </c>
      <c r="U223" s="105">
        <f>VLOOKUP(Table3[Symbol],stockComparisonTrading_excel!$A$2:$X$562,23,FALSE)</f>
        <v>287777339</v>
      </c>
      <c r="V223" s="105">
        <f>VLOOKUP(Table3[Symbol],stockComparisonTrading_excel!$A$2:$X$562,24,FALSE)</f>
        <v>1</v>
      </c>
      <c r="W223" s="106" t="str">
        <f>VLOOKUP(Table3[Symbol],Finalcial!$A$2:$P$493,2)</f>
        <v>Q4/2012</v>
      </c>
      <c r="X223" s="107">
        <f>VLOOKUP(Table3[Symbol],Finalcial!$A$2:$P$493,3)</f>
        <v>41274</v>
      </c>
      <c r="Y223" s="107">
        <f>VLOOKUP(Table3[Symbol],Finalcial!$A$2:$P$493,4,FALSE)</f>
        <v>4318944</v>
      </c>
      <c r="Z223" s="107">
        <f>VLOOKUP(Table3[Symbol],Finalcial!$A$2:$P$493,5,FALSE)</f>
        <v>2139859</v>
      </c>
      <c r="AA223" s="107">
        <f>VLOOKUP(Table3[Symbol],Finalcial!$A$2:$P$493,6,FALSE)</f>
        <v>287777</v>
      </c>
      <c r="AB223" s="107">
        <f>VLOOKUP(Table3[Symbol],Finalcial!$A$2:$P$493,7,FALSE)</f>
        <v>2121434</v>
      </c>
      <c r="AC223" s="107">
        <f>VLOOKUP(Table3[Symbol],Finalcial!$A$2:$P$493,8,FALSE)</f>
        <v>2332215</v>
      </c>
      <c r="AD223" s="107">
        <f>VLOOKUP(Table3[Symbol],Finalcial!$A$2:$P$493,9,FALSE)</f>
        <v>158775</v>
      </c>
      <c r="AE223" s="107">
        <f>VLOOKUP(Table3[Symbol],Finalcial!$A$2:$P$493,10,FALSE)</f>
        <v>0.55000000000000004</v>
      </c>
      <c r="AF223" s="107">
        <f>VLOOKUP(Table3[Symbol],Finalcial!$A$2:$P$493,11,FALSE)</f>
        <v>1.01</v>
      </c>
      <c r="AG223" s="107">
        <f>VLOOKUP(Table3[Symbol],Finalcial!$A$2:$P$493,12,FALSE)</f>
        <v>6.81</v>
      </c>
      <c r="AH223" s="107">
        <f>VLOOKUP(Table3[Symbol],Finalcial!$A$2:$P$493,13,FALSE)</f>
        <v>13.19</v>
      </c>
      <c r="AI223" s="107">
        <f>VLOOKUP(Table3[Symbol],Finalcial!$A$2:$P$493,14,FALSE)</f>
        <v>24.72</v>
      </c>
      <c r="AJ223" s="108">
        <f t="shared" si="3"/>
        <v>13.477304361517872</v>
      </c>
    </row>
    <row r="224" spans="1:36" ht="18.55" customHeight="1" x14ac:dyDescent="0.3">
      <c r="A224" s="64" t="s">
        <v>237</v>
      </c>
      <c r="B224" s="14" t="str">
        <f>VLOOKUP(Table3[Symbol],stockComparisonTrading_excel!$A$2:$X$562,2,FALSE)</f>
        <v>Services: Media &amp; Publishing</v>
      </c>
      <c r="C224" s="104">
        <f>VLOOKUP(Table3[Symbol],stockComparisonTrading_excel!$A$2:$X$562,3,FALSE)</f>
        <v>47</v>
      </c>
      <c r="D224" s="105">
        <f>VLOOKUP(Table3[Symbol],stockComparisonTrading_excel!$A$2:$X$562,18,FALSE)</f>
        <v>19.12</v>
      </c>
      <c r="E224" s="105">
        <f>VLOOKUP(Table3[Symbol],stockComparisonTrading_excel!$A$2:$X$562,18,FALSE)</f>
        <v>19.12</v>
      </c>
      <c r="F224" s="105">
        <f>VLOOKUP(Table3[Symbol],stockComparisonTrading_excel!$A$2:$X$562,18,FALSE)</f>
        <v>19.12</v>
      </c>
      <c r="G224" s="105">
        <f>VLOOKUP(Table3[Symbol],stockComparisonTrading_excel!$A$2:$X$562,18,FALSE)</f>
        <v>19.12</v>
      </c>
      <c r="H224" s="105">
        <f>VLOOKUP(Table3[Symbol],stockComparisonTrading_excel!$A$2:$X$562,18,FALSE)</f>
        <v>19.12</v>
      </c>
      <c r="I224" s="105">
        <f>VLOOKUP(Table3[Symbol],stockComparisonTrading_excel!$A$2:$X$562,18,FALSE)</f>
        <v>19.12</v>
      </c>
      <c r="J224" s="105">
        <f>VLOOKUP(Table3[Symbol],stockComparisonTrading_excel!$A$2:$X$562,18,FALSE)</f>
        <v>19.12</v>
      </c>
      <c r="K224" s="105">
        <f>VLOOKUP(Table3[Symbol],stockComparisonTrading_excel!$A$2:$X$562,18,FALSE)</f>
        <v>19.12</v>
      </c>
      <c r="L224" s="105">
        <f>VLOOKUP(Table3[Symbol],stockComparisonTrading_excel!$A$2:$X$562,18,FALSE)</f>
        <v>19.12</v>
      </c>
      <c r="M224" s="105">
        <f>VLOOKUP(Table3[Symbol],stockComparisonTrading_excel!$A$2:$X$562,18,FALSE)</f>
        <v>19.12</v>
      </c>
      <c r="N224" s="105">
        <f>VLOOKUP(Table3[Symbol],stockComparisonTrading_excel!$A$2:$X$562,18,FALSE)</f>
        <v>19.12</v>
      </c>
      <c r="O224" s="105">
        <f>VLOOKUP(Table3[Symbol],stockComparisonTrading_excel!$A$2:$X$562,17,FALSE)</f>
        <v>34011410895</v>
      </c>
      <c r="P224" s="105">
        <f>VLOOKUP(Table3[Symbol],stockComparisonTrading_excel!$A$2:$X$562,18,FALSE)</f>
        <v>19.12</v>
      </c>
      <c r="Q224" s="105">
        <f>VLOOKUP(Table3[Symbol],stockComparisonTrading_excel!$A$2:$X$562,19,FALSE)</f>
        <v>4.08</v>
      </c>
      <c r="R224" s="105">
        <f>VLOOKUP(Table3[Symbol],stockComparisonTrading_excel!$A$2:$X$562,20,FALSE)</f>
        <v>12.12</v>
      </c>
      <c r="S224" s="105">
        <f>VLOOKUP(Table3[Symbol],stockComparisonTrading_excel!$A$2:$X$562,21,FALSE)</f>
        <v>4.6500000000000004</v>
      </c>
      <c r="T224" s="105">
        <f>VLOOKUP(Table3[Symbol],stockComparisonTrading_excel!$A$2:$X$562,22,FALSE)</f>
        <v>15.53</v>
      </c>
      <c r="U224" s="105">
        <f>VLOOKUP(Table3[Symbol],stockComparisonTrading_excel!$A$2:$X$562,23,FALSE)</f>
        <v>687099210</v>
      </c>
      <c r="V224" s="105">
        <f>VLOOKUP(Table3[Symbol],stockComparisonTrading_excel!$A$2:$X$562,24,FALSE)</f>
        <v>5</v>
      </c>
      <c r="W224" s="106" t="str">
        <f>VLOOKUP(Table3[Symbol],Finalcial!$A$2:$P$493,2)</f>
        <v>Q1/2013</v>
      </c>
      <c r="X224" s="107">
        <f>VLOOKUP(Table3[Symbol],Finalcial!$A$2:$P$493,3)</f>
        <v>41364</v>
      </c>
      <c r="Y224" s="107">
        <f>VLOOKUP(Table3[Symbol],Finalcial!$A$2:$P$493,4,FALSE)</f>
        <v>11449365.1</v>
      </c>
      <c r="Z224" s="107">
        <f>VLOOKUP(Table3[Symbol],Finalcial!$A$2:$P$493,5,FALSE)</f>
        <v>3062270.8</v>
      </c>
      <c r="AA224" s="107">
        <f>VLOOKUP(Table3[Symbol],Finalcial!$A$2:$P$493,6,FALSE)</f>
        <v>3435496.05</v>
      </c>
      <c r="AB224" s="107">
        <f>VLOOKUP(Table3[Symbol],Finalcial!$A$2:$P$493,7,FALSE)</f>
        <v>8327222.1399999997</v>
      </c>
      <c r="AC224" s="107">
        <f>VLOOKUP(Table3[Symbol],Finalcial!$A$2:$P$493,8,FALSE)</f>
        <v>1388730.02</v>
      </c>
      <c r="AD224" s="107">
        <f>VLOOKUP(Table3[Symbol],Finalcial!$A$2:$P$493,9,FALSE)</f>
        <v>374801.1</v>
      </c>
      <c r="AE224" s="107">
        <f>VLOOKUP(Table3[Symbol],Finalcial!$A$2:$P$493,10,FALSE)</f>
        <v>0.55000000000000004</v>
      </c>
      <c r="AF224" s="107">
        <f>VLOOKUP(Table3[Symbol],Finalcial!$A$2:$P$493,11,FALSE)</f>
        <v>0.37</v>
      </c>
      <c r="AG224" s="107">
        <f>VLOOKUP(Table3[Symbol],Finalcial!$A$2:$P$493,12,FALSE)</f>
        <v>26.99</v>
      </c>
      <c r="AH224" s="107">
        <f>VLOOKUP(Table3[Symbol],Finalcial!$A$2:$P$493,13,FALSE)</f>
        <v>21.03</v>
      </c>
      <c r="AI224" s="107">
        <f>VLOOKUP(Table3[Symbol],Finalcial!$A$2:$P$493,14,FALSE)</f>
        <v>21.86</v>
      </c>
      <c r="AJ224" s="108">
        <f t="shared" si="3"/>
        <v>8.1703890410140207</v>
      </c>
    </row>
    <row r="225" spans="1:36" ht="18.55" customHeight="1" x14ac:dyDescent="0.3">
      <c r="A225" s="38" t="s">
        <v>453</v>
      </c>
      <c r="B225" s="14" t="str">
        <f>VLOOKUP(Table3[Symbol],stockComparisonTrading_excel!$A$2:$X$562,2,FALSE)</f>
        <v>Financials: Finance and Securities</v>
      </c>
      <c r="C225" s="104">
        <f>VLOOKUP(Table3[Symbol],stockComparisonTrading_excel!$A$2:$X$562,3,FALSE)</f>
        <v>5.0999999999999996</v>
      </c>
      <c r="D225" s="105">
        <f>VLOOKUP(Table3[Symbol],stockComparisonTrading_excel!$A$2:$X$562,18,FALSE)</f>
        <v>12.04</v>
      </c>
      <c r="E225" s="105">
        <f>VLOOKUP(Table3[Symbol],stockComparisonTrading_excel!$A$2:$X$562,18,FALSE)</f>
        <v>12.04</v>
      </c>
      <c r="F225" s="105">
        <f>VLOOKUP(Table3[Symbol],stockComparisonTrading_excel!$A$2:$X$562,18,FALSE)</f>
        <v>12.04</v>
      </c>
      <c r="G225" s="105">
        <f>VLOOKUP(Table3[Symbol],stockComparisonTrading_excel!$A$2:$X$562,18,FALSE)</f>
        <v>12.04</v>
      </c>
      <c r="H225" s="105">
        <f>VLOOKUP(Table3[Symbol],stockComparisonTrading_excel!$A$2:$X$562,18,FALSE)</f>
        <v>12.04</v>
      </c>
      <c r="I225" s="105">
        <f>VLOOKUP(Table3[Symbol],stockComparisonTrading_excel!$A$2:$X$562,18,FALSE)</f>
        <v>12.04</v>
      </c>
      <c r="J225" s="105">
        <f>VLOOKUP(Table3[Symbol],stockComparisonTrading_excel!$A$2:$X$562,18,FALSE)</f>
        <v>12.04</v>
      </c>
      <c r="K225" s="105">
        <f>VLOOKUP(Table3[Symbol],stockComparisonTrading_excel!$A$2:$X$562,18,FALSE)</f>
        <v>12.04</v>
      </c>
      <c r="L225" s="105">
        <f>VLOOKUP(Table3[Symbol],stockComparisonTrading_excel!$A$2:$X$562,18,FALSE)</f>
        <v>12.04</v>
      </c>
      <c r="M225" s="105">
        <f>VLOOKUP(Table3[Symbol],stockComparisonTrading_excel!$A$2:$X$562,18,FALSE)</f>
        <v>12.04</v>
      </c>
      <c r="N225" s="105">
        <f>VLOOKUP(Table3[Symbol],stockComparisonTrading_excel!$A$2:$X$562,18,FALSE)</f>
        <v>12.04</v>
      </c>
      <c r="O225" s="105">
        <f>VLOOKUP(Table3[Symbol],stockComparisonTrading_excel!$A$2:$X$562,17,FALSE)</f>
        <v>2282176000</v>
      </c>
      <c r="P225" s="105">
        <f>VLOOKUP(Table3[Symbol],stockComparisonTrading_excel!$A$2:$X$562,18,FALSE)</f>
        <v>12.04</v>
      </c>
      <c r="Q225" s="105">
        <f>VLOOKUP(Table3[Symbol],stockComparisonTrading_excel!$A$2:$X$562,19,FALSE)</f>
        <v>1.5</v>
      </c>
      <c r="R225" s="105">
        <f>VLOOKUP(Table3[Symbol],stockComparisonTrading_excel!$A$2:$X$562,20,FALSE)</f>
        <v>8.66</v>
      </c>
      <c r="S225" s="105">
        <f>VLOOKUP(Table3[Symbol],stockComparisonTrading_excel!$A$2:$X$562,21,FALSE)</f>
        <v>4.38</v>
      </c>
      <c r="T225" s="105">
        <f>VLOOKUP(Table3[Symbol],stockComparisonTrading_excel!$A$2:$X$562,22,FALSE)</f>
        <v>395.72</v>
      </c>
      <c r="U225" s="105">
        <f>VLOOKUP(Table3[Symbol],stockComparisonTrading_excel!$A$2:$X$562,23,FALSE)</f>
        <v>175552000</v>
      </c>
      <c r="V225" s="105">
        <f>VLOOKUP(Table3[Symbol],stockComparisonTrading_excel!$A$2:$X$562,24,FALSE)</f>
        <v>5</v>
      </c>
      <c r="W225" s="106" t="str">
        <f>VLOOKUP(Table3[Symbol],Finalcial!$A$2:$P$493,2)</f>
        <v>Q1/2013</v>
      </c>
      <c r="X225" s="107">
        <f>VLOOKUP(Table3[Symbol],Finalcial!$A$2:$P$493,3)</f>
        <v>41364</v>
      </c>
      <c r="Y225" s="107">
        <f>VLOOKUP(Table3[Symbol],Finalcial!$A$2:$P$493,4,FALSE)</f>
        <v>4027014</v>
      </c>
      <c r="Z225" s="107">
        <f>VLOOKUP(Table3[Symbol],Finalcial!$A$2:$P$493,5,FALSE)</f>
        <v>2507139</v>
      </c>
      <c r="AA225" s="107">
        <f>VLOOKUP(Table3[Symbol],Finalcial!$A$2:$P$493,6,FALSE)</f>
        <v>877760</v>
      </c>
      <c r="AB225" s="107">
        <f>VLOOKUP(Table3[Symbol],Finalcial!$A$2:$P$493,7,FALSE)</f>
        <v>1519875</v>
      </c>
      <c r="AC225" s="107">
        <f>VLOOKUP(Table3[Symbol],Finalcial!$A$2:$P$493,8,FALSE)</f>
        <v>367707</v>
      </c>
      <c r="AD225" s="107">
        <f>VLOOKUP(Table3[Symbol],Finalcial!$A$2:$P$493,9,FALSE)</f>
        <v>95165</v>
      </c>
      <c r="AE225" s="107">
        <f>VLOOKUP(Table3[Symbol],Finalcial!$A$2:$P$493,10,FALSE)</f>
        <v>0.54</v>
      </c>
      <c r="AF225" s="107">
        <f>VLOOKUP(Table3[Symbol],Finalcial!$A$2:$P$493,11,FALSE)</f>
        <v>1.65</v>
      </c>
      <c r="AG225" s="107">
        <f>VLOOKUP(Table3[Symbol],Finalcial!$A$2:$P$493,12,FALSE)</f>
        <v>25.88</v>
      </c>
      <c r="AH225" s="107">
        <f>VLOOKUP(Table3[Symbol],Finalcial!$A$2:$P$493,13,FALSE)</f>
        <v>7.33</v>
      </c>
      <c r="AI225" s="107">
        <f>VLOOKUP(Table3[Symbol],Finalcial!$A$2:$P$493,14,FALSE)</f>
        <v>13.08</v>
      </c>
      <c r="AJ225" s="108">
        <f t="shared" si="3"/>
        <v>26.345179425208848</v>
      </c>
    </row>
    <row r="226" spans="1:36" ht="18.55" customHeight="1" x14ac:dyDescent="0.3">
      <c r="A226" s="64" t="s">
        <v>353</v>
      </c>
      <c r="B226" s="14" t="str">
        <f>VLOOKUP(Table3[Symbol],stockComparisonTrading_excel!$A$2:$X$562,2,FALSE)</f>
        <v>Financials: Insurance</v>
      </c>
      <c r="C226" s="104">
        <f>VLOOKUP(Table3[Symbol],stockComparisonTrading_excel!$A$2:$X$562,3,FALSE)</f>
        <v>19.600000000000001</v>
      </c>
      <c r="D226" s="105">
        <f>VLOOKUP(Table3[Symbol],stockComparisonTrading_excel!$A$2:$X$562,18,FALSE)</f>
        <v>24.92</v>
      </c>
      <c r="E226" s="105">
        <f>VLOOKUP(Table3[Symbol],stockComparisonTrading_excel!$A$2:$X$562,18,FALSE)</f>
        <v>24.92</v>
      </c>
      <c r="F226" s="105">
        <f>VLOOKUP(Table3[Symbol],stockComparisonTrading_excel!$A$2:$X$562,18,FALSE)</f>
        <v>24.92</v>
      </c>
      <c r="G226" s="105">
        <f>VLOOKUP(Table3[Symbol],stockComparisonTrading_excel!$A$2:$X$562,18,FALSE)</f>
        <v>24.92</v>
      </c>
      <c r="H226" s="105">
        <f>VLOOKUP(Table3[Symbol],stockComparisonTrading_excel!$A$2:$X$562,18,FALSE)</f>
        <v>24.92</v>
      </c>
      <c r="I226" s="105">
        <f>VLOOKUP(Table3[Symbol],stockComparisonTrading_excel!$A$2:$X$562,18,FALSE)</f>
        <v>24.92</v>
      </c>
      <c r="J226" s="105">
        <f>VLOOKUP(Table3[Symbol],stockComparisonTrading_excel!$A$2:$X$562,18,FALSE)</f>
        <v>24.92</v>
      </c>
      <c r="K226" s="105">
        <f>VLOOKUP(Table3[Symbol],stockComparisonTrading_excel!$A$2:$X$562,18,FALSE)</f>
        <v>24.92</v>
      </c>
      <c r="L226" s="105">
        <f>VLOOKUP(Table3[Symbol],stockComparisonTrading_excel!$A$2:$X$562,18,FALSE)</f>
        <v>24.92</v>
      </c>
      <c r="M226" s="105">
        <f>VLOOKUP(Table3[Symbol],stockComparisonTrading_excel!$A$2:$X$562,18,FALSE)</f>
        <v>24.92</v>
      </c>
      <c r="N226" s="105">
        <f>VLOOKUP(Table3[Symbol],stockComparisonTrading_excel!$A$2:$X$562,18,FALSE)</f>
        <v>24.92</v>
      </c>
      <c r="O226" s="105">
        <f>VLOOKUP(Table3[Symbol],stockComparisonTrading_excel!$A$2:$X$562,17,FALSE)</f>
        <v>7633997261.75</v>
      </c>
      <c r="P226" s="105">
        <f>VLOOKUP(Table3[Symbol],stockComparisonTrading_excel!$A$2:$X$562,18,FALSE)</f>
        <v>24.92</v>
      </c>
      <c r="Q226" s="105">
        <f>VLOOKUP(Table3[Symbol],stockComparisonTrading_excel!$A$2:$X$562,19,FALSE)</f>
        <v>3.28</v>
      </c>
      <c r="R226" s="105">
        <f>VLOOKUP(Table3[Symbol],stockComparisonTrading_excel!$A$2:$X$562,20,FALSE)</f>
        <v>10.43</v>
      </c>
      <c r="S226" s="105" t="str">
        <f>VLOOKUP(Table3[Symbol],stockComparisonTrading_excel!$A$2:$X$562,21,FALSE)</f>
        <v>-</v>
      </c>
      <c r="T226" s="105">
        <f>VLOOKUP(Table3[Symbol],stockComparisonTrading_excel!$A$2:$X$562,22,FALSE)</f>
        <v>6.49</v>
      </c>
      <c r="U226" s="105">
        <f>VLOOKUP(Table3[Symbol],stockComparisonTrading_excel!$A$2:$X$562,23,FALSE)</f>
        <v>222890431</v>
      </c>
      <c r="V226" s="105">
        <f>VLOOKUP(Table3[Symbol],stockComparisonTrading_excel!$A$2:$X$562,24,FALSE)</f>
        <v>5</v>
      </c>
      <c r="W226" s="106" t="str">
        <f>VLOOKUP(Table3[Symbol],Finalcial!$A$2:$P$493,2)</f>
        <v>Q4/2012</v>
      </c>
      <c r="X226" s="107">
        <f>VLOOKUP(Table3[Symbol],Finalcial!$A$2:$P$493,3)</f>
        <v>41274</v>
      </c>
      <c r="Y226" s="107">
        <f>VLOOKUP(Table3[Symbol],Finalcial!$A$2:$P$493,4,FALSE)</f>
        <v>10709126</v>
      </c>
      <c r="Z226" s="107">
        <f>VLOOKUP(Table3[Symbol],Finalcial!$A$2:$P$493,5,FALSE)</f>
        <v>8383805</v>
      </c>
      <c r="AA226" s="107">
        <f>VLOOKUP(Table3[Symbol],Finalcial!$A$2:$P$493,6,FALSE)</f>
        <v>1114452</v>
      </c>
      <c r="AB226" s="107">
        <f>VLOOKUP(Table3[Symbol],Finalcial!$A$2:$P$493,7,FALSE)</f>
        <v>2325321</v>
      </c>
      <c r="AC226" s="107">
        <f>VLOOKUP(Table3[Symbol],Finalcial!$A$2:$P$493,8,FALSE)</f>
        <v>983957</v>
      </c>
      <c r="AD226" s="107">
        <f>VLOOKUP(Table3[Symbol],Finalcial!$A$2:$P$493,9,FALSE)</f>
        <v>116412</v>
      </c>
      <c r="AE226" s="107">
        <f>VLOOKUP(Table3[Symbol],Finalcial!$A$2:$P$493,10,FALSE)</f>
        <v>0.52</v>
      </c>
      <c r="AF226" s="107">
        <f>VLOOKUP(Table3[Symbol],Finalcial!$A$2:$P$493,11,FALSE)</f>
        <v>3.61</v>
      </c>
      <c r="AG226" s="107">
        <f>VLOOKUP(Table3[Symbol],Finalcial!$A$2:$P$493,12,FALSE)</f>
        <v>11.83</v>
      </c>
      <c r="AH226" s="107">
        <f>VLOOKUP(Table3[Symbol],Finalcial!$A$2:$P$493,13,FALSE)</f>
        <v>3.38</v>
      </c>
      <c r="AI226" s="107">
        <f>VLOOKUP(Table3[Symbol],Finalcial!$A$2:$P$493,14,FALSE)</f>
        <v>16.95</v>
      </c>
      <c r="AJ226" s="108">
        <f t="shared" si="3"/>
        <v>72.018391574751746</v>
      </c>
    </row>
    <row r="227" spans="1:36" ht="18.55" customHeight="1" x14ac:dyDescent="0.3">
      <c r="A227" s="64" t="s">
        <v>499</v>
      </c>
      <c r="B227" s="14" t="str">
        <f>VLOOKUP(Table3[Symbol],stockComparisonTrading_excel!$A$2:$X$562,2,FALSE)</f>
        <v>Industrials: Petrochemicals &amp; Chemicals</v>
      </c>
      <c r="C227" s="104">
        <f>VLOOKUP(Table3[Symbol],stockComparisonTrading_excel!$A$2:$X$562,3,FALSE)</f>
        <v>39</v>
      </c>
      <c r="D227" s="105">
        <f>VLOOKUP(Table3[Symbol],stockComparisonTrading_excel!$A$2:$X$562,18,FALSE)</f>
        <v>11.76</v>
      </c>
      <c r="E227" s="105">
        <f>VLOOKUP(Table3[Symbol],stockComparisonTrading_excel!$A$2:$X$562,18,FALSE)</f>
        <v>11.76</v>
      </c>
      <c r="F227" s="105">
        <f>VLOOKUP(Table3[Symbol],stockComparisonTrading_excel!$A$2:$X$562,18,FALSE)</f>
        <v>11.76</v>
      </c>
      <c r="G227" s="105">
        <f>VLOOKUP(Table3[Symbol],stockComparisonTrading_excel!$A$2:$X$562,18,FALSE)</f>
        <v>11.76</v>
      </c>
      <c r="H227" s="105">
        <f>VLOOKUP(Table3[Symbol],stockComparisonTrading_excel!$A$2:$X$562,18,FALSE)</f>
        <v>11.76</v>
      </c>
      <c r="I227" s="105">
        <f>VLOOKUP(Table3[Symbol],stockComparisonTrading_excel!$A$2:$X$562,18,FALSE)</f>
        <v>11.76</v>
      </c>
      <c r="J227" s="105">
        <f>VLOOKUP(Table3[Symbol],stockComparisonTrading_excel!$A$2:$X$562,18,FALSE)</f>
        <v>11.76</v>
      </c>
      <c r="K227" s="105">
        <f>VLOOKUP(Table3[Symbol],stockComparisonTrading_excel!$A$2:$X$562,18,FALSE)</f>
        <v>11.76</v>
      </c>
      <c r="L227" s="105">
        <f>VLOOKUP(Table3[Symbol],stockComparisonTrading_excel!$A$2:$X$562,18,FALSE)</f>
        <v>11.76</v>
      </c>
      <c r="M227" s="105">
        <f>VLOOKUP(Table3[Symbol],stockComparisonTrading_excel!$A$2:$X$562,18,FALSE)</f>
        <v>11.76</v>
      </c>
      <c r="N227" s="105">
        <f>VLOOKUP(Table3[Symbol],stockComparisonTrading_excel!$A$2:$X$562,18,FALSE)</f>
        <v>11.76</v>
      </c>
      <c r="O227" s="105">
        <f>VLOOKUP(Table3[Symbol],stockComparisonTrading_excel!$A$2:$X$562,17,FALSE)</f>
        <v>1087500000</v>
      </c>
      <c r="P227" s="105">
        <f>VLOOKUP(Table3[Symbol],stockComparisonTrading_excel!$A$2:$X$562,18,FALSE)</f>
        <v>11.76</v>
      </c>
      <c r="Q227" s="105">
        <f>VLOOKUP(Table3[Symbol],stockComparisonTrading_excel!$A$2:$X$562,19,FALSE)</f>
        <v>1.78</v>
      </c>
      <c r="R227" s="105">
        <f>VLOOKUP(Table3[Symbol],stockComparisonTrading_excel!$A$2:$X$562,20,FALSE)</f>
        <v>24.51</v>
      </c>
      <c r="S227" s="105">
        <f>VLOOKUP(Table3[Symbol],stockComparisonTrading_excel!$A$2:$X$562,21,FALSE)</f>
        <v>8.39</v>
      </c>
      <c r="T227" s="105">
        <f>VLOOKUP(Table3[Symbol],stockComparisonTrading_excel!$A$2:$X$562,22,FALSE)</f>
        <v>2.96</v>
      </c>
      <c r="U227" s="105">
        <f>VLOOKUP(Table3[Symbol],stockComparisonTrading_excel!$A$2:$X$562,23,FALSE)</f>
        <v>25000000</v>
      </c>
      <c r="V227" s="105">
        <f>VLOOKUP(Table3[Symbol],stockComparisonTrading_excel!$A$2:$X$562,24,FALSE)</f>
        <v>10</v>
      </c>
      <c r="W227" s="106" t="str">
        <f>VLOOKUP(Table3[Symbol],Finalcial!$A$2:$P$493,2)</f>
        <v>Q1/2013</v>
      </c>
      <c r="X227" s="107">
        <f>VLOOKUP(Table3[Symbol],Finalcial!$A$2:$P$493,3)</f>
        <v>41364</v>
      </c>
      <c r="Y227" s="107">
        <f>VLOOKUP(Table3[Symbol],Finalcial!$A$2:$P$493,4,FALSE)</f>
        <v>812735</v>
      </c>
      <c r="Z227" s="107">
        <f>VLOOKUP(Table3[Symbol],Finalcial!$A$2:$P$493,5,FALSE)</f>
        <v>180915</v>
      </c>
      <c r="AA227" s="107">
        <f>VLOOKUP(Table3[Symbol],Finalcial!$A$2:$P$493,6,FALSE)</f>
        <v>250000</v>
      </c>
      <c r="AB227" s="107">
        <f>VLOOKUP(Table3[Symbol],Finalcial!$A$2:$P$493,7,FALSE)</f>
        <v>631820</v>
      </c>
      <c r="AC227" s="107">
        <f>VLOOKUP(Table3[Symbol],Finalcial!$A$2:$P$493,8,FALSE)</f>
        <v>264054</v>
      </c>
      <c r="AD227" s="107">
        <f>VLOOKUP(Table3[Symbol],Finalcial!$A$2:$P$493,9,FALSE)</f>
        <v>13058</v>
      </c>
      <c r="AE227" s="107">
        <f>VLOOKUP(Table3[Symbol],Finalcial!$A$2:$P$493,10,FALSE)</f>
        <v>0.52</v>
      </c>
      <c r="AF227" s="107">
        <f>VLOOKUP(Table3[Symbol],Finalcial!$A$2:$P$493,11,FALSE)</f>
        <v>0.28999999999999998</v>
      </c>
      <c r="AG227" s="107">
        <f>VLOOKUP(Table3[Symbol],Finalcial!$A$2:$P$493,12,FALSE)</f>
        <v>4.95</v>
      </c>
      <c r="AH227" s="107">
        <f>VLOOKUP(Table3[Symbol],Finalcial!$A$2:$P$493,13,FALSE)</f>
        <v>13.73</v>
      </c>
      <c r="AI227" s="107">
        <f>VLOOKUP(Table3[Symbol],Finalcial!$A$2:$P$493,14,FALSE)</f>
        <v>15.21</v>
      </c>
      <c r="AJ227" s="108">
        <f t="shared" si="3"/>
        <v>13.854725072752336</v>
      </c>
    </row>
    <row r="228" spans="1:36" ht="18.55" customHeight="1" x14ac:dyDescent="0.3">
      <c r="A228" s="64" t="s">
        <v>452</v>
      </c>
      <c r="B228" s="14" t="str">
        <f>VLOOKUP(Table3[Symbol],stockComparisonTrading_excel!$A$2:$X$562,2,FALSE)</f>
        <v>Industrials: Steel</v>
      </c>
      <c r="C228" s="104">
        <f>VLOOKUP(Table3[Symbol],stockComparisonTrading_excel!$A$2:$X$562,3,FALSE)</f>
        <v>8.85</v>
      </c>
      <c r="D228" s="105">
        <f>VLOOKUP(Table3[Symbol],stockComparisonTrading_excel!$A$2:$X$562,18,FALSE)</f>
        <v>11.32</v>
      </c>
      <c r="E228" s="105">
        <f>VLOOKUP(Table3[Symbol],stockComparisonTrading_excel!$A$2:$X$562,18,FALSE)</f>
        <v>11.32</v>
      </c>
      <c r="F228" s="105">
        <f>VLOOKUP(Table3[Symbol],stockComparisonTrading_excel!$A$2:$X$562,18,FALSE)</f>
        <v>11.32</v>
      </c>
      <c r="G228" s="105">
        <f>VLOOKUP(Table3[Symbol],stockComparisonTrading_excel!$A$2:$X$562,18,FALSE)</f>
        <v>11.32</v>
      </c>
      <c r="H228" s="105">
        <f>VLOOKUP(Table3[Symbol],stockComparisonTrading_excel!$A$2:$X$562,18,FALSE)</f>
        <v>11.32</v>
      </c>
      <c r="I228" s="105">
        <f>VLOOKUP(Table3[Symbol],stockComparisonTrading_excel!$A$2:$X$562,18,FALSE)</f>
        <v>11.32</v>
      </c>
      <c r="J228" s="105">
        <f>VLOOKUP(Table3[Symbol],stockComparisonTrading_excel!$A$2:$X$562,18,FALSE)</f>
        <v>11.32</v>
      </c>
      <c r="K228" s="105">
        <f>VLOOKUP(Table3[Symbol],stockComparisonTrading_excel!$A$2:$X$562,18,FALSE)</f>
        <v>11.32</v>
      </c>
      <c r="L228" s="105">
        <f>VLOOKUP(Table3[Symbol],stockComparisonTrading_excel!$A$2:$X$562,18,FALSE)</f>
        <v>11.32</v>
      </c>
      <c r="M228" s="105">
        <f>VLOOKUP(Table3[Symbol],stockComparisonTrading_excel!$A$2:$X$562,18,FALSE)</f>
        <v>11.32</v>
      </c>
      <c r="N228" s="105">
        <f>VLOOKUP(Table3[Symbol],stockComparisonTrading_excel!$A$2:$X$562,18,FALSE)</f>
        <v>11.32</v>
      </c>
      <c r="O228" s="105">
        <f>VLOOKUP(Table3[Symbol],stockComparisonTrading_excel!$A$2:$X$562,17,FALSE)</f>
        <v>6443609451.6000004</v>
      </c>
      <c r="P228" s="105">
        <f>VLOOKUP(Table3[Symbol],stockComparisonTrading_excel!$A$2:$X$562,18,FALSE)</f>
        <v>11.32</v>
      </c>
      <c r="Q228" s="105">
        <f>VLOOKUP(Table3[Symbol],stockComparisonTrading_excel!$A$2:$X$562,19,FALSE)</f>
        <v>3.32</v>
      </c>
      <c r="R228" s="105">
        <f>VLOOKUP(Table3[Symbol],stockComparisonTrading_excel!$A$2:$X$562,20,FALSE)</f>
        <v>4.53</v>
      </c>
      <c r="S228" s="105">
        <f>VLOOKUP(Table3[Symbol],stockComparisonTrading_excel!$A$2:$X$562,21,FALSE)</f>
        <v>5.32</v>
      </c>
      <c r="T228" s="105">
        <f>VLOOKUP(Table3[Symbol],stockComparisonTrading_excel!$A$2:$X$562,22,FALSE)</f>
        <v>23.76</v>
      </c>
      <c r="U228" s="105">
        <f>VLOOKUP(Table3[Symbol],stockComparisonTrading_excel!$A$2:$X$562,23,FALSE)</f>
        <v>435379017</v>
      </c>
      <c r="V228" s="105">
        <f>VLOOKUP(Table3[Symbol],stockComparisonTrading_excel!$A$2:$X$562,24,FALSE)</f>
        <v>1</v>
      </c>
      <c r="W228" s="106" t="str">
        <f>VLOOKUP(Table3[Symbol],Finalcial!$A$2:$P$493,2)</f>
        <v>Q1/2013</v>
      </c>
      <c r="X228" s="107">
        <f>VLOOKUP(Table3[Symbol],Finalcial!$A$2:$P$493,3)</f>
        <v>41364</v>
      </c>
      <c r="Y228" s="107">
        <f>VLOOKUP(Table3[Symbol],Finalcial!$A$2:$P$493,4,FALSE)</f>
        <v>6105274.5199999996</v>
      </c>
      <c r="Z228" s="107">
        <f>VLOOKUP(Table3[Symbol],Finalcial!$A$2:$P$493,5,FALSE)</f>
        <v>4163118.67</v>
      </c>
      <c r="AA228" s="107">
        <f>VLOOKUP(Table3[Symbol],Finalcial!$A$2:$P$493,6,FALSE)</f>
        <v>428625.58</v>
      </c>
      <c r="AB228" s="107">
        <f>VLOOKUP(Table3[Symbol],Finalcial!$A$2:$P$493,7,FALSE)</f>
        <v>1942155.85</v>
      </c>
      <c r="AC228" s="107">
        <f>VLOOKUP(Table3[Symbol],Finalcial!$A$2:$P$493,8,FALSE)</f>
        <v>3188789.27</v>
      </c>
      <c r="AD228" s="107">
        <f>VLOOKUP(Table3[Symbol],Finalcial!$A$2:$P$493,9,FALSE)</f>
        <v>221601.45</v>
      </c>
      <c r="AE228" s="107">
        <f>VLOOKUP(Table3[Symbol],Finalcial!$A$2:$P$493,10,FALSE)</f>
        <v>0.52</v>
      </c>
      <c r="AF228" s="107">
        <f>VLOOKUP(Table3[Symbol],Finalcial!$A$2:$P$493,11,FALSE)</f>
        <v>2.14</v>
      </c>
      <c r="AG228" s="107">
        <f>VLOOKUP(Table3[Symbol],Finalcial!$A$2:$P$493,12,FALSE)</f>
        <v>6.95</v>
      </c>
      <c r="AH228" s="107">
        <f>VLOOKUP(Table3[Symbol],Finalcial!$A$2:$P$493,13,FALSE)</f>
        <v>14.87</v>
      </c>
      <c r="AI228" s="107">
        <f>VLOOKUP(Table3[Symbol],Finalcial!$A$2:$P$493,14,FALSE)</f>
        <v>31.22</v>
      </c>
      <c r="AJ228" s="108">
        <f t="shared" si="3"/>
        <v>18.78651367127787</v>
      </c>
    </row>
    <row r="229" spans="1:36" ht="18.55" customHeight="1" x14ac:dyDescent="0.3">
      <c r="A229" s="64" t="s">
        <v>211</v>
      </c>
      <c r="B229" s="14" t="str">
        <f>VLOOKUP(Table3[Symbol],stockComparisonTrading_excel!$A$2:$X$562,2,FALSE)</f>
        <v>Resources: Energy &amp; Utilities</v>
      </c>
      <c r="C229" s="104">
        <f>VLOOKUP(Table3[Symbol],stockComparisonTrading_excel!$A$2:$X$562,3,FALSE)</f>
        <v>23.1</v>
      </c>
      <c r="D229" s="105">
        <f>VLOOKUP(Table3[Symbol],stockComparisonTrading_excel!$A$2:$X$562,18,FALSE)</f>
        <v>8.77</v>
      </c>
      <c r="E229" s="105">
        <f>VLOOKUP(Table3[Symbol],stockComparisonTrading_excel!$A$2:$X$562,18,FALSE)</f>
        <v>8.77</v>
      </c>
      <c r="F229" s="105">
        <f>VLOOKUP(Table3[Symbol],stockComparisonTrading_excel!$A$2:$X$562,18,FALSE)</f>
        <v>8.77</v>
      </c>
      <c r="G229" s="105">
        <f>VLOOKUP(Table3[Symbol],stockComparisonTrading_excel!$A$2:$X$562,18,FALSE)</f>
        <v>8.77</v>
      </c>
      <c r="H229" s="105">
        <f>VLOOKUP(Table3[Symbol],stockComparisonTrading_excel!$A$2:$X$562,18,FALSE)</f>
        <v>8.77</v>
      </c>
      <c r="I229" s="105">
        <f>VLOOKUP(Table3[Symbol],stockComparisonTrading_excel!$A$2:$X$562,18,FALSE)</f>
        <v>8.77</v>
      </c>
      <c r="J229" s="105">
        <f>VLOOKUP(Table3[Symbol],stockComparisonTrading_excel!$A$2:$X$562,18,FALSE)</f>
        <v>8.77</v>
      </c>
      <c r="K229" s="105">
        <f>VLOOKUP(Table3[Symbol],stockComparisonTrading_excel!$A$2:$X$562,18,FALSE)</f>
        <v>8.77</v>
      </c>
      <c r="L229" s="105">
        <f>VLOOKUP(Table3[Symbol],stockComparisonTrading_excel!$A$2:$X$562,18,FALSE)</f>
        <v>8.77</v>
      </c>
      <c r="M229" s="105">
        <f>VLOOKUP(Table3[Symbol],stockComparisonTrading_excel!$A$2:$X$562,18,FALSE)</f>
        <v>8.77</v>
      </c>
      <c r="N229" s="105">
        <f>VLOOKUP(Table3[Symbol],stockComparisonTrading_excel!$A$2:$X$562,18,FALSE)</f>
        <v>8.77</v>
      </c>
      <c r="O229" s="105">
        <f>VLOOKUP(Table3[Symbol],stockComparisonTrading_excel!$A$2:$X$562,17,FALSE)</f>
        <v>5355000000</v>
      </c>
      <c r="P229" s="105">
        <f>VLOOKUP(Table3[Symbol],stockComparisonTrading_excel!$A$2:$X$562,18,FALSE)</f>
        <v>8.77</v>
      </c>
      <c r="Q229" s="105">
        <f>VLOOKUP(Table3[Symbol],stockComparisonTrading_excel!$A$2:$X$562,19,FALSE)</f>
        <v>2.2200000000000002</v>
      </c>
      <c r="R229" s="105">
        <f>VLOOKUP(Table3[Symbol],stockComparisonTrading_excel!$A$2:$X$562,20,FALSE)</f>
        <v>6.88</v>
      </c>
      <c r="S229" s="105">
        <f>VLOOKUP(Table3[Symbol],stockComparisonTrading_excel!$A$2:$X$562,21,FALSE)</f>
        <v>4.3600000000000003</v>
      </c>
      <c r="T229" s="105">
        <f>VLOOKUP(Table3[Symbol],stockComparisonTrading_excel!$A$2:$X$562,22,FALSE)</f>
        <v>29.3</v>
      </c>
      <c r="U229" s="105">
        <f>VLOOKUP(Table3[Symbol],stockComparisonTrading_excel!$A$2:$X$562,23,FALSE)</f>
        <v>350000000</v>
      </c>
      <c r="V229" s="105">
        <f>VLOOKUP(Table3[Symbol],stockComparisonTrading_excel!$A$2:$X$562,24,FALSE)</f>
        <v>1</v>
      </c>
      <c r="W229" s="106" t="str">
        <f>VLOOKUP(Table3[Symbol],Finalcial!$A$2:$P$493,2)</f>
        <v>Q1/2013</v>
      </c>
      <c r="X229" s="107">
        <f>VLOOKUP(Table3[Symbol],Finalcial!$A$2:$P$493,3)</f>
        <v>41364</v>
      </c>
      <c r="Y229" s="107">
        <f>VLOOKUP(Table3[Symbol],Finalcial!$A$2:$P$493,4,FALSE)</f>
        <v>7647888</v>
      </c>
      <c r="Z229" s="107">
        <f>VLOOKUP(Table3[Symbol],Finalcial!$A$2:$P$493,5,FALSE)</f>
        <v>2943091</v>
      </c>
      <c r="AA229" s="107">
        <f>VLOOKUP(Table3[Symbol],Finalcial!$A$2:$P$493,6,FALSE)</f>
        <v>350000</v>
      </c>
      <c r="AB229" s="107">
        <f>VLOOKUP(Table3[Symbol],Finalcial!$A$2:$P$493,7,FALSE)</f>
        <v>3787157</v>
      </c>
      <c r="AC229" s="107">
        <f>VLOOKUP(Table3[Symbol],Finalcial!$A$2:$P$493,8,FALSE)</f>
        <v>2871531</v>
      </c>
      <c r="AD229" s="107">
        <f>VLOOKUP(Table3[Symbol],Finalcial!$A$2:$P$493,9,FALSE)</f>
        <v>177984</v>
      </c>
      <c r="AE229" s="107">
        <f>VLOOKUP(Table3[Symbol],Finalcial!$A$2:$P$493,10,FALSE)</f>
        <v>0.51</v>
      </c>
      <c r="AF229" s="107">
        <f>VLOOKUP(Table3[Symbol],Finalcial!$A$2:$P$493,11,FALSE)</f>
        <v>0.78</v>
      </c>
      <c r="AG229" s="107">
        <f>VLOOKUP(Table3[Symbol],Finalcial!$A$2:$P$493,12,FALSE)</f>
        <v>6.2</v>
      </c>
      <c r="AH229" s="107">
        <f>VLOOKUP(Table3[Symbol],Finalcial!$A$2:$P$493,13,FALSE)</f>
        <v>24.65</v>
      </c>
      <c r="AI229" s="107">
        <f>VLOOKUP(Table3[Symbol],Finalcial!$A$2:$P$493,14,FALSE)</f>
        <v>22.54</v>
      </c>
      <c r="AJ229" s="108"/>
    </row>
    <row r="230" spans="1:36" ht="18.55" customHeight="1" x14ac:dyDescent="0.3">
      <c r="A230" s="64" t="s">
        <v>52</v>
      </c>
      <c r="B230" s="14" t="str">
        <f>VLOOKUP(Table3[Symbol],stockComparisonTrading_excel!$A$2:$X$562,2,FALSE)</f>
        <v>Resources: Energy &amp; Utilities</v>
      </c>
      <c r="C230" s="104">
        <f>VLOOKUP(Table3[Symbol],stockComparisonTrading_excel!$A$2:$X$562,3,FALSE)</f>
        <v>20.6</v>
      </c>
      <c r="D230" s="105">
        <f>VLOOKUP(Table3[Symbol],stockComparisonTrading_excel!$A$2:$X$562,18,FALSE)</f>
        <v>15.21</v>
      </c>
      <c r="E230" s="105">
        <f>VLOOKUP(Table3[Symbol],stockComparisonTrading_excel!$A$2:$X$562,18,FALSE)</f>
        <v>15.21</v>
      </c>
      <c r="F230" s="105">
        <f>VLOOKUP(Table3[Symbol],stockComparisonTrading_excel!$A$2:$X$562,18,FALSE)</f>
        <v>15.21</v>
      </c>
      <c r="G230" s="105">
        <f>VLOOKUP(Table3[Symbol],stockComparisonTrading_excel!$A$2:$X$562,18,FALSE)</f>
        <v>15.21</v>
      </c>
      <c r="H230" s="105">
        <f>VLOOKUP(Table3[Symbol],stockComparisonTrading_excel!$A$2:$X$562,18,FALSE)</f>
        <v>15.21</v>
      </c>
      <c r="I230" s="105">
        <f>VLOOKUP(Table3[Symbol],stockComparisonTrading_excel!$A$2:$X$562,18,FALSE)</f>
        <v>15.21</v>
      </c>
      <c r="J230" s="105">
        <f>VLOOKUP(Table3[Symbol],stockComparisonTrading_excel!$A$2:$X$562,18,FALSE)</f>
        <v>15.21</v>
      </c>
      <c r="K230" s="105">
        <f>VLOOKUP(Table3[Symbol],stockComparisonTrading_excel!$A$2:$X$562,18,FALSE)</f>
        <v>15.21</v>
      </c>
      <c r="L230" s="105">
        <f>VLOOKUP(Table3[Symbol],stockComparisonTrading_excel!$A$2:$X$562,18,FALSE)</f>
        <v>15.21</v>
      </c>
      <c r="M230" s="105">
        <f>VLOOKUP(Table3[Symbol],stockComparisonTrading_excel!$A$2:$X$562,18,FALSE)</f>
        <v>15.21</v>
      </c>
      <c r="N230" s="105">
        <f>VLOOKUP(Table3[Symbol],stockComparisonTrading_excel!$A$2:$X$562,18,FALSE)</f>
        <v>15.21</v>
      </c>
      <c r="O230" s="105">
        <f>VLOOKUP(Table3[Symbol],stockComparisonTrading_excel!$A$2:$X$562,17,FALSE)</f>
        <v>12290935532.5</v>
      </c>
      <c r="P230" s="105">
        <f>VLOOKUP(Table3[Symbol],stockComparisonTrading_excel!$A$2:$X$562,18,FALSE)</f>
        <v>15.21</v>
      </c>
      <c r="Q230" s="105">
        <f>VLOOKUP(Table3[Symbol],stockComparisonTrading_excel!$A$2:$X$562,19,FALSE)</f>
        <v>2.84</v>
      </c>
      <c r="R230" s="105">
        <f>VLOOKUP(Table3[Symbol],stockComparisonTrading_excel!$A$2:$X$562,20,FALSE)</f>
        <v>8.4700000000000006</v>
      </c>
      <c r="S230" s="105">
        <f>VLOOKUP(Table3[Symbol],stockComparisonTrading_excel!$A$2:$X$562,21,FALSE)</f>
        <v>3.24</v>
      </c>
      <c r="T230" s="105">
        <f>VLOOKUP(Table3[Symbol],stockComparisonTrading_excel!$A$2:$X$562,22,FALSE)</f>
        <v>5.05</v>
      </c>
      <c r="U230" s="105">
        <f>VLOOKUP(Table3[Symbol],stockComparisonTrading_excel!$A$2:$X$562,23,FALSE)</f>
        <v>509997325</v>
      </c>
      <c r="V230" s="105">
        <f>VLOOKUP(Table3[Symbol],stockComparisonTrading_excel!$A$2:$X$562,24,FALSE)</f>
        <v>1</v>
      </c>
      <c r="W230" s="106" t="str">
        <f>VLOOKUP(Table3[Symbol],Finalcial!$A$2:$P$493,2)</f>
        <v>Q1/2013</v>
      </c>
      <c r="X230" s="107">
        <f>VLOOKUP(Table3[Symbol],Finalcial!$A$2:$P$493,3)</f>
        <v>41364</v>
      </c>
      <c r="Y230" s="107">
        <f>VLOOKUP(Table3[Symbol],Finalcial!$A$2:$P$493,4,FALSE)</f>
        <v>7544018</v>
      </c>
      <c r="Z230" s="107">
        <f>VLOOKUP(Table3[Symbol],Finalcial!$A$2:$P$493,5,FALSE)</f>
        <v>3038542</v>
      </c>
      <c r="AA230" s="107">
        <f>VLOOKUP(Table3[Symbol],Finalcial!$A$2:$P$493,6,FALSE)</f>
        <v>509997</v>
      </c>
      <c r="AB230" s="107">
        <f>VLOOKUP(Table3[Symbol],Finalcial!$A$2:$P$493,7,FALSE)</f>
        <v>4320720</v>
      </c>
      <c r="AC230" s="107">
        <f>VLOOKUP(Table3[Symbol],Finalcial!$A$2:$P$493,8,FALSE)</f>
        <v>687844</v>
      </c>
      <c r="AD230" s="107">
        <f>VLOOKUP(Table3[Symbol],Finalcial!$A$2:$P$493,9,FALSE)</f>
        <v>255644</v>
      </c>
      <c r="AE230" s="107">
        <f>VLOOKUP(Table3[Symbol],Finalcial!$A$2:$P$493,10,FALSE)</f>
        <v>0.5</v>
      </c>
      <c r="AF230" s="107">
        <f>VLOOKUP(Table3[Symbol],Finalcial!$A$2:$P$493,11,FALSE)</f>
        <v>0.7</v>
      </c>
      <c r="AG230" s="107">
        <f>VLOOKUP(Table3[Symbol],Finalcial!$A$2:$P$493,12,FALSE)</f>
        <v>37.17</v>
      </c>
      <c r="AH230" s="107">
        <f>VLOOKUP(Table3[Symbol],Finalcial!$A$2:$P$493,13,FALSE)</f>
        <v>16.36</v>
      </c>
      <c r="AI230" s="107">
        <f>VLOOKUP(Table3[Symbol],Finalcial!$A$2:$P$493,14,FALSE)</f>
        <v>19.690000000000001</v>
      </c>
      <c r="AJ230" s="108">
        <f t="shared" ref="AJ230:AJ242" si="4">Z230/AD230</f>
        <v>11.885833424606092</v>
      </c>
    </row>
    <row r="231" spans="1:36" ht="18.55" customHeight="1" x14ac:dyDescent="0.3">
      <c r="A231" s="64" t="s">
        <v>329</v>
      </c>
      <c r="B231" s="14" t="str">
        <f>VLOOKUP(Table3[Symbol],stockComparisonTrading_excel!$A$2:$X$562,2,FALSE)</f>
        <v>Services: Commerce</v>
      </c>
      <c r="C231" s="104">
        <f>VLOOKUP(Table3[Symbol],stockComparisonTrading_excel!$A$2:$X$562,3,FALSE)</f>
        <v>66.5</v>
      </c>
      <c r="D231" s="105">
        <f>VLOOKUP(Table3[Symbol],stockComparisonTrading_excel!$A$2:$X$562,18,FALSE)</f>
        <v>43.59</v>
      </c>
      <c r="E231" s="105">
        <f>VLOOKUP(Table3[Symbol],stockComparisonTrading_excel!$A$2:$X$562,18,FALSE)</f>
        <v>43.59</v>
      </c>
      <c r="F231" s="105">
        <f>VLOOKUP(Table3[Symbol],stockComparisonTrading_excel!$A$2:$X$562,18,FALSE)</f>
        <v>43.59</v>
      </c>
      <c r="G231" s="105">
        <f>VLOOKUP(Table3[Symbol],stockComparisonTrading_excel!$A$2:$X$562,18,FALSE)</f>
        <v>43.59</v>
      </c>
      <c r="H231" s="105">
        <f>VLOOKUP(Table3[Symbol],stockComparisonTrading_excel!$A$2:$X$562,18,FALSE)</f>
        <v>43.59</v>
      </c>
      <c r="I231" s="105">
        <f>VLOOKUP(Table3[Symbol],stockComparisonTrading_excel!$A$2:$X$562,18,FALSE)</f>
        <v>43.59</v>
      </c>
      <c r="J231" s="105">
        <f>VLOOKUP(Table3[Symbol],stockComparisonTrading_excel!$A$2:$X$562,18,FALSE)</f>
        <v>43.59</v>
      </c>
      <c r="K231" s="105">
        <f>VLOOKUP(Table3[Symbol],stockComparisonTrading_excel!$A$2:$X$562,18,FALSE)</f>
        <v>43.59</v>
      </c>
      <c r="L231" s="105">
        <f>VLOOKUP(Table3[Symbol],stockComparisonTrading_excel!$A$2:$X$562,18,FALSE)</f>
        <v>43.59</v>
      </c>
      <c r="M231" s="105">
        <f>VLOOKUP(Table3[Symbol],stockComparisonTrading_excel!$A$2:$X$562,18,FALSE)</f>
        <v>43.59</v>
      </c>
      <c r="N231" s="105">
        <f>VLOOKUP(Table3[Symbol],stockComparisonTrading_excel!$A$2:$X$562,18,FALSE)</f>
        <v>43.59</v>
      </c>
      <c r="O231" s="105">
        <f>VLOOKUP(Table3[Symbol],stockComparisonTrading_excel!$A$2:$X$562,17,FALSE)</f>
        <v>89408221206.5</v>
      </c>
      <c r="P231" s="105">
        <f>VLOOKUP(Table3[Symbol],stockComparisonTrading_excel!$A$2:$X$562,18,FALSE)</f>
        <v>43.59</v>
      </c>
      <c r="Q231" s="105">
        <f>VLOOKUP(Table3[Symbol],stockComparisonTrading_excel!$A$2:$X$562,19,FALSE)</f>
        <v>8.2100000000000009</v>
      </c>
      <c r="R231" s="105">
        <f>VLOOKUP(Table3[Symbol],stockComparisonTrading_excel!$A$2:$X$562,20,FALSE)</f>
        <v>9.81</v>
      </c>
      <c r="S231" s="105">
        <f>VLOOKUP(Table3[Symbol],stockComparisonTrading_excel!$A$2:$X$562,21,FALSE)</f>
        <v>1.1200000000000001</v>
      </c>
      <c r="T231" s="105">
        <f>VLOOKUP(Table3[Symbol],stockComparisonTrading_excel!$A$2:$X$562,22,FALSE)</f>
        <v>13.34</v>
      </c>
      <c r="U231" s="105">
        <f>VLOOKUP(Table3[Symbol],stockComparisonTrading_excel!$A$2:$X$562,23,FALSE)</f>
        <v>1110661133</v>
      </c>
      <c r="V231" s="105">
        <f>VLOOKUP(Table3[Symbol],stockComparisonTrading_excel!$A$2:$X$562,24,FALSE)</f>
        <v>3.55</v>
      </c>
      <c r="W231" s="106" t="str">
        <f>VLOOKUP(Table3[Symbol],Finalcial!$A$2:$P$493,2)</f>
        <v>Q4/2012</v>
      </c>
      <c r="X231" s="107">
        <f>VLOOKUP(Table3[Symbol],Finalcial!$A$2:$P$493,3)</f>
        <v>41274</v>
      </c>
      <c r="Y231" s="107">
        <f>VLOOKUP(Table3[Symbol],Finalcial!$A$2:$P$493,4,FALSE)</f>
        <v>17564848</v>
      </c>
      <c r="Z231" s="107">
        <f>VLOOKUP(Table3[Symbol],Finalcial!$A$2:$P$493,5,FALSE)</f>
        <v>6082120</v>
      </c>
      <c r="AA231" s="107">
        <f>VLOOKUP(Table3[Symbol],Finalcial!$A$2:$P$493,6,FALSE)</f>
        <v>3942847</v>
      </c>
      <c r="AB231" s="107">
        <f>VLOOKUP(Table3[Symbol],Finalcial!$A$2:$P$493,7,FALSE)</f>
        <v>10892563</v>
      </c>
      <c r="AC231" s="107">
        <f>VLOOKUP(Table3[Symbol],Finalcial!$A$2:$P$493,8,FALSE)</f>
        <v>6858601</v>
      </c>
      <c r="AD231" s="107">
        <f>VLOOKUP(Table3[Symbol],Finalcial!$A$2:$P$493,9,FALSE)</f>
        <v>551616</v>
      </c>
      <c r="AE231" s="107">
        <f>VLOOKUP(Table3[Symbol],Finalcial!$A$2:$P$493,10,FALSE)</f>
        <v>0.5</v>
      </c>
      <c r="AF231" s="107">
        <f>VLOOKUP(Table3[Symbol],Finalcial!$A$2:$P$493,11,FALSE)</f>
        <v>0.56000000000000005</v>
      </c>
      <c r="AG231" s="107">
        <f>VLOOKUP(Table3[Symbol],Finalcial!$A$2:$P$493,12,FALSE)</f>
        <v>8.0399999999999991</v>
      </c>
      <c r="AH231" s="107">
        <f>VLOOKUP(Table3[Symbol],Finalcial!$A$2:$P$493,13,FALSE)</f>
        <v>17.45</v>
      </c>
      <c r="AI231" s="107">
        <f>VLOOKUP(Table3[Symbol],Finalcial!$A$2:$P$493,14,FALSE)</f>
        <v>20.309999999999999</v>
      </c>
      <c r="AJ231" s="108">
        <f t="shared" si="4"/>
        <v>11.026003596704955</v>
      </c>
    </row>
    <row r="232" spans="1:36" ht="18.55" customHeight="1" x14ac:dyDescent="0.3">
      <c r="A232" s="38" t="s">
        <v>106</v>
      </c>
      <c r="B232" s="14" t="str">
        <f>VLOOKUP(Table3[Symbol],stockComparisonTrading_excel!$A$2:$X$562,2,FALSE)</f>
        <v>Consumer Products: Fashion</v>
      </c>
      <c r="C232" s="104">
        <f>VLOOKUP(Table3[Symbol],stockComparisonTrading_excel!$A$2:$X$562,3,FALSE)</f>
        <v>24</v>
      </c>
      <c r="D232" s="105">
        <f>VLOOKUP(Table3[Symbol],stockComparisonTrading_excel!$A$2:$X$562,18,FALSE)</f>
        <v>14.22</v>
      </c>
      <c r="E232" s="105">
        <f>VLOOKUP(Table3[Symbol],stockComparisonTrading_excel!$A$2:$X$562,18,FALSE)</f>
        <v>14.22</v>
      </c>
      <c r="F232" s="105">
        <f>VLOOKUP(Table3[Symbol],stockComparisonTrading_excel!$A$2:$X$562,18,FALSE)</f>
        <v>14.22</v>
      </c>
      <c r="G232" s="105">
        <f>VLOOKUP(Table3[Symbol],stockComparisonTrading_excel!$A$2:$X$562,18,FALSE)</f>
        <v>14.22</v>
      </c>
      <c r="H232" s="105">
        <f>VLOOKUP(Table3[Symbol],stockComparisonTrading_excel!$A$2:$X$562,18,FALSE)</f>
        <v>14.22</v>
      </c>
      <c r="I232" s="105">
        <f>VLOOKUP(Table3[Symbol],stockComparisonTrading_excel!$A$2:$X$562,18,FALSE)</f>
        <v>14.22</v>
      </c>
      <c r="J232" s="105">
        <f>VLOOKUP(Table3[Symbol],stockComparisonTrading_excel!$A$2:$X$562,18,FALSE)</f>
        <v>14.22</v>
      </c>
      <c r="K232" s="105">
        <f>VLOOKUP(Table3[Symbol],stockComparisonTrading_excel!$A$2:$X$562,18,FALSE)</f>
        <v>14.22</v>
      </c>
      <c r="L232" s="105">
        <f>VLOOKUP(Table3[Symbol],stockComparisonTrading_excel!$A$2:$X$562,18,FALSE)</f>
        <v>14.22</v>
      </c>
      <c r="M232" s="105">
        <f>VLOOKUP(Table3[Symbol],stockComparisonTrading_excel!$A$2:$X$562,18,FALSE)</f>
        <v>14.22</v>
      </c>
      <c r="N232" s="105">
        <f>VLOOKUP(Table3[Symbol],stockComparisonTrading_excel!$A$2:$X$562,18,FALSE)</f>
        <v>14.22</v>
      </c>
      <c r="O232" s="105">
        <f>VLOOKUP(Table3[Symbol],stockComparisonTrading_excel!$A$2:$X$562,17,FALSE)</f>
        <v>659999875</v>
      </c>
      <c r="P232" s="105">
        <f>VLOOKUP(Table3[Symbol],stockComparisonTrading_excel!$A$2:$X$562,18,FALSE)</f>
        <v>14.22</v>
      </c>
      <c r="Q232" s="105">
        <f>VLOOKUP(Table3[Symbol],stockComparisonTrading_excel!$A$2:$X$562,19,FALSE)</f>
        <v>0.67</v>
      </c>
      <c r="R232" s="105">
        <f>VLOOKUP(Table3[Symbol],stockComparisonTrading_excel!$A$2:$X$562,20,FALSE)</f>
        <v>37.380000000000003</v>
      </c>
      <c r="S232" s="105">
        <f>VLOOKUP(Table3[Symbol],stockComparisonTrading_excel!$A$2:$X$562,21,FALSE)</f>
        <v>7</v>
      </c>
      <c r="T232" s="105">
        <f>VLOOKUP(Table3[Symbol],stockComparisonTrading_excel!$A$2:$X$562,22,FALSE)</f>
        <v>7.88</v>
      </c>
      <c r="U232" s="105">
        <f>VLOOKUP(Table3[Symbol],stockComparisonTrading_excel!$A$2:$X$562,23,FALSE)</f>
        <v>26399995</v>
      </c>
      <c r="V232" s="105">
        <f>VLOOKUP(Table3[Symbol],stockComparisonTrading_excel!$A$2:$X$562,24,FALSE)</f>
        <v>10</v>
      </c>
      <c r="W232" s="106" t="str">
        <f>VLOOKUP(Table3[Symbol],Finalcial!$A$2:$P$493,2)</f>
        <v>Q1/2013</v>
      </c>
      <c r="X232" s="107">
        <f>VLOOKUP(Table3[Symbol],Finalcial!$A$2:$P$493,3)</f>
        <v>41364</v>
      </c>
      <c r="Y232" s="107">
        <f>VLOOKUP(Table3[Symbol],Finalcial!$A$2:$P$493,4,FALSE)</f>
        <v>1187800.47</v>
      </c>
      <c r="Z232" s="107">
        <f>VLOOKUP(Table3[Symbol],Finalcial!$A$2:$P$493,5,FALSE)</f>
        <v>201097.79</v>
      </c>
      <c r="AA232" s="107">
        <f>VLOOKUP(Table3[Symbol],Finalcial!$A$2:$P$493,6,FALSE)</f>
        <v>263999.95</v>
      </c>
      <c r="AB232" s="107">
        <f>VLOOKUP(Table3[Symbol],Finalcial!$A$2:$P$493,7,FALSE)</f>
        <v>986702.68</v>
      </c>
      <c r="AC232" s="107">
        <f>VLOOKUP(Table3[Symbol],Finalcial!$A$2:$P$493,8,FALSE)</f>
        <v>394491.59</v>
      </c>
      <c r="AD232" s="107">
        <f>VLOOKUP(Table3[Symbol],Finalcial!$A$2:$P$493,9,FALSE)</f>
        <v>12633.97</v>
      </c>
      <c r="AE232" s="107">
        <f>VLOOKUP(Table3[Symbol],Finalcial!$A$2:$P$493,10,FALSE)</f>
        <v>0.48</v>
      </c>
      <c r="AF232" s="107">
        <f>VLOOKUP(Table3[Symbol],Finalcial!$A$2:$P$493,11,FALSE)</f>
        <v>0.2</v>
      </c>
      <c r="AG232" s="107">
        <f>VLOOKUP(Table3[Symbol],Finalcial!$A$2:$P$493,12,FALSE)</f>
        <v>3.2</v>
      </c>
      <c r="AH232" s="107">
        <f>VLOOKUP(Table3[Symbol],Finalcial!$A$2:$P$493,13,FALSE)</f>
        <v>5.73</v>
      </c>
      <c r="AI232" s="107">
        <f>VLOOKUP(Table3[Symbol],Finalcial!$A$2:$P$493,14,FALSE)</f>
        <v>4.7300000000000004</v>
      </c>
      <c r="AJ232" s="108">
        <f t="shared" si="4"/>
        <v>15.917228709582183</v>
      </c>
    </row>
    <row r="233" spans="1:36" ht="18.55" customHeight="1" x14ac:dyDescent="0.3">
      <c r="A233" s="64" t="s">
        <v>272</v>
      </c>
      <c r="B233" s="14" t="str">
        <f>VLOOKUP(Table3[Symbol],stockComparisonTrading_excel!$A$2:$X$562,2,FALSE)</f>
        <v>Property &amp; Construction: Property Development</v>
      </c>
      <c r="C233" s="104">
        <f>VLOOKUP(Table3[Symbol],stockComparisonTrading_excel!$A$2:$X$562,3,FALSE)</f>
        <v>6.05</v>
      </c>
      <c r="D233" s="105">
        <f>VLOOKUP(Table3[Symbol],stockComparisonTrading_excel!$A$2:$X$562,18,FALSE)</f>
        <v>9.1199999999999992</v>
      </c>
      <c r="E233" s="105">
        <f>VLOOKUP(Table3[Symbol],stockComparisonTrading_excel!$A$2:$X$562,18,FALSE)</f>
        <v>9.1199999999999992</v>
      </c>
      <c r="F233" s="105">
        <f>VLOOKUP(Table3[Symbol],stockComparisonTrading_excel!$A$2:$X$562,18,FALSE)</f>
        <v>9.1199999999999992</v>
      </c>
      <c r="G233" s="105">
        <f>VLOOKUP(Table3[Symbol],stockComparisonTrading_excel!$A$2:$X$562,18,FALSE)</f>
        <v>9.1199999999999992</v>
      </c>
      <c r="H233" s="105">
        <f>VLOOKUP(Table3[Symbol],stockComparisonTrading_excel!$A$2:$X$562,18,FALSE)</f>
        <v>9.1199999999999992</v>
      </c>
      <c r="I233" s="105">
        <f>VLOOKUP(Table3[Symbol],stockComparisonTrading_excel!$A$2:$X$562,18,FALSE)</f>
        <v>9.1199999999999992</v>
      </c>
      <c r="J233" s="105">
        <f>VLOOKUP(Table3[Symbol],stockComparisonTrading_excel!$A$2:$X$562,18,FALSE)</f>
        <v>9.1199999999999992</v>
      </c>
      <c r="K233" s="105">
        <f>VLOOKUP(Table3[Symbol],stockComparisonTrading_excel!$A$2:$X$562,18,FALSE)</f>
        <v>9.1199999999999992</v>
      </c>
      <c r="L233" s="105">
        <f>VLOOKUP(Table3[Symbol],stockComparisonTrading_excel!$A$2:$X$562,18,FALSE)</f>
        <v>9.1199999999999992</v>
      </c>
      <c r="M233" s="105">
        <f>VLOOKUP(Table3[Symbol],stockComparisonTrading_excel!$A$2:$X$562,18,FALSE)</f>
        <v>9.1199999999999992</v>
      </c>
      <c r="N233" s="105">
        <f>VLOOKUP(Table3[Symbol],stockComparisonTrading_excel!$A$2:$X$562,18,FALSE)</f>
        <v>9.1199999999999992</v>
      </c>
      <c r="O233" s="105">
        <f>VLOOKUP(Table3[Symbol],stockComparisonTrading_excel!$A$2:$X$562,17,FALSE)</f>
        <v>4564711750</v>
      </c>
      <c r="P233" s="105">
        <f>VLOOKUP(Table3[Symbol],stockComparisonTrading_excel!$A$2:$X$562,18,FALSE)</f>
        <v>9.1199999999999992</v>
      </c>
      <c r="Q233" s="105">
        <f>VLOOKUP(Table3[Symbol],stockComparisonTrading_excel!$A$2:$X$562,19,FALSE)</f>
        <v>1.07</v>
      </c>
      <c r="R233" s="105">
        <f>VLOOKUP(Table3[Symbol],stockComparisonTrading_excel!$A$2:$X$562,20,FALSE)</f>
        <v>9.3699999999999992</v>
      </c>
      <c r="S233" s="105">
        <f>VLOOKUP(Table3[Symbol],stockComparisonTrading_excel!$A$2:$X$562,21,FALSE)</f>
        <v>3</v>
      </c>
      <c r="T233" s="105">
        <f>VLOOKUP(Table3[Symbol],stockComparisonTrading_excel!$A$2:$X$562,22,FALSE)</f>
        <v>64.38</v>
      </c>
      <c r="U233" s="105">
        <f>VLOOKUP(Table3[Symbol],stockComparisonTrading_excel!$A$2:$X$562,23,FALSE)</f>
        <v>456471175</v>
      </c>
      <c r="V233" s="105">
        <f>VLOOKUP(Table3[Symbol],stockComparisonTrading_excel!$A$2:$X$562,24,FALSE)</f>
        <v>3</v>
      </c>
      <c r="W233" s="106" t="str">
        <f>VLOOKUP(Table3[Symbol],Finalcial!$A$2:$P$493,2)</f>
        <v>Q1/2013</v>
      </c>
      <c r="X233" s="107">
        <f>VLOOKUP(Table3[Symbol],Finalcial!$A$2:$P$493,3)</f>
        <v>41364</v>
      </c>
      <c r="Y233" s="107">
        <f>VLOOKUP(Table3[Symbol],Finalcial!$A$2:$P$493,4,FALSE)</f>
        <v>15441713</v>
      </c>
      <c r="Z233" s="107">
        <f>VLOOKUP(Table3[Symbol],Finalcial!$A$2:$P$493,5,FALSE)</f>
        <v>11165877</v>
      </c>
      <c r="AA233" s="107">
        <f>VLOOKUP(Table3[Symbol],Finalcial!$A$2:$P$493,6,FALSE)</f>
        <v>1369414</v>
      </c>
      <c r="AB233" s="107">
        <f>VLOOKUP(Table3[Symbol],Finalcial!$A$2:$P$493,7,FALSE)</f>
        <v>4275836</v>
      </c>
      <c r="AC233" s="107">
        <f>VLOOKUP(Table3[Symbol],Finalcial!$A$2:$P$493,8,FALSE)</f>
        <v>1338211</v>
      </c>
      <c r="AD233" s="107">
        <f>VLOOKUP(Table3[Symbol],Finalcial!$A$2:$P$493,9,FALSE)</f>
        <v>217262</v>
      </c>
      <c r="AE233" s="107">
        <f>VLOOKUP(Table3[Symbol],Finalcial!$A$2:$P$493,10,FALSE)</f>
        <v>0.48</v>
      </c>
      <c r="AF233" s="107">
        <f>VLOOKUP(Table3[Symbol],Finalcial!$A$2:$P$493,11,FALSE)</f>
        <v>2.61</v>
      </c>
      <c r="AG233" s="107">
        <f>VLOOKUP(Table3[Symbol],Finalcial!$A$2:$P$493,12,FALSE)</f>
        <v>16.239999999999998</v>
      </c>
      <c r="AH233" s="107">
        <f>VLOOKUP(Table3[Symbol],Finalcial!$A$2:$P$493,13,FALSE)</f>
        <v>5.33</v>
      </c>
      <c r="AI233" s="107">
        <f>VLOOKUP(Table3[Symbol],Finalcial!$A$2:$P$493,14,FALSE)</f>
        <v>12.23</v>
      </c>
      <c r="AJ233" s="108">
        <f t="shared" si="4"/>
        <v>51.393603115132883</v>
      </c>
    </row>
    <row r="234" spans="1:36" ht="18.55" customHeight="1" x14ac:dyDescent="0.3">
      <c r="A234" s="64" t="s">
        <v>87</v>
      </c>
      <c r="B234" s="14" t="str">
        <f>VLOOKUP(Table3[Symbol],stockComparisonTrading_excel!$A$2:$X$562,2,FALSE)</f>
        <v>Services: Tourism &amp; Leisure</v>
      </c>
      <c r="C234" s="104">
        <f>VLOOKUP(Table3[Symbol],stockComparisonTrading_excel!$A$2:$X$562,3,FALSE)</f>
        <v>26</v>
      </c>
      <c r="D234" s="105">
        <f>VLOOKUP(Table3[Symbol],stockComparisonTrading_excel!$A$2:$X$562,18,FALSE)</f>
        <v>31.81</v>
      </c>
      <c r="E234" s="105">
        <f>VLOOKUP(Table3[Symbol],stockComparisonTrading_excel!$A$2:$X$562,18,FALSE)</f>
        <v>31.81</v>
      </c>
      <c r="F234" s="105">
        <f>VLOOKUP(Table3[Symbol],stockComparisonTrading_excel!$A$2:$X$562,18,FALSE)</f>
        <v>31.81</v>
      </c>
      <c r="G234" s="105">
        <f>VLOOKUP(Table3[Symbol],stockComparisonTrading_excel!$A$2:$X$562,18,FALSE)</f>
        <v>31.81</v>
      </c>
      <c r="H234" s="105">
        <f>VLOOKUP(Table3[Symbol],stockComparisonTrading_excel!$A$2:$X$562,18,FALSE)</f>
        <v>31.81</v>
      </c>
      <c r="I234" s="105">
        <f>VLOOKUP(Table3[Symbol],stockComparisonTrading_excel!$A$2:$X$562,18,FALSE)</f>
        <v>31.81</v>
      </c>
      <c r="J234" s="105">
        <f>VLOOKUP(Table3[Symbol],stockComparisonTrading_excel!$A$2:$X$562,18,FALSE)</f>
        <v>31.81</v>
      </c>
      <c r="K234" s="105">
        <f>VLOOKUP(Table3[Symbol],stockComparisonTrading_excel!$A$2:$X$562,18,FALSE)</f>
        <v>31.81</v>
      </c>
      <c r="L234" s="105">
        <f>VLOOKUP(Table3[Symbol],stockComparisonTrading_excel!$A$2:$X$562,18,FALSE)</f>
        <v>31.81</v>
      </c>
      <c r="M234" s="105">
        <f>VLOOKUP(Table3[Symbol],stockComparisonTrading_excel!$A$2:$X$562,18,FALSE)</f>
        <v>31.81</v>
      </c>
      <c r="N234" s="105">
        <f>VLOOKUP(Table3[Symbol],stockComparisonTrading_excel!$A$2:$X$562,18,FALSE)</f>
        <v>31.81</v>
      </c>
      <c r="O234" s="105">
        <f>VLOOKUP(Table3[Symbol],stockComparisonTrading_excel!$A$2:$X$562,17,FALSE)</f>
        <v>50287500000</v>
      </c>
      <c r="P234" s="105">
        <f>VLOOKUP(Table3[Symbol],stockComparisonTrading_excel!$A$2:$X$562,18,FALSE)</f>
        <v>31.81</v>
      </c>
      <c r="Q234" s="105">
        <f>VLOOKUP(Table3[Symbol],stockComparisonTrading_excel!$A$2:$X$562,19,FALSE)</f>
        <v>5.36</v>
      </c>
      <c r="R234" s="105">
        <f>VLOOKUP(Table3[Symbol],stockComparisonTrading_excel!$A$2:$X$562,20,FALSE)</f>
        <v>6.95</v>
      </c>
      <c r="S234" s="105">
        <f>VLOOKUP(Table3[Symbol],stockComparisonTrading_excel!$A$2:$X$562,21,FALSE)</f>
        <v>0.81</v>
      </c>
      <c r="T234" s="105">
        <f>VLOOKUP(Table3[Symbol],stockComparisonTrading_excel!$A$2:$X$562,22,FALSE)</f>
        <v>16.89</v>
      </c>
      <c r="U234" s="105">
        <f>VLOOKUP(Table3[Symbol],stockComparisonTrading_excel!$A$2:$X$562,23,FALSE)</f>
        <v>1350000000</v>
      </c>
      <c r="V234" s="105">
        <f>VLOOKUP(Table3[Symbol],stockComparisonTrading_excel!$A$2:$X$562,24,FALSE)</f>
        <v>1</v>
      </c>
      <c r="W234" s="106" t="str">
        <f>VLOOKUP(Table3[Symbol],Finalcial!$A$2:$P$493,2)</f>
        <v>Q1/2013</v>
      </c>
      <c r="X234" s="107">
        <f>VLOOKUP(Table3[Symbol],Finalcial!$A$2:$P$493,3)</f>
        <v>41364</v>
      </c>
      <c r="Y234" s="107">
        <f>VLOOKUP(Table3[Symbol],Finalcial!$A$2:$P$493,4,FALSE)</f>
        <v>27884559</v>
      </c>
      <c r="Z234" s="107">
        <f>VLOOKUP(Table3[Symbol],Finalcial!$A$2:$P$493,5,FALSE)</f>
        <v>17646100</v>
      </c>
      <c r="AA234" s="107">
        <f>VLOOKUP(Table3[Symbol],Finalcial!$A$2:$P$493,6,FALSE)</f>
        <v>1350000</v>
      </c>
      <c r="AB234" s="107">
        <f>VLOOKUP(Table3[Symbol],Finalcial!$A$2:$P$493,7,FALSE)</f>
        <v>9701616</v>
      </c>
      <c r="AC234" s="107">
        <f>VLOOKUP(Table3[Symbol],Finalcial!$A$2:$P$493,8,FALSE)</f>
        <v>4575908</v>
      </c>
      <c r="AD234" s="107">
        <f>VLOOKUP(Table3[Symbol],Finalcial!$A$2:$P$493,9,FALSE)</f>
        <v>649007</v>
      </c>
      <c r="AE234" s="107">
        <f>VLOOKUP(Table3[Symbol],Finalcial!$A$2:$P$493,10,FALSE)</f>
        <v>0.48</v>
      </c>
      <c r="AF234" s="107">
        <f>VLOOKUP(Table3[Symbol],Finalcial!$A$2:$P$493,11,FALSE)</f>
        <v>1.82</v>
      </c>
      <c r="AG234" s="107">
        <f>VLOOKUP(Table3[Symbol],Finalcial!$A$2:$P$493,12,FALSE)</f>
        <v>14.18</v>
      </c>
      <c r="AH234" s="107">
        <f>VLOOKUP(Table3[Symbol],Finalcial!$A$2:$P$493,13,FALSE)</f>
        <v>9.73</v>
      </c>
      <c r="AI234" s="107">
        <f>VLOOKUP(Table3[Symbol],Finalcial!$A$2:$P$493,14,FALSE)</f>
        <v>20.73</v>
      </c>
      <c r="AJ234" s="108">
        <f t="shared" si="4"/>
        <v>27.18938316535877</v>
      </c>
    </row>
    <row r="235" spans="1:36" ht="18.55" customHeight="1" x14ac:dyDescent="0.3">
      <c r="A235" s="38" t="s">
        <v>281</v>
      </c>
      <c r="B235" s="14" t="str">
        <f>VLOOKUP(Table3[Symbol],stockComparisonTrading_excel!$A$2:$X$562,2,FALSE)</f>
        <v>Food and Beverage</v>
      </c>
      <c r="C235" s="104">
        <f>VLOOKUP(Table3[Symbol],stockComparisonTrading_excel!$A$2:$X$562,3,FALSE)</f>
        <v>157</v>
      </c>
      <c r="D235" s="105">
        <f>VLOOKUP(Table3[Symbol],stockComparisonTrading_excel!$A$2:$X$562,18,FALSE)</f>
        <v>54.96</v>
      </c>
      <c r="E235" s="105">
        <f>VLOOKUP(Table3[Symbol],stockComparisonTrading_excel!$A$2:$X$562,18,FALSE)</f>
        <v>54.96</v>
      </c>
      <c r="F235" s="105">
        <f>VLOOKUP(Table3[Symbol],stockComparisonTrading_excel!$A$2:$X$562,18,FALSE)</f>
        <v>54.96</v>
      </c>
      <c r="G235" s="105">
        <f>VLOOKUP(Table3[Symbol],stockComparisonTrading_excel!$A$2:$X$562,18,FALSE)</f>
        <v>54.96</v>
      </c>
      <c r="H235" s="105">
        <f>VLOOKUP(Table3[Symbol],stockComparisonTrading_excel!$A$2:$X$562,18,FALSE)</f>
        <v>54.96</v>
      </c>
      <c r="I235" s="105">
        <f>VLOOKUP(Table3[Symbol],stockComparisonTrading_excel!$A$2:$X$562,18,FALSE)</f>
        <v>54.96</v>
      </c>
      <c r="J235" s="105">
        <f>VLOOKUP(Table3[Symbol],stockComparisonTrading_excel!$A$2:$X$562,18,FALSE)</f>
        <v>54.96</v>
      </c>
      <c r="K235" s="105">
        <f>VLOOKUP(Table3[Symbol],stockComparisonTrading_excel!$A$2:$X$562,18,FALSE)</f>
        <v>54.96</v>
      </c>
      <c r="L235" s="105">
        <f>VLOOKUP(Table3[Symbol],stockComparisonTrading_excel!$A$2:$X$562,18,FALSE)</f>
        <v>54.96</v>
      </c>
      <c r="M235" s="105">
        <f>VLOOKUP(Table3[Symbol],stockComparisonTrading_excel!$A$2:$X$562,18,FALSE)</f>
        <v>54.96</v>
      </c>
      <c r="N235" s="105">
        <f>VLOOKUP(Table3[Symbol],stockComparisonTrading_excel!$A$2:$X$562,18,FALSE)</f>
        <v>54.96</v>
      </c>
      <c r="O235" s="105">
        <f>VLOOKUP(Table3[Symbol],stockComparisonTrading_excel!$A$2:$X$562,17,FALSE)</f>
        <v>27093750000</v>
      </c>
      <c r="P235" s="105">
        <f>VLOOKUP(Table3[Symbol],stockComparisonTrading_excel!$A$2:$X$562,18,FALSE)</f>
        <v>54.96</v>
      </c>
      <c r="Q235" s="105">
        <f>VLOOKUP(Table3[Symbol],stockComparisonTrading_excel!$A$2:$X$562,19,FALSE)</f>
        <v>8.4499999999999993</v>
      </c>
      <c r="R235" s="105">
        <f>VLOOKUP(Table3[Symbol],stockComparisonTrading_excel!$A$2:$X$562,20,FALSE)</f>
        <v>17.11</v>
      </c>
      <c r="S235" s="105">
        <f>VLOOKUP(Table3[Symbol],stockComparisonTrading_excel!$A$2:$X$562,21,FALSE)</f>
        <v>1.52</v>
      </c>
      <c r="T235" s="105">
        <f>VLOOKUP(Table3[Symbol],stockComparisonTrading_excel!$A$2:$X$562,22,FALSE)</f>
        <v>18.21</v>
      </c>
      <c r="U235" s="105">
        <f>VLOOKUP(Table3[Symbol],stockComparisonTrading_excel!$A$2:$X$562,23,FALSE)</f>
        <v>187500000</v>
      </c>
      <c r="V235" s="105">
        <f>VLOOKUP(Table3[Symbol],stockComparisonTrading_excel!$A$2:$X$562,24,FALSE)</f>
        <v>2</v>
      </c>
      <c r="W235" s="106" t="str">
        <f>VLOOKUP(Table3[Symbol],Finalcial!$A$2:$P$493,2)</f>
        <v>Q1/2013</v>
      </c>
      <c r="X235" s="107">
        <f>VLOOKUP(Table3[Symbol],Finalcial!$A$2:$P$493,3)</f>
        <v>41364</v>
      </c>
      <c r="Y235" s="107">
        <f>VLOOKUP(Table3[Symbol],Finalcial!$A$2:$P$493,4,FALSE)</f>
        <v>8209051</v>
      </c>
      <c r="Z235" s="107">
        <f>VLOOKUP(Table3[Symbol],Finalcial!$A$2:$P$493,5,FALSE)</f>
        <v>5001591</v>
      </c>
      <c r="AA235" s="107">
        <f>VLOOKUP(Table3[Symbol],Finalcial!$A$2:$P$493,6,FALSE)</f>
        <v>375000</v>
      </c>
      <c r="AB235" s="107">
        <f>VLOOKUP(Table3[Symbol],Finalcial!$A$2:$P$493,7,FALSE)</f>
        <v>3207460</v>
      </c>
      <c r="AC235" s="107">
        <f>VLOOKUP(Table3[Symbol],Finalcial!$A$2:$P$493,8,FALSE)</f>
        <v>2826290</v>
      </c>
      <c r="AD235" s="107">
        <f>VLOOKUP(Table3[Symbol],Finalcial!$A$2:$P$493,9,FALSE)</f>
        <v>86272</v>
      </c>
      <c r="AE235" s="107">
        <f>VLOOKUP(Table3[Symbol],Finalcial!$A$2:$P$493,10,FALSE)</f>
        <v>0.46</v>
      </c>
      <c r="AF235" s="107">
        <f>VLOOKUP(Table3[Symbol],Finalcial!$A$2:$P$493,11,FALSE)</f>
        <v>1.56</v>
      </c>
      <c r="AG235" s="107">
        <f>VLOOKUP(Table3[Symbol],Finalcial!$A$2:$P$493,12,FALSE)</f>
        <v>3.05</v>
      </c>
      <c r="AH235" s="107">
        <f>VLOOKUP(Table3[Symbol],Finalcial!$A$2:$P$493,13,FALSE)</f>
        <v>6.95</v>
      </c>
      <c r="AI235" s="107">
        <f>VLOOKUP(Table3[Symbol],Finalcial!$A$2:$P$493,14,FALSE)</f>
        <v>15.5</v>
      </c>
      <c r="AJ235" s="108">
        <f t="shared" si="4"/>
        <v>57.974673126854597</v>
      </c>
    </row>
    <row r="236" spans="1:36" ht="18.55" customHeight="1" x14ac:dyDescent="0.3">
      <c r="A236" s="64" t="s">
        <v>385</v>
      </c>
      <c r="B236" s="14" t="str">
        <f>VLOOKUP(Table3[Symbol],stockComparisonTrading_excel!$A$2:$X$562,2,FALSE)</f>
        <v>Industrials: Automotive</v>
      </c>
      <c r="C236" s="104">
        <f>VLOOKUP(Table3[Symbol],stockComparisonTrading_excel!$A$2:$X$562,3,FALSE)</f>
        <v>129</v>
      </c>
      <c r="D236" s="105">
        <f>VLOOKUP(Table3[Symbol],stockComparisonTrading_excel!$A$2:$X$562,18,FALSE)</f>
        <v>10.35</v>
      </c>
      <c r="E236" s="105">
        <f>VLOOKUP(Table3[Symbol],stockComparisonTrading_excel!$A$2:$X$562,18,FALSE)</f>
        <v>10.35</v>
      </c>
      <c r="F236" s="105">
        <f>VLOOKUP(Table3[Symbol],stockComparisonTrading_excel!$A$2:$X$562,18,FALSE)</f>
        <v>10.35</v>
      </c>
      <c r="G236" s="105">
        <f>VLOOKUP(Table3[Symbol],stockComparisonTrading_excel!$A$2:$X$562,18,FALSE)</f>
        <v>10.35</v>
      </c>
      <c r="H236" s="105">
        <f>VLOOKUP(Table3[Symbol],stockComparisonTrading_excel!$A$2:$X$562,18,FALSE)</f>
        <v>10.35</v>
      </c>
      <c r="I236" s="105">
        <f>VLOOKUP(Table3[Symbol],stockComparisonTrading_excel!$A$2:$X$562,18,FALSE)</f>
        <v>10.35</v>
      </c>
      <c r="J236" s="105">
        <f>VLOOKUP(Table3[Symbol],stockComparisonTrading_excel!$A$2:$X$562,18,FALSE)</f>
        <v>10.35</v>
      </c>
      <c r="K236" s="105">
        <f>VLOOKUP(Table3[Symbol],stockComparisonTrading_excel!$A$2:$X$562,18,FALSE)</f>
        <v>10.35</v>
      </c>
      <c r="L236" s="105">
        <f>VLOOKUP(Table3[Symbol],stockComparisonTrading_excel!$A$2:$X$562,18,FALSE)</f>
        <v>10.35</v>
      </c>
      <c r="M236" s="105">
        <f>VLOOKUP(Table3[Symbol],stockComparisonTrading_excel!$A$2:$X$562,18,FALSE)</f>
        <v>10.35</v>
      </c>
      <c r="N236" s="105">
        <f>VLOOKUP(Table3[Symbol],stockComparisonTrading_excel!$A$2:$X$562,18,FALSE)</f>
        <v>10.35</v>
      </c>
      <c r="O236" s="105">
        <f>VLOOKUP(Table3[Symbol],stockComparisonTrading_excel!$A$2:$X$562,17,FALSE)</f>
        <v>6037500000</v>
      </c>
      <c r="P236" s="105">
        <f>VLOOKUP(Table3[Symbol],stockComparisonTrading_excel!$A$2:$X$562,18,FALSE)</f>
        <v>10.35</v>
      </c>
      <c r="Q236" s="105">
        <f>VLOOKUP(Table3[Symbol],stockComparisonTrading_excel!$A$2:$X$562,19,FALSE)</f>
        <v>1.55</v>
      </c>
      <c r="R236" s="105">
        <f>VLOOKUP(Table3[Symbol],stockComparisonTrading_excel!$A$2:$X$562,20,FALSE)</f>
        <v>11.26</v>
      </c>
      <c r="S236" s="105">
        <f>VLOOKUP(Table3[Symbol],stockComparisonTrading_excel!$A$2:$X$562,21,FALSE)</f>
        <v>5.14</v>
      </c>
      <c r="T236" s="105">
        <f>VLOOKUP(Table3[Symbol],stockComparisonTrading_excel!$A$2:$X$562,22,FALSE)</f>
        <v>0.56000000000000005</v>
      </c>
      <c r="U236" s="105">
        <f>VLOOKUP(Table3[Symbol],stockComparisonTrading_excel!$A$2:$X$562,23,FALSE)</f>
        <v>345000000</v>
      </c>
      <c r="V236" s="105">
        <f>VLOOKUP(Table3[Symbol],stockComparisonTrading_excel!$A$2:$X$562,24,FALSE)</f>
        <v>1</v>
      </c>
      <c r="W236" s="106" t="str">
        <f>VLOOKUP(Table3[Symbol],Finalcial!$A$2:$P$493,2)</f>
        <v>Q4/2012</v>
      </c>
      <c r="X236" s="107">
        <f>VLOOKUP(Table3[Symbol],Finalcial!$A$2:$P$493,3)</f>
        <v>41274</v>
      </c>
      <c r="Y236" s="107">
        <f>VLOOKUP(Table3[Symbol],Finalcial!$A$2:$P$493,4,FALSE)</f>
        <v>4373481</v>
      </c>
      <c r="Z236" s="107">
        <f>VLOOKUP(Table3[Symbol],Finalcial!$A$2:$P$493,5,FALSE)</f>
        <v>462883</v>
      </c>
      <c r="AA236" s="107">
        <f>VLOOKUP(Table3[Symbol],Finalcial!$A$2:$P$493,6,FALSE)</f>
        <v>345000</v>
      </c>
      <c r="AB236" s="107">
        <f>VLOOKUP(Table3[Symbol],Finalcial!$A$2:$P$493,7,FALSE)</f>
        <v>3885695</v>
      </c>
      <c r="AC236" s="107">
        <f>VLOOKUP(Table3[Symbol],Finalcial!$A$2:$P$493,8,FALSE)</f>
        <v>959793</v>
      </c>
      <c r="AD236" s="107">
        <f>VLOOKUP(Table3[Symbol],Finalcial!$A$2:$P$493,9,FALSE)</f>
        <v>156060</v>
      </c>
      <c r="AE236" s="107">
        <f>VLOOKUP(Table3[Symbol],Finalcial!$A$2:$P$493,10,FALSE)</f>
        <v>0.45</v>
      </c>
      <c r="AF236" s="107">
        <f>VLOOKUP(Table3[Symbol],Finalcial!$A$2:$P$493,11,FALSE)</f>
        <v>0.12</v>
      </c>
      <c r="AG236" s="107">
        <f>VLOOKUP(Table3[Symbol],Finalcial!$A$2:$P$493,12,FALSE)</f>
        <v>16.260000000000002</v>
      </c>
      <c r="AH236" s="107">
        <f>VLOOKUP(Table3[Symbol],Finalcial!$A$2:$P$493,13,FALSE)</f>
        <v>18.05</v>
      </c>
      <c r="AI236" s="107">
        <f>VLOOKUP(Table3[Symbol],Finalcial!$A$2:$P$493,14,FALSE)</f>
        <v>15.86</v>
      </c>
      <c r="AJ236" s="108">
        <f t="shared" si="4"/>
        <v>2.9660579264385492</v>
      </c>
    </row>
    <row r="237" spans="1:36" ht="18.55" customHeight="1" x14ac:dyDescent="0.3">
      <c r="A237" s="64" t="s">
        <v>421</v>
      </c>
      <c r="B237" s="14" t="str">
        <f>VLOOKUP(Table3[Symbol],stockComparisonTrading_excel!$A$2:$X$562,2,FALSE)</f>
        <v>Industrials: Packanging</v>
      </c>
      <c r="C237" s="104">
        <f>VLOOKUP(Table3[Symbol],stockComparisonTrading_excel!$A$2:$X$562,3,FALSE)</f>
        <v>17.5</v>
      </c>
      <c r="D237" s="105">
        <f>VLOOKUP(Table3[Symbol],stockComparisonTrading_excel!$A$2:$X$562,18,FALSE)</f>
        <v>10.7</v>
      </c>
      <c r="E237" s="105">
        <f>VLOOKUP(Table3[Symbol],stockComparisonTrading_excel!$A$2:$X$562,18,FALSE)</f>
        <v>10.7</v>
      </c>
      <c r="F237" s="105">
        <f>VLOOKUP(Table3[Symbol],stockComparisonTrading_excel!$A$2:$X$562,18,FALSE)</f>
        <v>10.7</v>
      </c>
      <c r="G237" s="105">
        <f>VLOOKUP(Table3[Symbol],stockComparisonTrading_excel!$A$2:$X$562,18,FALSE)</f>
        <v>10.7</v>
      </c>
      <c r="H237" s="105">
        <f>VLOOKUP(Table3[Symbol],stockComparisonTrading_excel!$A$2:$X$562,18,FALSE)</f>
        <v>10.7</v>
      </c>
      <c r="I237" s="105">
        <f>VLOOKUP(Table3[Symbol],stockComparisonTrading_excel!$A$2:$X$562,18,FALSE)</f>
        <v>10.7</v>
      </c>
      <c r="J237" s="105">
        <f>VLOOKUP(Table3[Symbol],stockComparisonTrading_excel!$A$2:$X$562,18,FALSE)</f>
        <v>10.7</v>
      </c>
      <c r="K237" s="105">
        <f>VLOOKUP(Table3[Symbol],stockComparisonTrading_excel!$A$2:$X$562,18,FALSE)</f>
        <v>10.7</v>
      </c>
      <c r="L237" s="105">
        <f>VLOOKUP(Table3[Symbol],stockComparisonTrading_excel!$A$2:$X$562,18,FALSE)</f>
        <v>10.7</v>
      </c>
      <c r="M237" s="105">
        <f>VLOOKUP(Table3[Symbol],stockComparisonTrading_excel!$A$2:$X$562,18,FALSE)</f>
        <v>10.7</v>
      </c>
      <c r="N237" s="105">
        <f>VLOOKUP(Table3[Symbol],stockComparisonTrading_excel!$A$2:$X$562,18,FALSE)</f>
        <v>10.7</v>
      </c>
      <c r="O237" s="105">
        <f>VLOOKUP(Table3[Symbol],stockComparisonTrading_excel!$A$2:$X$562,17,FALSE)</f>
        <v>201600000</v>
      </c>
      <c r="P237" s="105">
        <f>VLOOKUP(Table3[Symbol],stockComparisonTrading_excel!$A$2:$X$562,18,FALSE)</f>
        <v>10.7</v>
      </c>
      <c r="Q237" s="105">
        <f>VLOOKUP(Table3[Symbol],stockComparisonTrading_excel!$A$2:$X$562,19,FALSE)</f>
        <v>0.48</v>
      </c>
      <c r="R237" s="105">
        <f>VLOOKUP(Table3[Symbol],stockComparisonTrading_excel!$A$2:$X$562,20,FALSE)</f>
        <v>39.840000000000003</v>
      </c>
      <c r="S237" s="105">
        <f>VLOOKUP(Table3[Symbol],stockComparisonTrading_excel!$A$2:$X$562,21,FALSE)</f>
        <v>2.6</v>
      </c>
      <c r="T237" s="105">
        <f>VLOOKUP(Table3[Symbol],stockComparisonTrading_excel!$A$2:$X$562,22,FALSE)</f>
        <v>17.54</v>
      </c>
      <c r="U237" s="105">
        <f>VLOOKUP(Table3[Symbol],stockComparisonTrading_excel!$A$2:$X$562,23,FALSE)</f>
        <v>10500000</v>
      </c>
      <c r="V237" s="105">
        <f>VLOOKUP(Table3[Symbol],stockComparisonTrading_excel!$A$2:$X$562,24,FALSE)</f>
        <v>10</v>
      </c>
      <c r="W237" s="106" t="str">
        <f>VLOOKUP(Table3[Symbol],Finalcial!$A$2:$P$493,2)</f>
        <v>Q1/2013</v>
      </c>
      <c r="X237" s="107">
        <f>VLOOKUP(Table3[Symbol],Finalcial!$A$2:$P$493,3)</f>
        <v>41364</v>
      </c>
      <c r="Y237" s="107">
        <f>VLOOKUP(Table3[Symbol],Finalcial!$A$2:$P$493,4,FALSE)</f>
        <v>701245</v>
      </c>
      <c r="Z237" s="107">
        <f>VLOOKUP(Table3[Symbol],Finalcial!$A$2:$P$493,5,FALSE)</f>
        <v>244296</v>
      </c>
      <c r="AA237" s="107">
        <f>VLOOKUP(Table3[Symbol],Finalcial!$A$2:$P$493,6,FALSE)</f>
        <v>105000</v>
      </c>
      <c r="AB237" s="107">
        <f>VLOOKUP(Table3[Symbol],Finalcial!$A$2:$P$493,7,FALSE)</f>
        <v>426315</v>
      </c>
      <c r="AC237" s="107">
        <f>VLOOKUP(Table3[Symbol],Finalcial!$A$2:$P$493,8,FALSE)</f>
        <v>245581</v>
      </c>
      <c r="AD237" s="107">
        <f>VLOOKUP(Table3[Symbol],Finalcial!$A$2:$P$493,9,FALSE)</f>
        <v>4776</v>
      </c>
      <c r="AE237" s="107">
        <f>VLOOKUP(Table3[Symbol],Finalcial!$A$2:$P$493,10,FALSE)</f>
        <v>0.45</v>
      </c>
      <c r="AF237" s="107">
        <f>VLOOKUP(Table3[Symbol],Finalcial!$A$2:$P$493,11,FALSE)</f>
        <v>0.56999999999999995</v>
      </c>
      <c r="AG237" s="107">
        <f>VLOOKUP(Table3[Symbol],Finalcial!$A$2:$P$493,12,FALSE)</f>
        <v>1.94</v>
      </c>
      <c r="AH237" s="107">
        <f>VLOOKUP(Table3[Symbol],Finalcial!$A$2:$P$493,13,FALSE)</f>
        <v>4.03</v>
      </c>
      <c r="AI237" s="107">
        <f>VLOOKUP(Table3[Symbol],Finalcial!$A$2:$P$493,14,FALSE)</f>
        <v>4.1100000000000003</v>
      </c>
      <c r="AJ237" s="108">
        <f t="shared" si="4"/>
        <v>51.150753768844218</v>
      </c>
    </row>
    <row r="238" spans="1:36" ht="18.55" customHeight="1" x14ac:dyDescent="0.3">
      <c r="A238" s="64" t="s">
        <v>389</v>
      </c>
      <c r="B238" s="14" t="str">
        <f>VLOOKUP(Table3[Symbol],stockComparisonTrading_excel!$A$2:$X$562,2,FALSE)</f>
        <v>Property &amp; Construction: Property Development</v>
      </c>
      <c r="C238" s="104">
        <f>VLOOKUP(Table3[Symbol],stockComparisonTrading_excel!$A$2:$X$562,3,FALSE)</f>
        <v>38.25</v>
      </c>
      <c r="D238" s="105">
        <f>VLOOKUP(Table3[Symbol],stockComparisonTrading_excel!$A$2:$X$562,18,FALSE)</f>
        <v>20.67</v>
      </c>
      <c r="E238" s="105">
        <f>VLOOKUP(Table3[Symbol],stockComparisonTrading_excel!$A$2:$X$562,18,FALSE)</f>
        <v>20.67</v>
      </c>
      <c r="F238" s="105">
        <f>VLOOKUP(Table3[Symbol],stockComparisonTrading_excel!$A$2:$X$562,18,FALSE)</f>
        <v>20.67</v>
      </c>
      <c r="G238" s="105">
        <f>VLOOKUP(Table3[Symbol],stockComparisonTrading_excel!$A$2:$X$562,18,FALSE)</f>
        <v>20.67</v>
      </c>
      <c r="H238" s="105">
        <f>VLOOKUP(Table3[Symbol],stockComparisonTrading_excel!$A$2:$X$562,18,FALSE)</f>
        <v>20.67</v>
      </c>
      <c r="I238" s="105">
        <f>VLOOKUP(Table3[Symbol],stockComparisonTrading_excel!$A$2:$X$562,18,FALSE)</f>
        <v>20.67</v>
      </c>
      <c r="J238" s="105">
        <f>VLOOKUP(Table3[Symbol],stockComparisonTrading_excel!$A$2:$X$562,18,FALSE)</f>
        <v>20.67</v>
      </c>
      <c r="K238" s="105">
        <f>VLOOKUP(Table3[Symbol],stockComparisonTrading_excel!$A$2:$X$562,18,FALSE)</f>
        <v>20.67</v>
      </c>
      <c r="L238" s="105">
        <f>VLOOKUP(Table3[Symbol],stockComparisonTrading_excel!$A$2:$X$562,18,FALSE)</f>
        <v>20.67</v>
      </c>
      <c r="M238" s="105">
        <f>VLOOKUP(Table3[Symbol],stockComparisonTrading_excel!$A$2:$X$562,18,FALSE)</f>
        <v>20.67</v>
      </c>
      <c r="N238" s="105">
        <f>VLOOKUP(Table3[Symbol],stockComparisonTrading_excel!$A$2:$X$562,18,FALSE)</f>
        <v>20.67</v>
      </c>
      <c r="O238" s="105">
        <f>VLOOKUP(Table3[Symbol],stockComparisonTrading_excel!$A$2:$X$562,17,FALSE)</f>
        <v>16732672000</v>
      </c>
      <c r="P238" s="105">
        <f>VLOOKUP(Table3[Symbol],stockComparisonTrading_excel!$A$2:$X$562,18,FALSE)</f>
        <v>20.67</v>
      </c>
      <c r="Q238" s="105">
        <f>VLOOKUP(Table3[Symbol],stockComparisonTrading_excel!$A$2:$X$562,19,FALSE)</f>
        <v>7.14</v>
      </c>
      <c r="R238" s="105">
        <f>VLOOKUP(Table3[Symbol],stockComparisonTrading_excel!$A$2:$X$562,20,FALSE)</f>
        <v>7.71</v>
      </c>
      <c r="S238" s="105">
        <f>VLOOKUP(Table3[Symbol],stockComparisonTrading_excel!$A$2:$X$562,21,FALSE)</f>
        <v>4.54</v>
      </c>
      <c r="T238" s="105">
        <f>VLOOKUP(Table3[Symbol],stockComparisonTrading_excel!$A$2:$X$562,22,FALSE)</f>
        <v>108.54</v>
      </c>
      <c r="U238" s="105">
        <f>VLOOKUP(Table3[Symbol],stockComparisonTrading_excel!$A$2:$X$562,23,FALSE)</f>
        <v>304230400</v>
      </c>
      <c r="V238" s="105">
        <f>VLOOKUP(Table3[Symbol],stockComparisonTrading_excel!$A$2:$X$562,24,FALSE)</f>
        <v>1</v>
      </c>
      <c r="W238" s="106" t="str">
        <f>VLOOKUP(Table3[Symbol],Finalcial!$A$2:$P$493,2)</f>
        <v>Q4/2012</v>
      </c>
      <c r="X238" s="107">
        <f>VLOOKUP(Table3[Symbol],Finalcial!$A$2:$P$493,3)</f>
        <v>41274</v>
      </c>
      <c r="Y238" s="107">
        <f>VLOOKUP(Table3[Symbol],Finalcial!$A$2:$P$493,4,FALSE)</f>
        <v>2891560</v>
      </c>
      <c r="Z238" s="107">
        <f>VLOOKUP(Table3[Symbol],Finalcial!$A$2:$P$493,5,FALSE)</f>
        <v>510000</v>
      </c>
      <c r="AA238" s="107">
        <f>VLOOKUP(Table3[Symbol],Finalcial!$A$2:$P$493,6,FALSE)</f>
        <v>304230</v>
      </c>
      <c r="AB238" s="107">
        <f>VLOOKUP(Table3[Symbol],Finalcial!$A$2:$P$493,7,FALSE)</f>
        <v>2344279</v>
      </c>
      <c r="AC238" s="107">
        <f>VLOOKUP(Table3[Symbol],Finalcial!$A$2:$P$493,8,FALSE)</f>
        <v>499780</v>
      </c>
      <c r="AD238" s="107">
        <f>VLOOKUP(Table3[Symbol],Finalcial!$A$2:$P$493,9,FALSE)</f>
        <v>135350</v>
      </c>
      <c r="AE238" s="107">
        <f>VLOOKUP(Table3[Symbol],Finalcial!$A$2:$P$493,10,FALSE)</f>
        <v>0.45</v>
      </c>
      <c r="AF238" s="107">
        <f>VLOOKUP(Table3[Symbol],Finalcial!$A$2:$P$493,11,FALSE)</f>
        <v>0.22</v>
      </c>
      <c r="AG238" s="107">
        <f>VLOOKUP(Table3[Symbol],Finalcial!$A$2:$P$493,12,FALSE)</f>
        <v>27.08</v>
      </c>
      <c r="AH238" s="107">
        <f>VLOOKUP(Table3[Symbol],Finalcial!$A$2:$P$493,13,FALSE)</f>
        <v>23.25</v>
      </c>
      <c r="AI238" s="107">
        <f>VLOOKUP(Table3[Symbol],Finalcial!$A$2:$P$493,14,FALSE)</f>
        <v>23.09</v>
      </c>
      <c r="AJ238" s="108">
        <f t="shared" si="4"/>
        <v>3.768008865903214</v>
      </c>
    </row>
    <row r="239" spans="1:36" ht="18.55" customHeight="1" x14ac:dyDescent="0.3">
      <c r="A239" s="38" t="s">
        <v>454</v>
      </c>
      <c r="B239" s="14" t="str">
        <f>VLOOKUP(Table3[Symbol],stockComparisonTrading_excel!$A$2:$X$562,2,FALSE)</f>
        <v>Consumer Products: Fashion</v>
      </c>
      <c r="C239" s="104">
        <f>VLOOKUP(Table3[Symbol],stockComparisonTrading_excel!$A$2:$X$562,3,FALSE)</f>
        <v>25</v>
      </c>
      <c r="D239" s="105">
        <f>VLOOKUP(Table3[Symbol],stockComparisonTrading_excel!$A$2:$X$562,18,FALSE)</f>
        <v>13.94</v>
      </c>
      <c r="E239" s="105">
        <f>VLOOKUP(Table3[Symbol],stockComparisonTrading_excel!$A$2:$X$562,18,FALSE)</f>
        <v>13.94</v>
      </c>
      <c r="F239" s="105">
        <f>VLOOKUP(Table3[Symbol],stockComparisonTrading_excel!$A$2:$X$562,18,FALSE)</f>
        <v>13.94</v>
      </c>
      <c r="G239" s="105">
        <f>VLOOKUP(Table3[Symbol],stockComparisonTrading_excel!$A$2:$X$562,18,FALSE)</f>
        <v>13.94</v>
      </c>
      <c r="H239" s="105">
        <f>VLOOKUP(Table3[Symbol],stockComparisonTrading_excel!$A$2:$X$562,18,FALSE)</f>
        <v>13.94</v>
      </c>
      <c r="I239" s="105">
        <f>VLOOKUP(Table3[Symbol],stockComparisonTrading_excel!$A$2:$X$562,18,FALSE)</f>
        <v>13.94</v>
      </c>
      <c r="J239" s="105">
        <f>VLOOKUP(Table3[Symbol],stockComparisonTrading_excel!$A$2:$X$562,18,FALSE)</f>
        <v>13.94</v>
      </c>
      <c r="K239" s="105">
        <f>VLOOKUP(Table3[Symbol],stockComparisonTrading_excel!$A$2:$X$562,18,FALSE)</f>
        <v>13.94</v>
      </c>
      <c r="L239" s="105">
        <f>VLOOKUP(Table3[Symbol],stockComparisonTrading_excel!$A$2:$X$562,18,FALSE)</f>
        <v>13.94</v>
      </c>
      <c r="M239" s="105">
        <f>VLOOKUP(Table3[Symbol],stockComparisonTrading_excel!$A$2:$X$562,18,FALSE)</f>
        <v>13.94</v>
      </c>
      <c r="N239" s="105">
        <f>VLOOKUP(Table3[Symbol],stockComparisonTrading_excel!$A$2:$X$562,18,FALSE)</f>
        <v>13.94</v>
      </c>
      <c r="O239" s="105">
        <f>VLOOKUP(Table3[Symbol],stockComparisonTrading_excel!$A$2:$X$562,17,FALSE)</f>
        <v>3480000000</v>
      </c>
      <c r="P239" s="105">
        <f>VLOOKUP(Table3[Symbol],stockComparisonTrading_excel!$A$2:$X$562,18,FALSE)</f>
        <v>13.94</v>
      </c>
      <c r="Q239" s="105">
        <f>VLOOKUP(Table3[Symbol],stockComparisonTrading_excel!$A$2:$X$562,19,FALSE)</f>
        <v>1.06</v>
      </c>
      <c r="R239" s="105">
        <f>VLOOKUP(Table3[Symbol],stockComparisonTrading_excel!$A$2:$X$562,20,FALSE)</f>
        <v>27.37</v>
      </c>
      <c r="S239" s="105">
        <f>VLOOKUP(Table3[Symbol],stockComparisonTrading_excel!$A$2:$X$562,21,FALSE)</f>
        <v>4.1399999999999997</v>
      </c>
      <c r="T239" s="105">
        <f>VLOOKUP(Table3[Symbol],stockComparisonTrading_excel!$A$2:$X$562,22,FALSE)</f>
        <v>0.39</v>
      </c>
      <c r="U239" s="105">
        <f>VLOOKUP(Table3[Symbol],stockComparisonTrading_excel!$A$2:$X$562,23,FALSE)</f>
        <v>120000000</v>
      </c>
      <c r="V239" s="105">
        <f>VLOOKUP(Table3[Symbol],stockComparisonTrading_excel!$A$2:$X$562,24,FALSE)</f>
        <v>1</v>
      </c>
      <c r="W239" s="106" t="str">
        <f>VLOOKUP(Table3[Symbol],Finalcial!$A$2:$P$493,2)</f>
        <v>Q1/2013</v>
      </c>
      <c r="X239" s="107">
        <f>VLOOKUP(Table3[Symbol],Finalcial!$A$2:$P$493,3)</f>
        <v>41364</v>
      </c>
      <c r="Y239" s="107">
        <f>VLOOKUP(Table3[Symbol],Finalcial!$A$2:$P$493,4,FALSE)</f>
        <v>3963377</v>
      </c>
      <c r="Z239" s="107">
        <f>VLOOKUP(Table3[Symbol],Finalcial!$A$2:$P$493,5,FALSE)</f>
        <v>661637</v>
      </c>
      <c r="AA239" s="107">
        <f>VLOOKUP(Table3[Symbol],Finalcial!$A$2:$P$493,6,FALSE)</f>
        <v>120000</v>
      </c>
      <c r="AB239" s="107">
        <f>VLOOKUP(Table3[Symbol],Finalcial!$A$2:$P$493,7,FALSE)</f>
        <v>3283955</v>
      </c>
      <c r="AC239" s="107">
        <f>VLOOKUP(Table3[Symbol],Finalcial!$A$2:$P$493,8,FALSE)</f>
        <v>657764</v>
      </c>
      <c r="AD239" s="107">
        <f>VLOOKUP(Table3[Symbol],Finalcial!$A$2:$P$493,9,FALSE)</f>
        <v>52853</v>
      </c>
      <c r="AE239" s="107">
        <f>VLOOKUP(Table3[Symbol],Finalcial!$A$2:$P$493,10,FALSE)</f>
        <v>0.44</v>
      </c>
      <c r="AF239" s="107">
        <f>VLOOKUP(Table3[Symbol],Finalcial!$A$2:$P$493,11,FALSE)</f>
        <v>0.2</v>
      </c>
      <c r="AG239" s="107">
        <f>VLOOKUP(Table3[Symbol],Finalcial!$A$2:$P$493,12,FALSE)</f>
        <v>8.0399999999999991</v>
      </c>
      <c r="AH239" s="107">
        <f>VLOOKUP(Table3[Symbol],Finalcial!$A$2:$P$493,13,FALSE)</f>
        <v>7.31</v>
      </c>
      <c r="AI239" s="107">
        <f>VLOOKUP(Table3[Symbol],Finalcial!$A$2:$P$493,14,FALSE)</f>
        <v>7.79</v>
      </c>
      <c r="AJ239" s="108">
        <f t="shared" si="4"/>
        <v>12.518437931621667</v>
      </c>
    </row>
    <row r="240" spans="1:36" ht="18.55" customHeight="1" x14ac:dyDescent="0.3">
      <c r="A240" s="43" t="s">
        <v>369</v>
      </c>
      <c r="B240" s="14" t="str">
        <f>VLOOKUP(Table3[Symbol],stockComparisonTrading_excel!$A$2:$X$562,2,FALSE)</f>
        <v>Consumer Products: Home &amp; Office Products</v>
      </c>
      <c r="C240" s="104">
        <f>VLOOKUP(Table3[Symbol],stockComparisonTrading_excel!$A$2:$X$562,3,FALSE)</f>
        <v>27.75</v>
      </c>
      <c r="D240" s="105">
        <f>VLOOKUP(Table3[Symbol],stockComparisonTrading_excel!$A$2:$X$562,18,FALSE)</f>
        <v>12.1</v>
      </c>
      <c r="E240" s="105">
        <f>VLOOKUP(Table3[Symbol],stockComparisonTrading_excel!$A$2:$X$562,18,FALSE)</f>
        <v>12.1</v>
      </c>
      <c r="F240" s="105">
        <f>VLOOKUP(Table3[Symbol],stockComparisonTrading_excel!$A$2:$X$562,18,FALSE)</f>
        <v>12.1</v>
      </c>
      <c r="G240" s="105">
        <f>VLOOKUP(Table3[Symbol],stockComparisonTrading_excel!$A$2:$X$562,18,FALSE)</f>
        <v>12.1</v>
      </c>
      <c r="H240" s="105">
        <f>VLOOKUP(Table3[Symbol],stockComparisonTrading_excel!$A$2:$X$562,18,FALSE)</f>
        <v>12.1</v>
      </c>
      <c r="I240" s="105">
        <f>VLOOKUP(Table3[Symbol],stockComparisonTrading_excel!$A$2:$X$562,18,FALSE)</f>
        <v>12.1</v>
      </c>
      <c r="J240" s="105">
        <f>VLOOKUP(Table3[Symbol],stockComparisonTrading_excel!$A$2:$X$562,18,FALSE)</f>
        <v>12.1</v>
      </c>
      <c r="K240" s="105">
        <f>VLOOKUP(Table3[Symbol],stockComparisonTrading_excel!$A$2:$X$562,18,FALSE)</f>
        <v>12.1</v>
      </c>
      <c r="L240" s="105">
        <f>VLOOKUP(Table3[Symbol],stockComparisonTrading_excel!$A$2:$X$562,18,FALSE)</f>
        <v>12.1</v>
      </c>
      <c r="M240" s="105">
        <f>VLOOKUP(Table3[Symbol],stockComparisonTrading_excel!$A$2:$X$562,18,FALSE)</f>
        <v>12.1</v>
      </c>
      <c r="N240" s="105">
        <f>VLOOKUP(Table3[Symbol],stockComparisonTrading_excel!$A$2:$X$562,18,FALSE)</f>
        <v>12.1</v>
      </c>
      <c r="O240" s="105">
        <f>VLOOKUP(Table3[Symbol],stockComparisonTrading_excel!$A$2:$X$562,17,FALSE)</f>
        <v>6557969616</v>
      </c>
      <c r="P240" s="105">
        <f>VLOOKUP(Table3[Symbol],stockComparisonTrading_excel!$A$2:$X$562,18,FALSE)</f>
        <v>12.1</v>
      </c>
      <c r="Q240" s="105">
        <f>VLOOKUP(Table3[Symbol],stockComparisonTrading_excel!$A$2:$X$562,19,FALSE)</f>
        <v>1.55</v>
      </c>
      <c r="R240" s="105">
        <f>VLOOKUP(Table3[Symbol],stockComparisonTrading_excel!$A$2:$X$562,20,FALSE)</f>
        <v>15.61</v>
      </c>
      <c r="S240" s="105">
        <f>VLOOKUP(Table3[Symbol],stockComparisonTrading_excel!$A$2:$X$562,21,FALSE)</f>
        <v>4.55</v>
      </c>
      <c r="T240" s="105">
        <f>VLOOKUP(Table3[Symbol],stockComparisonTrading_excel!$A$2:$X$562,22,FALSE)</f>
        <v>73.319999999999993</v>
      </c>
      <c r="U240" s="105">
        <f>VLOOKUP(Table3[Symbol],stockComparisonTrading_excel!$A$2:$X$562,23,FALSE)</f>
        <v>270990480</v>
      </c>
      <c r="V240" s="105">
        <f>VLOOKUP(Table3[Symbol],stockComparisonTrading_excel!$A$2:$X$562,24,FALSE)</f>
        <v>10</v>
      </c>
      <c r="W240" s="109" t="str">
        <f>VLOOKUP(Table3[Symbol],Finalcial!$A$2:$P$493,2)</f>
        <v>Q4/2012</v>
      </c>
      <c r="X240" s="110">
        <f>VLOOKUP(Table3[Symbol],Finalcial!$A$2:$P$493,3)</f>
        <v>41274</v>
      </c>
      <c r="Y240" s="110">
        <f>VLOOKUP(Table3[Symbol],Finalcial!$A$2:$P$493,4,FALSE)</f>
        <v>9491429</v>
      </c>
      <c r="Z240" s="107">
        <f>VLOOKUP(Table3[Symbol],Finalcial!$A$2:$P$493,5,FALSE)</f>
        <v>4910516</v>
      </c>
      <c r="AA240" s="107">
        <f>VLOOKUP(Table3[Symbol],Finalcial!$A$2:$P$493,6,FALSE)</f>
        <v>2709905</v>
      </c>
      <c r="AB240" s="107">
        <f>VLOOKUP(Table3[Symbol],Finalcial!$A$2:$P$493,7,FALSE)</f>
        <v>4345633</v>
      </c>
      <c r="AC240" s="107">
        <f>VLOOKUP(Table3[Symbol],Finalcial!$A$2:$P$493,8,FALSE)</f>
        <v>2350811</v>
      </c>
      <c r="AD240" s="107">
        <f>VLOOKUP(Table3[Symbol],Finalcial!$A$2:$P$493,9,FALSE)</f>
        <v>120586</v>
      </c>
      <c r="AE240" s="107">
        <f>VLOOKUP(Table3[Symbol],Finalcial!$A$2:$P$493,10,FALSE)</f>
        <v>0.44</v>
      </c>
      <c r="AF240" s="107">
        <f>VLOOKUP(Table3[Symbol],Finalcial!$A$2:$P$493,11,FALSE)</f>
        <v>1.1299999999999999</v>
      </c>
      <c r="AG240" s="107">
        <f>VLOOKUP(Table3[Symbol],Finalcial!$A$2:$P$493,12,FALSE)</f>
        <v>5.13</v>
      </c>
      <c r="AH240" s="107">
        <f>VLOOKUP(Table3[Symbol],Finalcial!$A$2:$P$493,13,FALSE)</f>
        <v>8.91</v>
      </c>
      <c r="AI240" s="107">
        <f>VLOOKUP(Table3[Symbol],Finalcial!$A$2:$P$493,14,FALSE)</f>
        <v>13.05</v>
      </c>
      <c r="AJ240" s="108">
        <f t="shared" si="4"/>
        <v>40.722107043935452</v>
      </c>
    </row>
    <row r="241" spans="1:36" ht="18.55" customHeight="1" x14ac:dyDescent="0.3">
      <c r="A241" s="43" t="s">
        <v>49</v>
      </c>
      <c r="B241" s="14" t="str">
        <f>VLOOKUP(Table3[Symbol],stockComparisonTrading_excel!$A$2:$X$562,2,FALSE)</f>
        <v>Financials: Finance and Securities</v>
      </c>
      <c r="C241" s="104">
        <f>VLOOKUP(Table3[Symbol],stockComparisonTrading_excel!$A$2:$X$562,3,FALSE)</f>
        <v>19.8</v>
      </c>
      <c r="D241" s="105">
        <f>VLOOKUP(Table3[Symbol],stockComparisonTrading_excel!$A$2:$X$562,18,FALSE)</f>
        <v>16.43</v>
      </c>
      <c r="E241" s="105">
        <f>VLOOKUP(Table3[Symbol],stockComparisonTrading_excel!$A$2:$X$562,18,FALSE)</f>
        <v>16.43</v>
      </c>
      <c r="F241" s="105">
        <f>VLOOKUP(Table3[Symbol],stockComparisonTrading_excel!$A$2:$X$562,18,FALSE)</f>
        <v>16.43</v>
      </c>
      <c r="G241" s="105">
        <f>VLOOKUP(Table3[Symbol],stockComparisonTrading_excel!$A$2:$X$562,18,FALSE)</f>
        <v>16.43</v>
      </c>
      <c r="H241" s="105">
        <f>VLOOKUP(Table3[Symbol],stockComparisonTrading_excel!$A$2:$X$562,18,FALSE)</f>
        <v>16.43</v>
      </c>
      <c r="I241" s="105">
        <f>VLOOKUP(Table3[Symbol],stockComparisonTrading_excel!$A$2:$X$562,18,FALSE)</f>
        <v>16.43</v>
      </c>
      <c r="J241" s="105">
        <f>VLOOKUP(Table3[Symbol],stockComparisonTrading_excel!$A$2:$X$562,18,FALSE)</f>
        <v>16.43</v>
      </c>
      <c r="K241" s="105">
        <f>VLOOKUP(Table3[Symbol],stockComparisonTrading_excel!$A$2:$X$562,18,FALSE)</f>
        <v>16.43</v>
      </c>
      <c r="L241" s="105">
        <f>VLOOKUP(Table3[Symbol],stockComparisonTrading_excel!$A$2:$X$562,18,FALSE)</f>
        <v>16.43</v>
      </c>
      <c r="M241" s="105">
        <f>VLOOKUP(Table3[Symbol],stockComparisonTrading_excel!$A$2:$X$562,18,FALSE)</f>
        <v>16.43</v>
      </c>
      <c r="N241" s="105">
        <f>VLOOKUP(Table3[Symbol],stockComparisonTrading_excel!$A$2:$X$562,18,FALSE)</f>
        <v>16.43</v>
      </c>
      <c r="O241" s="105">
        <f>VLOOKUP(Table3[Symbol],stockComparisonTrading_excel!$A$2:$X$562,17,FALSE)</f>
        <v>8970000000</v>
      </c>
      <c r="P241" s="105">
        <f>VLOOKUP(Table3[Symbol],stockComparisonTrading_excel!$A$2:$X$562,18,FALSE)</f>
        <v>16.43</v>
      </c>
      <c r="Q241" s="105">
        <f>VLOOKUP(Table3[Symbol],stockComparisonTrading_excel!$A$2:$X$562,19,FALSE)</f>
        <v>2.46</v>
      </c>
      <c r="R241" s="105">
        <f>VLOOKUP(Table3[Symbol],stockComparisonTrading_excel!$A$2:$X$562,20,FALSE)</f>
        <v>10.58</v>
      </c>
      <c r="S241" s="105">
        <f>VLOOKUP(Table3[Symbol],stockComparisonTrading_excel!$A$2:$X$562,21,FALSE)</f>
        <v>3.85</v>
      </c>
      <c r="T241" s="105">
        <f>VLOOKUP(Table3[Symbol],stockComparisonTrading_excel!$A$2:$X$562,22,FALSE)</f>
        <v>23.42</v>
      </c>
      <c r="U241" s="105">
        <f>VLOOKUP(Table3[Symbol],stockComparisonTrading_excel!$A$2:$X$562,23,FALSE)</f>
        <v>345000000</v>
      </c>
      <c r="V241" s="105">
        <f>VLOOKUP(Table3[Symbol],stockComparisonTrading_excel!$A$2:$X$562,24,FALSE)</f>
        <v>5</v>
      </c>
      <c r="W241" s="106" t="str">
        <f>VLOOKUP(Table3[Symbol],Finalcial!$A$2:$P$493,2)</f>
        <v>Q1/2013</v>
      </c>
      <c r="X241" s="107">
        <f>VLOOKUP(Table3[Symbol],Finalcial!$A$2:$P$493,3)</f>
        <v>41364</v>
      </c>
      <c r="Y241" s="107">
        <f>VLOOKUP(Table3[Symbol],Finalcial!$A$2:$P$493,4,FALSE)</f>
        <v>24429644</v>
      </c>
      <c r="Z241" s="107">
        <f>VLOOKUP(Table3[Symbol],Finalcial!$A$2:$P$493,5,FALSE)</f>
        <v>20777863</v>
      </c>
      <c r="AA241" s="107">
        <f>VLOOKUP(Table3[Symbol],Finalcial!$A$2:$P$493,6,FALSE)</f>
        <v>1725000</v>
      </c>
      <c r="AB241" s="107">
        <f>VLOOKUP(Table3[Symbol],Finalcial!$A$2:$P$493,7,FALSE)</f>
        <v>3651781</v>
      </c>
      <c r="AC241" s="107">
        <f>VLOOKUP(Table3[Symbol],Finalcial!$A$2:$P$493,8,FALSE)</f>
        <v>567026</v>
      </c>
      <c r="AD241" s="107">
        <f>VLOOKUP(Table3[Symbol],Finalcial!$A$2:$P$493,9,FALSE)</f>
        <v>152703</v>
      </c>
      <c r="AE241" s="107">
        <f>VLOOKUP(Table3[Symbol],Finalcial!$A$2:$P$493,10,FALSE)</f>
        <v>0.44</v>
      </c>
      <c r="AF241" s="107">
        <f>VLOOKUP(Table3[Symbol],Finalcial!$A$2:$P$493,11,FALSE)</f>
        <v>5.69</v>
      </c>
      <c r="AG241" s="107">
        <f>VLOOKUP(Table3[Symbol],Finalcial!$A$2:$P$493,12,FALSE)</f>
        <v>26.93</v>
      </c>
      <c r="AH241" s="107">
        <f>VLOOKUP(Table3[Symbol],Finalcial!$A$2:$P$493,13,FALSE)</f>
        <v>3.25</v>
      </c>
      <c r="AI241" s="107">
        <f>VLOOKUP(Table3[Symbol],Finalcial!$A$2:$P$493,14,FALSE)</f>
        <v>18.84</v>
      </c>
      <c r="AJ241" s="108">
        <f t="shared" si="4"/>
        <v>136.06715650642096</v>
      </c>
    </row>
    <row r="242" spans="1:36" ht="18.55" customHeight="1" x14ac:dyDescent="0.3">
      <c r="A242" s="43" t="s">
        <v>196</v>
      </c>
      <c r="B242" s="14" t="str">
        <f>VLOOKUP(Table3[Symbol],stockComparisonTrading_excel!$A$2:$X$562,2,FALSE)</f>
        <v>Financials: Finance and Securities</v>
      </c>
      <c r="C242" s="104">
        <f>VLOOKUP(Table3[Symbol],stockComparisonTrading_excel!$A$2:$X$562,3,FALSE)</f>
        <v>16.2</v>
      </c>
      <c r="D242" s="105">
        <f>VLOOKUP(Table3[Symbol],stockComparisonTrading_excel!$A$2:$X$562,18,FALSE)</f>
        <v>9.99</v>
      </c>
      <c r="E242" s="105">
        <f>VLOOKUP(Table3[Symbol],stockComparisonTrading_excel!$A$2:$X$562,18,FALSE)</f>
        <v>9.99</v>
      </c>
      <c r="F242" s="105">
        <f>VLOOKUP(Table3[Symbol],stockComparisonTrading_excel!$A$2:$X$562,18,FALSE)</f>
        <v>9.99</v>
      </c>
      <c r="G242" s="105">
        <f>VLOOKUP(Table3[Symbol],stockComparisonTrading_excel!$A$2:$X$562,18,FALSE)</f>
        <v>9.99</v>
      </c>
      <c r="H242" s="105">
        <f>VLOOKUP(Table3[Symbol],stockComparisonTrading_excel!$A$2:$X$562,18,FALSE)</f>
        <v>9.99</v>
      </c>
      <c r="I242" s="105">
        <f>VLOOKUP(Table3[Symbol],stockComparisonTrading_excel!$A$2:$X$562,18,FALSE)</f>
        <v>9.99</v>
      </c>
      <c r="J242" s="105">
        <f>VLOOKUP(Table3[Symbol],stockComparisonTrading_excel!$A$2:$X$562,18,FALSE)</f>
        <v>9.99</v>
      </c>
      <c r="K242" s="105">
        <f>VLOOKUP(Table3[Symbol],stockComparisonTrading_excel!$A$2:$X$562,18,FALSE)</f>
        <v>9.99</v>
      </c>
      <c r="L242" s="105">
        <f>VLOOKUP(Table3[Symbol],stockComparisonTrading_excel!$A$2:$X$562,18,FALSE)</f>
        <v>9.99</v>
      </c>
      <c r="M242" s="105">
        <f>VLOOKUP(Table3[Symbol],stockComparisonTrading_excel!$A$2:$X$562,18,FALSE)</f>
        <v>9.99</v>
      </c>
      <c r="N242" s="105">
        <f>VLOOKUP(Table3[Symbol],stockComparisonTrading_excel!$A$2:$X$562,18,FALSE)</f>
        <v>9.99</v>
      </c>
      <c r="O242" s="105">
        <f>VLOOKUP(Table3[Symbol],stockComparisonTrading_excel!$A$2:$X$562,17,FALSE)</f>
        <v>3925000000</v>
      </c>
      <c r="P242" s="105">
        <f>VLOOKUP(Table3[Symbol],stockComparisonTrading_excel!$A$2:$X$562,18,FALSE)</f>
        <v>9.99</v>
      </c>
      <c r="Q242" s="105">
        <f>VLOOKUP(Table3[Symbol],stockComparisonTrading_excel!$A$2:$X$562,19,FALSE)</f>
        <v>2.39</v>
      </c>
      <c r="R242" s="105">
        <f>VLOOKUP(Table3[Symbol],stockComparisonTrading_excel!$A$2:$X$562,20,FALSE)</f>
        <v>6.58</v>
      </c>
      <c r="S242" s="105">
        <f>VLOOKUP(Table3[Symbol],stockComparisonTrading_excel!$A$2:$X$562,21,FALSE)</f>
        <v>5.22</v>
      </c>
      <c r="T242" s="105">
        <f>VLOOKUP(Table3[Symbol],stockComparisonTrading_excel!$A$2:$X$562,22,FALSE)</f>
        <v>15.86</v>
      </c>
      <c r="U242" s="105">
        <f>VLOOKUP(Table3[Symbol],stockComparisonTrading_excel!$A$2:$X$562,23,FALSE)</f>
        <v>250000000</v>
      </c>
      <c r="V242" s="105">
        <f>VLOOKUP(Table3[Symbol],stockComparisonTrading_excel!$A$2:$X$562,24,FALSE)</f>
        <v>1</v>
      </c>
      <c r="W242" s="106" t="str">
        <f>VLOOKUP(Table3[Symbol],Finalcial!$A$2:$P$493,2)</f>
        <v>Q1/2013</v>
      </c>
      <c r="X242" s="107">
        <f>VLOOKUP(Table3[Symbol],Finalcial!$A$2:$P$493,3)</f>
        <v>41364</v>
      </c>
      <c r="Y242" s="107">
        <f>VLOOKUP(Table3[Symbol],Finalcial!$A$2:$P$493,4,FALSE)</f>
        <v>3732941.9</v>
      </c>
      <c r="Z242" s="107">
        <f>VLOOKUP(Table3[Symbol],Finalcial!$A$2:$P$493,5,FALSE)</f>
        <v>2088153.39</v>
      </c>
      <c r="AA242" s="107">
        <f>VLOOKUP(Table3[Symbol],Finalcial!$A$2:$P$493,6,FALSE)</f>
        <v>250000</v>
      </c>
      <c r="AB242" s="107">
        <f>VLOOKUP(Table3[Symbol],Finalcial!$A$2:$P$493,7,FALSE)</f>
        <v>1644788.5</v>
      </c>
      <c r="AC242" s="107">
        <f>VLOOKUP(Table3[Symbol],Finalcial!$A$2:$P$493,8,FALSE)</f>
        <v>620245.28</v>
      </c>
      <c r="AD242" s="107">
        <f>VLOOKUP(Table3[Symbol],Finalcial!$A$2:$P$493,9,FALSE)</f>
        <v>106759.08</v>
      </c>
      <c r="AE242" s="107">
        <f>VLOOKUP(Table3[Symbol],Finalcial!$A$2:$P$493,10,FALSE)</f>
        <v>0.43</v>
      </c>
      <c r="AF242" s="107">
        <f>VLOOKUP(Table3[Symbol],Finalcial!$A$2:$P$493,11,FALSE)</f>
        <v>1.27</v>
      </c>
      <c r="AG242" s="107">
        <f>VLOOKUP(Table3[Symbol],Finalcial!$A$2:$P$493,12,FALSE)</f>
        <v>17.21</v>
      </c>
      <c r="AH242" s="107">
        <f>VLOOKUP(Table3[Symbol],Finalcial!$A$2:$P$493,13,FALSE)</f>
        <v>13.66</v>
      </c>
      <c r="AI242" s="107">
        <f>VLOOKUP(Table3[Symbol],Finalcial!$A$2:$P$493,14,FALSE)</f>
        <v>24.95</v>
      </c>
      <c r="AJ242" s="108">
        <f t="shared" si="4"/>
        <v>19.55949217621583</v>
      </c>
    </row>
    <row r="243" spans="1:36" ht="18.55" customHeight="1" x14ac:dyDescent="0.3">
      <c r="A243" s="43" t="s">
        <v>289</v>
      </c>
      <c r="B243" s="14" t="str">
        <f>VLOOKUP(Table3[Symbol],stockComparisonTrading_excel!$A$2:$X$562,2,FALSE)</f>
        <v>Food and Beverage</v>
      </c>
      <c r="C243" s="104">
        <f>VLOOKUP(Table3[Symbol],stockComparisonTrading_excel!$A$2:$X$562,3,FALSE)</f>
        <v>55.5</v>
      </c>
      <c r="D243" s="105">
        <f>VLOOKUP(Table3[Symbol],stockComparisonTrading_excel!$A$2:$X$562,18,FALSE)</f>
        <v>25.75</v>
      </c>
      <c r="E243" s="105">
        <f>VLOOKUP(Table3[Symbol],stockComparisonTrading_excel!$A$2:$X$562,18,FALSE)</f>
        <v>25.75</v>
      </c>
      <c r="F243" s="105">
        <f>VLOOKUP(Table3[Symbol],stockComparisonTrading_excel!$A$2:$X$562,18,FALSE)</f>
        <v>25.75</v>
      </c>
      <c r="G243" s="105">
        <f>VLOOKUP(Table3[Symbol],stockComparisonTrading_excel!$A$2:$X$562,18,FALSE)</f>
        <v>25.75</v>
      </c>
      <c r="H243" s="105">
        <f>VLOOKUP(Table3[Symbol],stockComparisonTrading_excel!$A$2:$X$562,18,FALSE)</f>
        <v>25.75</v>
      </c>
      <c r="I243" s="105">
        <f>VLOOKUP(Table3[Symbol],stockComparisonTrading_excel!$A$2:$X$562,18,FALSE)</f>
        <v>25.75</v>
      </c>
      <c r="J243" s="105">
        <f>VLOOKUP(Table3[Symbol],stockComparisonTrading_excel!$A$2:$X$562,18,FALSE)</f>
        <v>25.75</v>
      </c>
      <c r="K243" s="105">
        <f>VLOOKUP(Table3[Symbol],stockComparisonTrading_excel!$A$2:$X$562,18,FALSE)</f>
        <v>25.75</v>
      </c>
      <c r="L243" s="105">
        <f>VLOOKUP(Table3[Symbol],stockComparisonTrading_excel!$A$2:$X$562,18,FALSE)</f>
        <v>25.75</v>
      </c>
      <c r="M243" s="105">
        <f>VLOOKUP(Table3[Symbol],stockComparisonTrading_excel!$A$2:$X$562,18,FALSE)</f>
        <v>25.75</v>
      </c>
      <c r="N243" s="105">
        <f>VLOOKUP(Table3[Symbol],stockComparisonTrading_excel!$A$2:$X$562,18,FALSE)</f>
        <v>25.75</v>
      </c>
      <c r="O243" s="105">
        <f>VLOOKUP(Table3[Symbol],stockComparisonTrading_excel!$A$2:$X$562,17,FALSE)</f>
        <v>22500000000</v>
      </c>
      <c r="P243" s="105">
        <f>VLOOKUP(Table3[Symbol],stockComparisonTrading_excel!$A$2:$X$562,18,FALSE)</f>
        <v>25.75</v>
      </c>
      <c r="Q243" s="105">
        <f>VLOOKUP(Table3[Symbol],stockComparisonTrading_excel!$A$2:$X$562,19,FALSE)</f>
        <v>5.98</v>
      </c>
      <c r="R243" s="105">
        <f>VLOOKUP(Table3[Symbol],stockComparisonTrading_excel!$A$2:$X$562,20,FALSE)</f>
        <v>8.36</v>
      </c>
      <c r="S243" s="105">
        <f>VLOOKUP(Table3[Symbol],stockComparisonTrading_excel!$A$2:$X$562,21,FALSE)</f>
        <v>1.9</v>
      </c>
      <c r="T243" s="105">
        <f>VLOOKUP(Table3[Symbol],stockComparisonTrading_excel!$A$2:$X$562,22,FALSE)</f>
        <v>0.32</v>
      </c>
      <c r="U243" s="105">
        <f>VLOOKUP(Table3[Symbol],stockComparisonTrading_excel!$A$2:$X$562,23,FALSE)</f>
        <v>450000000</v>
      </c>
      <c r="V243" s="105">
        <f>VLOOKUP(Table3[Symbol],stockComparisonTrading_excel!$A$2:$X$562,24,FALSE)</f>
        <v>1</v>
      </c>
      <c r="W243" s="106" t="str">
        <f>VLOOKUP(Table3[Symbol],Finalcial!$A$2:$P$493,2)</f>
        <v>Q1/2013</v>
      </c>
      <c r="X243" s="107">
        <f>VLOOKUP(Table3[Symbol],Finalcial!$A$2:$P$493,3)</f>
        <v>41364</v>
      </c>
      <c r="Y243" s="107">
        <f>VLOOKUP(Table3[Symbol],Finalcial!$A$2:$P$493,4,FALSE)</f>
        <v>4825098</v>
      </c>
      <c r="Z243" s="107">
        <f>VLOOKUP(Table3[Symbol],Finalcial!$A$2:$P$493,5,FALSE)</f>
        <v>1061878</v>
      </c>
      <c r="AA243" s="107">
        <f>VLOOKUP(Table3[Symbol],Finalcial!$A$2:$P$493,6,FALSE)</f>
        <v>450000</v>
      </c>
      <c r="AB243" s="107">
        <f>VLOOKUP(Table3[Symbol],Finalcial!$A$2:$P$493,7,FALSE)</f>
        <v>3763220</v>
      </c>
      <c r="AC243" s="107">
        <f>VLOOKUP(Table3[Symbol],Finalcial!$A$2:$P$493,8,FALSE)</f>
        <v>1426394</v>
      </c>
      <c r="AD243" s="107">
        <f>VLOOKUP(Table3[Symbol],Finalcial!$A$2:$P$493,9,FALSE)</f>
        <v>195452</v>
      </c>
      <c r="AE243" s="107">
        <f>VLOOKUP(Table3[Symbol],Finalcial!$A$2:$P$493,10,FALSE)</f>
        <v>0.43</v>
      </c>
      <c r="AF243" s="107">
        <f>VLOOKUP(Table3[Symbol],Finalcial!$A$2:$P$493,11,FALSE)</f>
        <v>0.28000000000000003</v>
      </c>
      <c r="AG243" s="107">
        <f>VLOOKUP(Table3[Symbol],Finalcial!$A$2:$P$493,12,FALSE)</f>
        <v>13.7</v>
      </c>
      <c r="AH243" s="107">
        <f>VLOOKUP(Table3[Symbol],Finalcial!$A$2:$P$493,13,FALSE)</f>
        <v>21.13</v>
      </c>
      <c r="AI243" s="107">
        <f>VLOOKUP(Table3[Symbol],Finalcial!$A$2:$P$493,14,FALSE)</f>
        <v>24.72</v>
      </c>
      <c r="AJ243" s="108"/>
    </row>
    <row r="244" spans="1:36" ht="18.55" customHeight="1" x14ac:dyDescent="0.3">
      <c r="A244" s="64" t="s">
        <v>417</v>
      </c>
      <c r="B244" s="14" t="str">
        <f>VLOOKUP(Table3[Symbol],stockComparisonTrading_excel!$A$2:$X$562,2,FALSE)</f>
        <v>Industrials: Petrochemicals &amp; Chemicals</v>
      </c>
      <c r="C244" s="104">
        <f>VLOOKUP(Table3[Symbol],stockComparisonTrading_excel!$A$2:$X$562,3,FALSE)</f>
        <v>21.8</v>
      </c>
      <c r="D244" s="105">
        <f>VLOOKUP(Table3[Symbol],stockComparisonTrading_excel!$A$2:$X$562,18,FALSE)</f>
        <v>11.16</v>
      </c>
      <c r="E244" s="105">
        <f>VLOOKUP(Table3[Symbol],stockComparisonTrading_excel!$A$2:$X$562,18,FALSE)</f>
        <v>11.16</v>
      </c>
      <c r="F244" s="105">
        <f>VLOOKUP(Table3[Symbol],stockComparisonTrading_excel!$A$2:$X$562,18,FALSE)</f>
        <v>11.16</v>
      </c>
      <c r="G244" s="105">
        <f>VLOOKUP(Table3[Symbol],stockComparisonTrading_excel!$A$2:$X$562,18,FALSE)</f>
        <v>11.16</v>
      </c>
      <c r="H244" s="105">
        <f>VLOOKUP(Table3[Symbol],stockComparisonTrading_excel!$A$2:$X$562,18,FALSE)</f>
        <v>11.16</v>
      </c>
      <c r="I244" s="105">
        <f>VLOOKUP(Table3[Symbol],stockComparisonTrading_excel!$A$2:$X$562,18,FALSE)</f>
        <v>11.16</v>
      </c>
      <c r="J244" s="105">
        <f>VLOOKUP(Table3[Symbol],stockComparisonTrading_excel!$A$2:$X$562,18,FALSE)</f>
        <v>11.16</v>
      </c>
      <c r="K244" s="105">
        <f>VLOOKUP(Table3[Symbol],stockComparisonTrading_excel!$A$2:$X$562,18,FALSE)</f>
        <v>11.16</v>
      </c>
      <c r="L244" s="105">
        <f>VLOOKUP(Table3[Symbol],stockComparisonTrading_excel!$A$2:$X$562,18,FALSE)</f>
        <v>11.16</v>
      </c>
      <c r="M244" s="105">
        <f>VLOOKUP(Table3[Symbol],stockComparisonTrading_excel!$A$2:$X$562,18,FALSE)</f>
        <v>11.16</v>
      </c>
      <c r="N244" s="105">
        <f>VLOOKUP(Table3[Symbol],stockComparisonTrading_excel!$A$2:$X$562,18,FALSE)</f>
        <v>11.16</v>
      </c>
      <c r="O244" s="105">
        <f>VLOOKUP(Table3[Symbol],stockComparisonTrading_excel!$A$2:$X$562,17,FALSE)</f>
        <v>16371993904</v>
      </c>
      <c r="P244" s="105">
        <f>VLOOKUP(Table3[Symbol],stockComparisonTrading_excel!$A$2:$X$562,18,FALSE)</f>
        <v>11.16</v>
      </c>
      <c r="Q244" s="105">
        <f>VLOOKUP(Table3[Symbol],stockComparisonTrading_excel!$A$2:$X$562,19,FALSE)</f>
        <v>2.67</v>
      </c>
      <c r="R244" s="105">
        <f>VLOOKUP(Table3[Symbol],stockComparisonTrading_excel!$A$2:$X$562,20,FALSE)</f>
        <v>10.5</v>
      </c>
      <c r="S244" s="105">
        <f>VLOOKUP(Table3[Symbol],stockComparisonTrading_excel!$A$2:$X$562,21,FALSE)</f>
        <v>5</v>
      </c>
      <c r="T244" s="105">
        <f>VLOOKUP(Table3[Symbol],stockComparisonTrading_excel!$A$2:$X$562,22,FALSE)</f>
        <v>2.11</v>
      </c>
      <c r="U244" s="105">
        <f>VLOOKUP(Table3[Symbol],stockComparisonTrading_excel!$A$2:$X$562,23,FALSE)</f>
        <v>584714068</v>
      </c>
      <c r="V244" s="105">
        <f>VLOOKUP(Table3[Symbol],stockComparisonTrading_excel!$A$2:$X$562,24,FALSE)</f>
        <v>3</v>
      </c>
      <c r="W244" s="106" t="str">
        <f>VLOOKUP(Table3[Symbol],Finalcial!$A$2:$P$493,2)</f>
        <v>Q1/2013</v>
      </c>
      <c r="X244" s="107">
        <f>VLOOKUP(Table3[Symbol],Finalcial!$A$2:$P$493,3)</f>
        <v>41364</v>
      </c>
      <c r="Y244" s="107">
        <f>VLOOKUP(Table3[Symbol],Finalcial!$A$2:$P$493,4,FALSE)</f>
        <v>11953212</v>
      </c>
      <c r="Z244" s="107">
        <f>VLOOKUP(Table3[Symbol],Finalcial!$A$2:$P$493,5,FALSE)</f>
        <v>6099575</v>
      </c>
      <c r="AA244" s="107">
        <f>VLOOKUP(Table3[Symbol],Finalcial!$A$2:$P$493,6,FALSE)</f>
        <v>1754142</v>
      </c>
      <c r="AB244" s="107">
        <f>VLOOKUP(Table3[Symbol],Finalcial!$A$2:$P$493,7,FALSE)</f>
        <v>5529946</v>
      </c>
      <c r="AC244" s="107">
        <f>VLOOKUP(Table3[Symbol],Finalcial!$A$2:$P$493,8,FALSE)</f>
        <v>4499761</v>
      </c>
      <c r="AD244" s="107">
        <f>VLOOKUP(Table3[Symbol],Finalcial!$A$2:$P$493,9,FALSE)</f>
        <v>252614</v>
      </c>
      <c r="AE244" s="107">
        <f>VLOOKUP(Table3[Symbol],Finalcial!$A$2:$P$493,10,FALSE)</f>
        <v>0.43</v>
      </c>
      <c r="AF244" s="107">
        <f>VLOOKUP(Table3[Symbol],Finalcial!$A$2:$P$493,11,FALSE)</f>
        <v>1.1000000000000001</v>
      </c>
      <c r="AG244" s="107">
        <f>VLOOKUP(Table3[Symbol],Finalcial!$A$2:$P$493,12,FALSE)</f>
        <v>5.61</v>
      </c>
      <c r="AH244" s="107">
        <f>VLOOKUP(Table3[Symbol],Finalcial!$A$2:$P$493,13,FALSE)</f>
        <v>17.62</v>
      </c>
      <c r="AI244" s="107">
        <f>VLOOKUP(Table3[Symbol],Finalcial!$A$2:$P$493,14,FALSE)</f>
        <v>29.32</v>
      </c>
      <c r="AJ244" s="108">
        <f t="shared" ref="AJ244:AJ307" si="5">Z244/AD244</f>
        <v>24.145831189086909</v>
      </c>
    </row>
    <row r="245" spans="1:36" ht="18.55" customHeight="1" x14ac:dyDescent="0.3">
      <c r="A245" s="64" t="s">
        <v>341</v>
      </c>
      <c r="B245" s="16" t="str">
        <f>VLOOKUP(Table3[Symbol],stockComparisonTrading_excel!$A$2:$X$562,2,FALSE)</f>
        <v>Technology: Communication Technology</v>
      </c>
      <c r="C245" s="104">
        <f>VLOOKUP(Table3[Symbol],stockComparisonTrading_excel!$A$2:$X$562,3,FALSE)</f>
        <v>19.600000000000001</v>
      </c>
      <c r="D245" s="105">
        <f>VLOOKUP(Table3[Symbol],stockComparisonTrading_excel!$A$2:$X$562,18,FALSE)</f>
        <v>17.079999999999998</v>
      </c>
      <c r="E245" s="105">
        <f>VLOOKUP(Table3[Symbol],stockComparisonTrading_excel!$A$2:$X$562,18,FALSE)</f>
        <v>17.079999999999998</v>
      </c>
      <c r="F245" s="105">
        <f>VLOOKUP(Table3[Symbol],stockComparisonTrading_excel!$A$2:$X$562,18,FALSE)</f>
        <v>17.079999999999998</v>
      </c>
      <c r="G245" s="105">
        <f>VLOOKUP(Table3[Symbol],stockComparisonTrading_excel!$A$2:$X$562,18,FALSE)</f>
        <v>17.079999999999998</v>
      </c>
      <c r="H245" s="105">
        <f>VLOOKUP(Table3[Symbol],stockComparisonTrading_excel!$A$2:$X$562,18,FALSE)</f>
        <v>17.079999999999998</v>
      </c>
      <c r="I245" s="105">
        <f>VLOOKUP(Table3[Symbol],stockComparisonTrading_excel!$A$2:$X$562,18,FALSE)</f>
        <v>17.079999999999998</v>
      </c>
      <c r="J245" s="105">
        <f>VLOOKUP(Table3[Symbol],stockComparisonTrading_excel!$A$2:$X$562,18,FALSE)</f>
        <v>17.079999999999998</v>
      </c>
      <c r="K245" s="105">
        <f>VLOOKUP(Table3[Symbol],stockComparisonTrading_excel!$A$2:$X$562,18,FALSE)</f>
        <v>17.079999999999998</v>
      </c>
      <c r="L245" s="105">
        <f>VLOOKUP(Table3[Symbol],stockComparisonTrading_excel!$A$2:$X$562,18,FALSE)</f>
        <v>17.079999999999998</v>
      </c>
      <c r="M245" s="105">
        <f>VLOOKUP(Table3[Symbol],stockComparisonTrading_excel!$A$2:$X$562,18,FALSE)</f>
        <v>17.079999999999998</v>
      </c>
      <c r="N245" s="105">
        <f>VLOOKUP(Table3[Symbol],stockComparisonTrading_excel!$A$2:$X$562,18,FALSE)</f>
        <v>17.079999999999998</v>
      </c>
      <c r="O245" s="105">
        <f>VLOOKUP(Table3[Symbol],stockComparisonTrading_excel!$A$2:$X$562,17,FALSE)</f>
        <v>15734601875</v>
      </c>
      <c r="P245" s="105">
        <f>VLOOKUP(Table3[Symbol],stockComparisonTrading_excel!$A$2:$X$562,18,FALSE)</f>
        <v>17.079999999999998</v>
      </c>
      <c r="Q245" s="105">
        <f>VLOOKUP(Table3[Symbol],stockComparisonTrading_excel!$A$2:$X$562,19,FALSE)</f>
        <v>5.22</v>
      </c>
      <c r="R245" s="105">
        <f>VLOOKUP(Table3[Symbol],stockComparisonTrading_excel!$A$2:$X$562,20,FALSE)</f>
        <v>4.93</v>
      </c>
      <c r="S245" s="105">
        <f>VLOOKUP(Table3[Symbol],stockComparisonTrading_excel!$A$2:$X$562,21,FALSE)</f>
        <v>2.71</v>
      </c>
      <c r="T245" s="105">
        <f>VLOOKUP(Table3[Symbol],stockComparisonTrading_excel!$A$2:$X$562,22,FALSE)</f>
        <v>47.9</v>
      </c>
      <c r="U245" s="105">
        <f>VLOOKUP(Table3[Symbol],stockComparisonTrading_excel!$A$2:$X$562,23,FALSE)</f>
        <v>611052500</v>
      </c>
      <c r="V245" s="105">
        <f>VLOOKUP(Table3[Symbol],stockComparisonTrading_excel!$A$2:$X$562,24,FALSE)</f>
        <v>1</v>
      </c>
      <c r="W245" s="106" t="str">
        <f>VLOOKUP(Table3[Symbol],Finalcial!$A$2:$P$493,2)</f>
        <v>Q4/2012</v>
      </c>
      <c r="X245" s="107">
        <f>VLOOKUP(Table3[Symbol],Finalcial!$A$2:$P$493,3)</f>
        <v>41274</v>
      </c>
      <c r="Y245" s="107">
        <f>VLOOKUP(Table3[Symbol],Finalcial!$A$2:$P$493,4,FALSE)</f>
        <v>13216279</v>
      </c>
      <c r="Z245" s="107">
        <f>VLOOKUP(Table3[Symbol],Finalcial!$A$2:$P$493,5,FALSE)</f>
        <v>10203611</v>
      </c>
      <c r="AA245" s="107">
        <f>VLOOKUP(Table3[Symbol],Finalcial!$A$2:$P$493,6,FALSE)</f>
        <v>611053</v>
      </c>
      <c r="AB245" s="107">
        <f>VLOOKUP(Table3[Symbol],Finalcial!$A$2:$P$493,7,FALSE)</f>
        <v>3011933</v>
      </c>
      <c r="AC245" s="107">
        <f>VLOOKUP(Table3[Symbol],Finalcial!$A$2:$P$493,8,FALSE)</f>
        <v>2219228</v>
      </c>
      <c r="AD245" s="107">
        <f>VLOOKUP(Table3[Symbol],Finalcial!$A$2:$P$493,9,FALSE)</f>
        <v>260958</v>
      </c>
      <c r="AE245" s="107">
        <f>VLOOKUP(Table3[Symbol],Finalcial!$A$2:$P$493,10,FALSE)</f>
        <v>0.43</v>
      </c>
      <c r="AF245" s="107">
        <f>VLOOKUP(Table3[Symbol],Finalcial!$A$2:$P$493,11,FALSE)</f>
        <v>3.39</v>
      </c>
      <c r="AG245" s="107">
        <f>VLOOKUP(Table3[Symbol],Finalcial!$A$2:$P$493,12,FALSE)</f>
        <v>11.76</v>
      </c>
      <c r="AH245" s="107">
        <f>VLOOKUP(Table3[Symbol],Finalcial!$A$2:$P$493,13,FALSE)</f>
        <v>12.74</v>
      </c>
      <c r="AI245" s="107">
        <f>VLOOKUP(Table3[Symbol],Finalcial!$A$2:$P$493,14,FALSE)</f>
        <v>34.130000000000003</v>
      </c>
      <c r="AJ245" s="108">
        <f t="shared" si="5"/>
        <v>39.100587067650736</v>
      </c>
    </row>
    <row r="246" spans="1:36" ht="18.55" customHeight="1" x14ac:dyDescent="0.3">
      <c r="A246" s="64" t="s">
        <v>66</v>
      </c>
      <c r="B246" s="14" t="str">
        <f>VLOOKUP(Table3[Symbol],stockComparisonTrading_excel!$A$2:$X$562,2,FALSE)</f>
        <v>Services: Commerce</v>
      </c>
      <c r="C246" s="104">
        <f>VLOOKUP(Table3[Symbol],stockComparisonTrading_excel!$A$2:$X$562,3,FALSE)</f>
        <v>61.75</v>
      </c>
      <c r="D246" s="105">
        <f>VLOOKUP(Table3[Symbol],stockComparisonTrading_excel!$A$2:$X$562,18,FALSE)</f>
        <v>43.05</v>
      </c>
      <c r="E246" s="105">
        <f>VLOOKUP(Table3[Symbol],stockComparisonTrading_excel!$A$2:$X$562,18,FALSE)</f>
        <v>43.05</v>
      </c>
      <c r="F246" s="105">
        <f>VLOOKUP(Table3[Symbol],stockComparisonTrading_excel!$A$2:$X$562,18,FALSE)</f>
        <v>43.05</v>
      </c>
      <c r="G246" s="105">
        <f>VLOOKUP(Table3[Symbol],stockComparisonTrading_excel!$A$2:$X$562,18,FALSE)</f>
        <v>43.05</v>
      </c>
      <c r="H246" s="105">
        <f>VLOOKUP(Table3[Symbol],stockComparisonTrading_excel!$A$2:$X$562,18,FALSE)</f>
        <v>43.05</v>
      </c>
      <c r="I246" s="105">
        <f>VLOOKUP(Table3[Symbol],stockComparisonTrading_excel!$A$2:$X$562,18,FALSE)</f>
        <v>43.05</v>
      </c>
      <c r="J246" s="105">
        <f>VLOOKUP(Table3[Symbol],stockComparisonTrading_excel!$A$2:$X$562,18,FALSE)</f>
        <v>43.05</v>
      </c>
      <c r="K246" s="105">
        <f>VLOOKUP(Table3[Symbol],stockComparisonTrading_excel!$A$2:$X$562,18,FALSE)</f>
        <v>43.05</v>
      </c>
      <c r="L246" s="105">
        <f>VLOOKUP(Table3[Symbol],stockComparisonTrading_excel!$A$2:$X$562,18,FALSE)</f>
        <v>43.05</v>
      </c>
      <c r="M246" s="105">
        <f>VLOOKUP(Table3[Symbol],stockComparisonTrading_excel!$A$2:$X$562,18,FALSE)</f>
        <v>43.05</v>
      </c>
      <c r="N246" s="105">
        <f>VLOOKUP(Table3[Symbol],stockComparisonTrading_excel!$A$2:$X$562,18,FALSE)</f>
        <v>43.05</v>
      </c>
      <c r="O246" s="105">
        <f>VLOOKUP(Table3[Symbol],stockComparisonTrading_excel!$A$2:$X$562,17,FALSE)</f>
        <v>104816250000</v>
      </c>
      <c r="P246" s="105">
        <f>VLOOKUP(Table3[Symbol],stockComparisonTrading_excel!$A$2:$X$562,18,FALSE)</f>
        <v>43.05</v>
      </c>
      <c r="Q246" s="105">
        <f>VLOOKUP(Table3[Symbol],stockComparisonTrading_excel!$A$2:$X$562,19,FALSE)</f>
        <v>7.37</v>
      </c>
      <c r="R246" s="105">
        <f>VLOOKUP(Table3[Symbol],stockComparisonTrading_excel!$A$2:$X$562,20,FALSE)</f>
        <v>8.9499999999999993</v>
      </c>
      <c r="S246" s="105">
        <f>VLOOKUP(Table3[Symbol],stockComparisonTrading_excel!$A$2:$X$562,21,FALSE)</f>
        <v>1.27</v>
      </c>
      <c r="T246" s="105">
        <f>VLOOKUP(Table3[Symbol],stockComparisonTrading_excel!$A$2:$X$562,22,FALSE)</f>
        <v>46.33</v>
      </c>
      <c r="U246" s="105">
        <f>VLOOKUP(Table3[Symbol],stockComparisonTrading_excel!$A$2:$X$562,23,FALSE)</f>
        <v>1588125000</v>
      </c>
      <c r="V246" s="105">
        <f>VLOOKUP(Table3[Symbol],stockComparisonTrading_excel!$A$2:$X$562,24,FALSE)</f>
        <v>1</v>
      </c>
      <c r="W246" s="106" t="str">
        <f>VLOOKUP(Table3[Symbol],Finalcial!$A$2:$P$493,2)</f>
        <v>Q1/2013</v>
      </c>
      <c r="X246" s="107">
        <f>VLOOKUP(Table3[Symbol],Finalcial!$A$2:$P$493,3)</f>
        <v>41364</v>
      </c>
      <c r="Y246" s="107">
        <f>VLOOKUP(Table3[Symbol],Finalcial!$A$2:$P$493,4,FALSE)</f>
        <v>40522430</v>
      </c>
      <c r="Z246" s="107">
        <f>VLOOKUP(Table3[Symbol],Finalcial!$A$2:$P$493,5,FALSE)</f>
        <v>22998820</v>
      </c>
      <c r="AA246" s="107">
        <f>VLOOKUP(Table3[Symbol],Finalcial!$A$2:$P$493,6,FALSE)</f>
        <v>1588125</v>
      </c>
      <c r="AB246" s="107">
        <f>VLOOKUP(Table3[Symbol],Finalcial!$A$2:$P$493,7,FALSE)</f>
        <v>14215437</v>
      </c>
      <c r="AC246" s="107">
        <f>VLOOKUP(Table3[Symbol],Finalcial!$A$2:$P$493,8,FALSE)</f>
        <v>10456677</v>
      </c>
      <c r="AD246" s="107">
        <f>VLOOKUP(Table3[Symbol],Finalcial!$A$2:$P$493,9,FALSE)</f>
        <v>665289</v>
      </c>
      <c r="AE246" s="107">
        <f>VLOOKUP(Table3[Symbol],Finalcial!$A$2:$P$493,10,FALSE)</f>
        <v>0.42</v>
      </c>
      <c r="AF246" s="107">
        <f>VLOOKUP(Table3[Symbol],Finalcial!$A$2:$P$493,11,FALSE)</f>
        <v>1.62</v>
      </c>
      <c r="AG246" s="107">
        <f>VLOOKUP(Table3[Symbol],Finalcial!$A$2:$P$493,12,FALSE)</f>
        <v>6.36</v>
      </c>
      <c r="AH246" s="107">
        <f>VLOOKUP(Table3[Symbol],Finalcial!$A$2:$P$493,13,FALSE)</f>
        <v>9.6</v>
      </c>
      <c r="AI246" s="107">
        <f>VLOOKUP(Table3[Symbol],Finalcial!$A$2:$P$493,14,FALSE)</f>
        <v>17.809999999999999</v>
      </c>
      <c r="AJ246" s="108">
        <f t="shared" si="5"/>
        <v>34.569668219375338</v>
      </c>
    </row>
    <row r="247" spans="1:36" ht="18.55" customHeight="1" x14ac:dyDescent="0.3">
      <c r="A247" s="43" t="s">
        <v>444</v>
      </c>
      <c r="B247" s="14" t="str">
        <f>VLOOKUP(Table3[Symbol],stockComparisonTrading_excel!$A$2:$X$562,2,FALSE)</f>
        <v>Financials: Finance and Securities</v>
      </c>
      <c r="C247" s="104">
        <f>VLOOKUP(Table3[Symbol],stockComparisonTrading_excel!$A$2:$X$562,3,FALSE)</f>
        <v>16.5</v>
      </c>
      <c r="D247" s="105">
        <f>VLOOKUP(Table3[Symbol],stockComparisonTrading_excel!$A$2:$X$562,18,FALSE)</f>
        <v>14.46</v>
      </c>
      <c r="E247" s="105">
        <f>VLOOKUP(Table3[Symbol],stockComparisonTrading_excel!$A$2:$X$562,18,FALSE)</f>
        <v>14.46</v>
      </c>
      <c r="F247" s="105">
        <f>VLOOKUP(Table3[Symbol],stockComparisonTrading_excel!$A$2:$X$562,18,FALSE)</f>
        <v>14.46</v>
      </c>
      <c r="G247" s="105">
        <f>VLOOKUP(Table3[Symbol],stockComparisonTrading_excel!$A$2:$X$562,18,FALSE)</f>
        <v>14.46</v>
      </c>
      <c r="H247" s="105">
        <f>VLOOKUP(Table3[Symbol],stockComparisonTrading_excel!$A$2:$X$562,18,FALSE)</f>
        <v>14.46</v>
      </c>
      <c r="I247" s="105">
        <f>VLOOKUP(Table3[Symbol],stockComparisonTrading_excel!$A$2:$X$562,18,FALSE)</f>
        <v>14.46</v>
      </c>
      <c r="J247" s="105">
        <f>VLOOKUP(Table3[Symbol],stockComparisonTrading_excel!$A$2:$X$562,18,FALSE)</f>
        <v>14.46</v>
      </c>
      <c r="K247" s="105">
        <f>VLOOKUP(Table3[Symbol],stockComparisonTrading_excel!$A$2:$X$562,18,FALSE)</f>
        <v>14.46</v>
      </c>
      <c r="L247" s="105">
        <f>VLOOKUP(Table3[Symbol],stockComparisonTrading_excel!$A$2:$X$562,18,FALSE)</f>
        <v>14.46</v>
      </c>
      <c r="M247" s="105">
        <f>VLOOKUP(Table3[Symbol],stockComparisonTrading_excel!$A$2:$X$562,18,FALSE)</f>
        <v>14.46</v>
      </c>
      <c r="N247" s="105">
        <f>VLOOKUP(Table3[Symbol],stockComparisonTrading_excel!$A$2:$X$562,18,FALSE)</f>
        <v>14.46</v>
      </c>
      <c r="O247" s="105">
        <f>VLOOKUP(Table3[Symbol],stockComparisonTrading_excel!$A$2:$X$562,17,FALSE)</f>
        <v>10300000000</v>
      </c>
      <c r="P247" s="105">
        <f>VLOOKUP(Table3[Symbol],stockComparisonTrading_excel!$A$2:$X$562,18,FALSE)</f>
        <v>14.46</v>
      </c>
      <c r="Q247" s="105">
        <f>VLOOKUP(Table3[Symbol],stockComparisonTrading_excel!$A$2:$X$562,19,FALSE)</f>
        <v>2.71</v>
      </c>
      <c r="R247" s="105">
        <f>VLOOKUP(Table3[Symbol],stockComparisonTrading_excel!$A$2:$X$562,20,FALSE)</f>
        <v>7.6</v>
      </c>
      <c r="S247" s="105">
        <f>VLOOKUP(Table3[Symbol],stockComparisonTrading_excel!$A$2:$X$562,21,FALSE)</f>
        <v>3.88</v>
      </c>
      <c r="T247" s="105">
        <f>VLOOKUP(Table3[Symbol],stockComparisonTrading_excel!$A$2:$X$562,22,FALSE)</f>
        <v>26.19</v>
      </c>
      <c r="U247" s="105">
        <f>VLOOKUP(Table3[Symbol],stockComparisonTrading_excel!$A$2:$X$562,23,FALSE)</f>
        <v>500000000</v>
      </c>
      <c r="V247" s="105">
        <f>VLOOKUP(Table3[Symbol],stockComparisonTrading_excel!$A$2:$X$562,24,FALSE)</f>
        <v>1</v>
      </c>
      <c r="W247" s="106" t="str">
        <f>VLOOKUP(Table3[Symbol],Finalcial!$A$2:$P$493,2)</f>
        <v>Q1/2013</v>
      </c>
      <c r="X247" s="107">
        <f>VLOOKUP(Table3[Symbol],Finalcial!$A$2:$P$493,3)</f>
        <v>41364</v>
      </c>
      <c r="Y247" s="107">
        <f>VLOOKUP(Table3[Symbol],Finalcial!$A$2:$P$493,4,FALSE)</f>
        <v>9812979</v>
      </c>
      <c r="Z247" s="107">
        <f>VLOOKUP(Table3[Symbol],Finalcial!$A$2:$P$493,5,FALSE)</f>
        <v>5809312</v>
      </c>
      <c r="AA247" s="107">
        <f>VLOOKUP(Table3[Symbol],Finalcial!$A$2:$P$493,6,FALSE)</f>
        <v>500000</v>
      </c>
      <c r="AB247" s="107">
        <f>VLOOKUP(Table3[Symbol],Finalcial!$A$2:$P$493,7,FALSE)</f>
        <v>4003667</v>
      </c>
      <c r="AC247" s="107">
        <f>VLOOKUP(Table3[Symbol],Finalcial!$A$2:$P$493,8,FALSE)</f>
        <v>963851</v>
      </c>
      <c r="AD247" s="107">
        <f>VLOOKUP(Table3[Symbol],Finalcial!$A$2:$P$493,9,FALSE)</f>
        <v>203427</v>
      </c>
      <c r="AE247" s="107">
        <f>VLOOKUP(Table3[Symbol],Finalcial!$A$2:$P$493,10,FALSE)</f>
        <v>0.41</v>
      </c>
      <c r="AF247" s="107">
        <f>VLOOKUP(Table3[Symbol],Finalcial!$A$2:$P$493,11,FALSE)</f>
        <v>1.45</v>
      </c>
      <c r="AG247" s="107">
        <f>VLOOKUP(Table3[Symbol],Finalcial!$A$2:$P$493,12,FALSE)</f>
        <v>21.11</v>
      </c>
      <c r="AH247" s="107">
        <f>VLOOKUP(Table3[Symbol],Finalcial!$A$2:$P$493,13,FALSE)</f>
        <v>8.81</v>
      </c>
      <c r="AI247" s="107">
        <f>VLOOKUP(Table3[Symbol],Finalcial!$A$2:$P$493,14,FALSE)</f>
        <v>20.239999999999998</v>
      </c>
      <c r="AJ247" s="108">
        <f t="shared" si="5"/>
        <v>28.557231832549267</v>
      </c>
    </row>
    <row r="248" spans="1:36" ht="18.55" customHeight="1" x14ac:dyDescent="0.3">
      <c r="A248" s="64" t="s">
        <v>473</v>
      </c>
      <c r="B248" s="14" t="str">
        <f>VLOOKUP(Table3[Symbol],stockComparisonTrading_excel!$A$2:$X$562,2,FALSE)</f>
        <v>Financials: Insurance</v>
      </c>
      <c r="C248" s="104">
        <f>VLOOKUP(Table3[Symbol],stockComparisonTrading_excel!$A$2:$X$562,3,FALSE)</f>
        <v>6.2</v>
      </c>
      <c r="D248" s="105" t="str">
        <f>VLOOKUP(Table3[Symbol],stockComparisonTrading_excel!$A$2:$X$562,18,FALSE)</f>
        <v>N/A</v>
      </c>
      <c r="E248" s="105" t="str">
        <f>VLOOKUP(Table3[Symbol],stockComparisonTrading_excel!$A$2:$X$562,18,FALSE)</f>
        <v>N/A</v>
      </c>
      <c r="F248" s="105" t="str">
        <f>VLOOKUP(Table3[Symbol],stockComparisonTrading_excel!$A$2:$X$562,18,FALSE)</f>
        <v>N/A</v>
      </c>
      <c r="G248" s="105" t="str">
        <f>VLOOKUP(Table3[Symbol],stockComparisonTrading_excel!$A$2:$X$562,18,FALSE)</f>
        <v>N/A</v>
      </c>
      <c r="H248" s="105" t="str">
        <f>VLOOKUP(Table3[Symbol],stockComparisonTrading_excel!$A$2:$X$562,18,FALSE)</f>
        <v>N/A</v>
      </c>
      <c r="I248" s="105" t="str">
        <f>VLOOKUP(Table3[Symbol],stockComparisonTrading_excel!$A$2:$X$562,18,FALSE)</f>
        <v>N/A</v>
      </c>
      <c r="J248" s="105" t="str">
        <f>VLOOKUP(Table3[Symbol],stockComparisonTrading_excel!$A$2:$X$562,18,FALSE)</f>
        <v>N/A</v>
      </c>
      <c r="K248" s="105" t="str">
        <f>VLOOKUP(Table3[Symbol],stockComparisonTrading_excel!$A$2:$X$562,18,FALSE)</f>
        <v>N/A</v>
      </c>
      <c r="L248" s="105" t="str">
        <f>VLOOKUP(Table3[Symbol],stockComparisonTrading_excel!$A$2:$X$562,18,FALSE)</f>
        <v>N/A</v>
      </c>
      <c r="M248" s="105" t="str">
        <f>VLOOKUP(Table3[Symbol],stockComparisonTrading_excel!$A$2:$X$562,18,FALSE)</f>
        <v>N/A</v>
      </c>
      <c r="N248" s="105" t="str">
        <f>VLOOKUP(Table3[Symbol],stockComparisonTrading_excel!$A$2:$X$562,18,FALSE)</f>
        <v>N/A</v>
      </c>
      <c r="O248" s="105">
        <f>VLOOKUP(Table3[Symbol],stockComparisonTrading_excel!$A$2:$X$562,17,FALSE)</f>
        <v>302698474.19999999</v>
      </c>
      <c r="P248" s="105" t="str">
        <f>VLOOKUP(Table3[Symbol],stockComparisonTrading_excel!$A$2:$X$562,18,FALSE)</f>
        <v>N/A</v>
      </c>
      <c r="Q248" s="105">
        <f>VLOOKUP(Table3[Symbol],stockComparisonTrading_excel!$A$2:$X$562,19,FALSE)</f>
        <v>2.67</v>
      </c>
      <c r="R248" s="105">
        <f>VLOOKUP(Table3[Symbol],stockComparisonTrading_excel!$A$2:$X$562,20,FALSE)</f>
        <v>2.86</v>
      </c>
      <c r="S248" s="105" t="str">
        <f>VLOOKUP(Table3[Symbol],stockComparisonTrading_excel!$A$2:$X$562,21,FALSE)</f>
        <v>-</v>
      </c>
      <c r="T248" s="105">
        <f>VLOOKUP(Table3[Symbol],stockComparisonTrading_excel!$A$2:$X$562,22,FALSE)</f>
        <v>1.79</v>
      </c>
      <c r="U248" s="105">
        <f>VLOOKUP(Table3[Symbol],stockComparisonTrading_excel!$A$2:$X$562,23,FALSE)</f>
        <v>39568428</v>
      </c>
      <c r="V248" s="105">
        <f>VLOOKUP(Table3[Symbol],stockComparisonTrading_excel!$A$2:$X$562,24,FALSE)</f>
        <v>10</v>
      </c>
      <c r="W248" s="106" t="str">
        <f>VLOOKUP(Table3[Symbol],Finalcial!$A$2:$P$493,2)</f>
        <v>Q1/2013</v>
      </c>
      <c r="X248" s="107">
        <f>VLOOKUP(Table3[Symbol],Finalcial!$A$2:$P$493,3)</f>
        <v>41364</v>
      </c>
      <c r="Y248" s="107">
        <f>VLOOKUP(Table3[Symbol],Finalcial!$A$2:$P$493,4,FALSE)</f>
        <v>5804906.5899999999</v>
      </c>
      <c r="Z248" s="107">
        <f>VLOOKUP(Table3[Symbol],Finalcial!$A$2:$P$493,5,FALSE)</f>
        <v>5691677.1900000004</v>
      </c>
      <c r="AA248" s="107">
        <f>VLOOKUP(Table3[Symbol],Finalcial!$A$2:$P$493,6,FALSE)</f>
        <v>395684.28</v>
      </c>
      <c r="AB248" s="107">
        <f>VLOOKUP(Table3[Symbol],Finalcial!$A$2:$P$493,7,FALSE)</f>
        <v>113229.4</v>
      </c>
      <c r="AC248" s="107">
        <f>VLOOKUP(Table3[Symbol],Finalcial!$A$2:$P$493,8,FALSE)</f>
        <v>221135.97</v>
      </c>
      <c r="AD248" s="107">
        <f>VLOOKUP(Table3[Symbol],Finalcial!$A$2:$P$493,9,FALSE)</f>
        <v>16078.02</v>
      </c>
      <c r="AE248" s="107">
        <f>VLOOKUP(Table3[Symbol],Finalcial!$A$2:$P$493,10,FALSE)</f>
        <v>0.41</v>
      </c>
      <c r="AF248" s="107">
        <f>VLOOKUP(Table3[Symbol],Finalcial!$A$2:$P$493,11,FALSE)</f>
        <v>50.27</v>
      </c>
      <c r="AG248" s="107">
        <f>VLOOKUP(Table3[Symbol],Finalcial!$A$2:$P$493,12,FALSE)</f>
        <v>7.27</v>
      </c>
      <c r="AH248" s="107">
        <f>VLOOKUP(Table3[Symbol],Finalcial!$A$2:$P$493,13,FALSE)</f>
        <v>-1.82</v>
      </c>
      <c r="AI248" s="107">
        <f>VLOOKUP(Table3[Symbol],Finalcial!$A$2:$P$493,14,FALSE)</f>
        <v>-90.02</v>
      </c>
      <c r="AJ248" s="108">
        <f t="shared" si="5"/>
        <v>354.00361425100851</v>
      </c>
    </row>
    <row r="249" spans="1:36" ht="18.55" customHeight="1" x14ac:dyDescent="0.3">
      <c r="A249" s="64" t="s">
        <v>505</v>
      </c>
      <c r="B249" s="15" t="str">
        <f>VLOOKUP(Table3[Symbol],stockComparisonTrading_excel!$A$2:$X$562,2,FALSE)</f>
        <v>Industrials: Paper &amp; Printing Materials</v>
      </c>
      <c r="C249" s="104">
        <f>VLOOKUP(Table3[Symbol],stockComparisonTrading_excel!$A$2:$X$562,3,FALSE)</f>
        <v>8.25</v>
      </c>
      <c r="D249" s="105">
        <f>VLOOKUP(Table3[Symbol],stockComparisonTrading_excel!$A$2:$X$562,18,FALSE)</f>
        <v>14.5</v>
      </c>
      <c r="E249" s="105">
        <f>VLOOKUP(Table3[Symbol],stockComparisonTrading_excel!$A$2:$X$562,18,FALSE)</f>
        <v>14.5</v>
      </c>
      <c r="F249" s="105">
        <f>VLOOKUP(Table3[Symbol],stockComparisonTrading_excel!$A$2:$X$562,18,FALSE)</f>
        <v>14.5</v>
      </c>
      <c r="G249" s="105">
        <f>VLOOKUP(Table3[Symbol],stockComparisonTrading_excel!$A$2:$X$562,18,FALSE)</f>
        <v>14.5</v>
      </c>
      <c r="H249" s="105">
        <f>VLOOKUP(Table3[Symbol],stockComparisonTrading_excel!$A$2:$X$562,18,FALSE)</f>
        <v>14.5</v>
      </c>
      <c r="I249" s="105">
        <f>VLOOKUP(Table3[Symbol],stockComparisonTrading_excel!$A$2:$X$562,18,FALSE)</f>
        <v>14.5</v>
      </c>
      <c r="J249" s="105">
        <f>VLOOKUP(Table3[Symbol],stockComparisonTrading_excel!$A$2:$X$562,18,FALSE)</f>
        <v>14.5</v>
      </c>
      <c r="K249" s="105">
        <f>VLOOKUP(Table3[Symbol],stockComparisonTrading_excel!$A$2:$X$562,18,FALSE)</f>
        <v>14.5</v>
      </c>
      <c r="L249" s="105">
        <f>VLOOKUP(Table3[Symbol],stockComparisonTrading_excel!$A$2:$X$562,18,FALSE)</f>
        <v>14.5</v>
      </c>
      <c r="M249" s="105">
        <f>VLOOKUP(Table3[Symbol],stockComparisonTrading_excel!$A$2:$X$562,18,FALSE)</f>
        <v>14.5</v>
      </c>
      <c r="N249" s="105">
        <f>VLOOKUP(Table3[Symbol],stockComparisonTrading_excel!$A$2:$X$562,18,FALSE)</f>
        <v>14.5</v>
      </c>
      <c r="O249" s="105">
        <f>VLOOKUP(Table3[Symbol],stockComparisonTrading_excel!$A$2:$X$562,17,FALSE)</f>
        <v>1885000000</v>
      </c>
      <c r="P249" s="105">
        <f>VLOOKUP(Table3[Symbol],stockComparisonTrading_excel!$A$2:$X$562,18,FALSE)</f>
        <v>14.5</v>
      </c>
      <c r="Q249" s="105">
        <f>VLOOKUP(Table3[Symbol],stockComparisonTrading_excel!$A$2:$X$562,19,FALSE)</f>
        <v>1.4</v>
      </c>
      <c r="R249" s="105">
        <f>VLOOKUP(Table3[Symbol],stockComparisonTrading_excel!$A$2:$X$562,20,FALSE)</f>
        <v>10.34</v>
      </c>
      <c r="S249" s="105">
        <f>VLOOKUP(Table3[Symbol],stockComparisonTrading_excel!$A$2:$X$562,21,FALSE)</f>
        <v>4.1399999999999997</v>
      </c>
      <c r="T249" s="105">
        <f>VLOOKUP(Table3[Symbol],stockComparisonTrading_excel!$A$2:$X$562,22,FALSE)</f>
        <v>307.39999999999998</v>
      </c>
      <c r="U249" s="105">
        <f>VLOOKUP(Table3[Symbol],stockComparisonTrading_excel!$A$2:$X$562,23,FALSE)</f>
        <v>130000000</v>
      </c>
      <c r="V249" s="105">
        <f>VLOOKUP(Table3[Symbol],stockComparisonTrading_excel!$A$2:$X$562,24,FALSE)</f>
        <v>5</v>
      </c>
      <c r="W249" s="106" t="str">
        <f>VLOOKUP(Table3[Symbol],Finalcial!$A$2:$P$493,2)</f>
        <v>Q1/2013</v>
      </c>
      <c r="X249" s="107">
        <f>VLOOKUP(Table3[Symbol],Finalcial!$A$2:$P$493,3)</f>
        <v>41364</v>
      </c>
      <c r="Y249" s="107">
        <f>VLOOKUP(Table3[Symbol],Finalcial!$A$2:$P$493,4,FALSE)</f>
        <v>1689692.85</v>
      </c>
      <c r="Z249" s="107">
        <f>VLOOKUP(Table3[Symbol],Finalcial!$A$2:$P$493,5,FALSE)</f>
        <v>345909.23</v>
      </c>
      <c r="AA249" s="107">
        <f>VLOOKUP(Table3[Symbol],Finalcial!$A$2:$P$493,6,FALSE)</f>
        <v>650000</v>
      </c>
      <c r="AB249" s="107">
        <f>VLOOKUP(Table3[Symbol],Finalcial!$A$2:$P$493,7,FALSE)</f>
        <v>1343783.62</v>
      </c>
      <c r="AC249" s="107">
        <f>VLOOKUP(Table3[Symbol],Finalcial!$A$2:$P$493,8,FALSE)</f>
        <v>545831.71</v>
      </c>
      <c r="AD249" s="107">
        <f>VLOOKUP(Table3[Symbol],Finalcial!$A$2:$P$493,9,FALSE)</f>
        <v>51427.82</v>
      </c>
      <c r="AE249" s="107">
        <f>VLOOKUP(Table3[Symbol],Finalcial!$A$2:$P$493,10,FALSE)</f>
        <v>0.41</v>
      </c>
      <c r="AF249" s="107">
        <f>VLOOKUP(Table3[Symbol],Finalcial!$A$2:$P$493,11,FALSE)</f>
        <v>0.26</v>
      </c>
      <c r="AG249" s="107">
        <f>VLOOKUP(Table3[Symbol],Finalcial!$A$2:$P$493,12,FALSE)</f>
        <v>9.42</v>
      </c>
      <c r="AH249" s="107">
        <f>VLOOKUP(Table3[Symbol],Finalcial!$A$2:$P$493,13,FALSE)</f>
        <v>11.19</v>
      </c>
      <c r="AI249" s="107">
        <f>VLOOKUP(Table3[Symbol],Finalcial!$A$2:$P$493,14,FALSE)</f>
        <v>10.07</v>
      </c>
      <c r="AJ249" s="108">
        <f t="shared" si="5"/>
        <v>6.7261110815119132</v>
      </c>
    </row>
    <row r="250" spans="1:36" ht="18.55" customHeight="1" x14ac:dyDescent="0.3">
      <c r="A250" s="64" t="s">
        <v>274</v>
      </c>
      <c r="B250" s="14" t="str">
        <f>VLOOKUP(Table3[Symbol],stockComparisonTrading_excel!$A$2:$X$562,2,FALSE)</f>
        <v>Services: Health Care Services</v>
      </c>
      <c r="C250" s="104">
        <f>VLOOKUP(Table3[Symbol],stockComparisonTrading_excel!$A$2:$X$562,3,FALSE)</f>
        <v>25.5</v>
      </c>
      <c r="D250" s="105">
        <f>VLOOKUP(Table3[Symbol],stockComparisonTrading_excel!$A$2:$X$562,18,FALSE)</f>
        <v>18.09</v>
      </c>
      <c r="E250" s="105">
        <f>VLOOKUP(Table3[Symbol],stockComparisonTrading_excel!$A$2:$X$562,18,FALSE)</f>
        <v>18.09</v>
      </c>
      <c r="F250" s="105">
        <f>VLOOKUP(Table3[Symbol],stockComparisonTrading_excel!$A$2:$X$562,18,FALSE)</f>
        <v>18.09</v>
      </c>
      <c r="G250" s="105">
        <f>VLOOKUP(Table3[Symbol],stockComparisonTrading_excel!$A$2:$X$562,18,FALSE)</f>
        <v>18.09</v>
      </c>
      <c r="H250" s="105">
        <f>VLOOKUP(Table3[Symbol],stockComparisonTrading_excel!$A$2:$X$562,18,FALSE)</f>
        <v>18.09</v>
      </c>
      <c r="I250" s="105">
        <f>VLOOKUP(Table3[Symbol],stockComparisonTrading_excel!$A$2:$X$562,18,FALSE)</f>
        <v>18.09</v>
      </c>
      <c r="J250" s="105">
        <f>VLOOKUP(Table3[Symbol],stockComparisonTrading_excel!$A$2:$X$562,18,FALSE)</f>
        <v>18.09</v>
      </c>
      <c r="K250" s="105">
        <f>VLOOKUP(Table3[Symbol],stockComparisonTrading_excel!$A$2:$X$562,18,FALSE)</f>
        <v>18.09</v>
      </c>
      <c r="L250" s="105">
        <f>VLOOKUP(Table3[Symbol],stockComparisonTrading_excel!$A$2:$X$562,18,FALSE)</f>
        <v>18.09</v>
      </c>
      <c r="M250" s="105">
        <f>VLOOKUP(Table3[Symbol],stockComparisonTrading_excel!$A$2:$X$562,18,FALSE)</f>
        <v>18.09</v>
      </c>
      <c r="N250" s="105">
        <f>VLOOKUP(Table3[Symbol],stockComparisonTrading_excel!$A$2:$X$562,18,FALSE)</f>
        <v>18.09</v>
      </c>
      <c r="O250" s="105">
        <f>VLOOKUP(Table3[Symbol],stockComparisonTrading_excel!$A$2:$X$562,17,FALSE)</f>
        <v>4560000000</v>
      </c>
      <c r="P250" s="105">
        <f>VLOOKUP(Table3[Symbol],stockComparisonTrading_excel!$A$2:$X$562,18,FALSE)</f>
        <v>18.09</v>
      </c>
      <c r="Q250" s="105">
        <f>VLOOKUP(Table3[Symbol],stockComparisonTrading_excel!$A$2:$X$562,19,FALSE)</f>
        <v>4.13</v>
      </c>
      <c r="R250" s="105">
        <f>VLOOKUP(Table3[Symbol],stockComparisonTrading_excel!$A$2:$X$562,20,FALSE)</f>
        <v>6.91</v>
      </c>
      <c r="S250" s="105">
        <f>VLOOKUP(Table3[Symbol],stockComparisonTrading_excel!$A$2:$X$562,21,FALSE)</f>
        <v>3.26</v>
      </c>
      <c r="T250" s="105">
        <f>VLOOKUP(Table3[Symbol],stockComparisonTrading_excel!$A$2:$X$562,22,FALSE)</f>
        <v>13.56</v>
      </c>
      <c r="U250" s="105">
        <f>VLOOKUP(Table3[Symbol],stockComparisonTrading_excel!$A$2:$X$562,23,FALSE)</f>
        <v>160000000</v>
      </c>
      <c r="V250" s="105">
        <f>VLOOKUP(Table3[Symbol],stockComparisonTrading_excel!$A$2:$X$562,24,FALSE)</f>
        <v>1</v>
      </c>
      <c r="W250" s="106" t="str">
        <f>VLOOKUP(Table3[Symbol],Finalcial!$A$2:$P$493,2)</f>
        <v>Q1/2013</v>
      </c>
      <c r="X250" s="107">
        <f>VLOOKUP(Table3[Symbol],Finalcial!$A$2:$P$493,3)</f>
        <v>41364</v>
      </c>
      <c r="Y250" s="107">
        <f>VLOOKUP(Table3[Symbol],Finalcial!$A$2:$P$493,4,FALSE)</f>
        <v>1853980</v>
      </c>
      <c r="Z250" s="107">
        <f>VLOOKUP(Table3[Symbol],Finalcial!$A$2:$P$493,5,FALSE)</f>
        <v>748770</v>
      </c>
      <c r="AA250" s="107">
        <f>VLOOKUP(Table3[Symbol],Finalcial!$A$2:$P$493,6,FALSE)</f>
        <v>160000</v>
      </c>
      <c r="AB250" s="107">
        <f>VLOOKUP(Table3[Symbol],Finalcial!$A$2:$P$493,7,FALSE)</f>
        <v>1105210</v>
      </c>
      <c r="AC250" s="107">
        <f>VLOOKUP(Table3[Symbol],Finalcial!$A$2:$P$493,8,FALSE)</f>
        <v>438759</v>
      </c>
      <c r="AD250" s="107">
        <f>VLOOKUP(Table3[Symbol],Finalcial!$A$2:$P$493,9,FALSE)</f>
        <v>66321</v>
      </c>
      <c r="AE250" s="107">
        <f>VLOOKUP(Table3[Symbol],Finalcial!$A$2:$P$493,10,FALSE)</f>
        <v>0.41</v>
      </c>
      <c r="AF250" s="107">
        <f>VLOOKUP(Table3[Symbol],Finalcial!$A$2:$P$493,11,FALSE)</f>
        <v>0.68</v>
      </c>
      <c r="AG250" s="107">
        <f>VLOOKUP(Table3[Symbol],Finalcial!$A$2:$P$493,12,FALSE)</f>
        <v>15.12</v>
      </c>
      <c r="AH250" s="107">
        <f>VLOOKUP(Table3[Symbol],Finalcial!$A$2:$P$493,13,FALSE)</f>
        <v>20.55</v>
      </c>
      <c r="AI250" s="107">
        <f>VLOOKUP(Table3[Symbol],Finalcial!$A$2:$P$493,14,FALSE)</f>
        <v>24.02</v>
      </c>
      <c r="AJ250" s="108">
        <f t="shared" si="5"/>
        <v>11.290089112045958</v>
      </c>
    </row>
    <row r="251" spans="1:36" ht="18.55" customHeight="1" x14ac:dyDescent="0.3">
      <c r="A251" s="64" t="s">
        <v>220</v>
      </c>
      <c r="B251" s="14" t="str">
        <f>VLOOKUP(Table3[Symbol],stockComparisonTrading_excel!$A$2:$X$562,2,FALSE)</f>
        <v>Services: Tourism &amp; Leisure</v>
      </c>
      <c r="C251" s="104">
        <f>VLOOKUP(Table3[Symbol],stockComparisonTrading_excel!$A$2:$X$562,3,FALSE)</f>
        <v>34.5</v>
      </c>
      <c r="D251" s="105">
        <f>VLOOKUP(Table3[Symbol],stockComparisonTrading_excel!$A$2:$X$562,18,FALSE)</f>
        <v>146.21</v>
      </c>
      <c r="E251" s="105">
        <f>VLOOKUP(Table3[Symbol],stockComparisonTrading_excel!$A$2:$X$562,18,FALSE)</f>
        <v>146.21</v>
      </c>
      <c r="F251" s="105">
        <f>VLOOKUP(Table3[Symbol],stockComparisonTrading_excel!$A$2:$X$562,18,FALSE)</f>
        <v>146.21</v>
      </c>
      <c r="G251" s="105">
        <f>VLOOKUP(Table3[Symbol],stockComparisonTrading_excel!$A$2:$X$562,18,FALSE)</f>
        <v>146.21</v>
      </c>
      <c r="H251" s="105">
        <f>VLOOKUP(Table3[Symbol],stockComparisonTrading_excel!$A$2:$X$562,18,FALSE)</f>
        <v>146.21</v>
      </c>
      <c r="I251" s="105">
        <f>VLOOKUP(Table3[Symbol],stockComparisonTrading_excel!$A$2:$X$562,18,FALSE)</f>
        <v>146.21</v>
      </c>
      <c r="J251" s="105">
        <f>VLOOKUP(Table3[Symbol],stockComparisonTrading_excel!$A$2:$X$562,18,FALSE)</f>
        <v>146.21</v>
      </c>
      <c r="K251" s="105">
        <f>VLOOKUP(Table3[Symbol],stockComparisonTrading_excel!$A$2:$X$562,18,FALSE)</f>
        <v>146.21</v>
      </c>
      <c r="L251" s="105">
        <f>VLOOKUP(Table3[Symbol],stockComparisonTrading_excel!$A$2:$X$562,18,FALSE)</f>
        <v>146.21</v>
      </c>
      <c r="M251" s="105">
        <f>VLOOKUP(Table3[Symbol],stockComparisonTrading_excel!$A$2:$X$562,18,FALSE)</f>
        <v>146.21</v>
      </c>
      <c r="N251" s="105">
        <f>VLOOKUP(Table3[Symbol],stockComparisonTrading_excel!$A$2:$X$562,18,FALSE)</f>
        <v>146.21</v>
      </c>
      <c r="O251" s="105">
        <f>VLOOKUP(Table3[Symbol],stockComparisonTrading_excel!$A$2:$X$562,17,FALSE)</f>
        <v>7167356143</v>
      </c>
      <c r="P251" s="105">
        <f>VLOOKUP(Table3[Symbol],stockComparisonTrading_excel!$A$2:$X$562,18,FALSE)</f>
        <v>146.21</v>
      </c>
      <c r="Q251" s="105">
        <f>VLOOKUP(Table3[Symbol],stockComparisonTrading_excel!$A$2:$X$562,19,FALSE)</f>
        <v>0.59</v>
      </c>
      <c r="R251" s="105">
        <f>VLOOKUP(Table3[Symbol],stockComparisonTrading_excel!$A$2:$X$562,20,FALSE)</f>
        <v>73.17</v>
      </c>
      <c r="S251" s="105">
        <f>VLOOKUP(Table3[Symbol],stockComparisonTrading_excel!$A$2:$X$562,21,FALSE)</f>
        <v>0.28999999999999998</v>
      </c>
      <c r="T251" s="105">
        <f>VLOOKUP(Table3[Symbol],stockComparisonTrading_excel!$A$2:$X$562,22,FALSE)</f>
        <v>14.78</v>
      </c>
      <c r="U251" s="105">
        <f>VLOOKUP(Table3[Symbol],stockComparisonTrading_excel!$A$2:$X$562,23,FALSE)</f>
        <v>166682701</v>
      </c>
      <c r="V251" s="105">
        <f>VLOOKUP(Table3[Symbol],stockComparisonTrading_excel!$A$2:$X$562,24,FALSE)</f>
        <v>10</v>
      </c>
      <c r="W251" s="106" t="str">
        <f>VLOOKUP(Table3[Symbol],Finalcial!$A$2:$P$493,2)</f>
        <v>Q1/2013</v>
      </c>
      <c r="X251" s="107">
        <f>VLOOKUP(Table3[Symbol],Finalcial!$A$2:$P$493,3)</f>
        <v>41364</v>
      </c>
      <c r="Y251" s="107">
        <f>VLOOKUP(Table3[Symbol],Finalcial!$A$2:$P$493,4,FALSE)</f>
        <v>19599132</v>
      </c>
      <c r="Z251" s="107">
        <f>VLOOKUP(Table3[Symbol],Finalcial!$A$2:$P$493,5,FALSE)</f>
        <v>7128548</v>
      </c>
      <c r="AA251" s="107">
        <f>VLOOKUP(Table3[Symbol],Finalcial!$A$2:$P$493,6,FALSE)</f>
        <v>1666827</v>
      </c>
      <c r="AB251" s="107">
        <f>VLOOKUP(Table3[Symbol],Finalcial!$A$2:$P$493,7,FALSE)</f>
        <v>12196179</v>
      </c>
      <c r="AC251" s="107">
        <f>VLOOKUP(Table3[Symbol],Finalcial!$A$2:$P$493,8,FALSE)</f>
        <v>1274687</v>
      </c>
      <c r="AD251" s="107">
        <f>VLOOKUP(Table3[Symbol],Finalcial!$A$2:$P$493,9,FALSE)</f>
        <v>66209</v>
      </c>
      <c r="AE251" s="107">
        <f>VLOOKUP(Table3[Symbol],Finalcial!$A$2:$P$493,10,FALSE)</f>
        <v>0.4</v>
      </c>
      <c r="AF251" s="107">
        <f>VLOOKUP(Table3[Symbol],Finalcial!$A$2:$P$493,11,FALSE)</f>
        <v>0.57999999999999996</v>
      </c>
      <c r="AG251" s="107">
        <f>VLOOKUP(Table3[Symbol],Finalcial!$A$2:$P$493,12,FALSE)</f>
        <v>5.19</v>
      </c>
      <c r="AH251" s="107">
        <f>VLOOKUP(Table3[Symbol],Finalcial!$A$2:$P$493,13,FALSE)</f>
        <v>1.61</v>
      </c>
      <c r="AI251" s="107">
        <f>VLOOKUP(Table3[Symbol],Finalcial!$A$2:$P$493,14,FALSE)</f>
        <v>0.37</v>
      </c>
      <c r="AJ251" s="108">
        <f t="shared" si="5"/>
        <v>107.66735640169766</v>
      </c>
    </row>
    <row r="252" spans="1:36" ht="18.55" customHeight="1" x14ac:dyDescent="0.3">
      <c r="A252" s="38" t="s">
        <v>222</v>
      </c>
      <c r="B252" s="14" t="str">
        <f>VLOOKUP(Table3[Symbol],stockComparisonTrading_excel!$A$2:$X$562,2,FALSE)</f>
        <v>Consumer Products: Fashion</v>
      </c>
      <c r="C252" s="104">
        <f>VLOOKUP(Table3[Symbol],stockComparisonTrading_excel!$A$2:$X$562,3,FALSE)</f>
        <v>47</v>
      </c>
      <c r="D252" s="105">
        <f>VLOOKUP(Table3[Symbol],stockComparisonTrading_excel!$A$2:$X$562,18,FALSE)</f>
        <v>18.850000000000001</v>
      </c>
      <c r="E252" s="105">
        <f>VLOOKUP(Table3[Symbol],stockComparisonTrading_excel!$A$2:$X$562,18,FALSE)</f>
        <v>18.850000000000001</v>
      </c>
      <c r="F252" s="105">
        <f>VLOOKUP(Table3[Symbol],stockComparisonTrading_excel!$A$2:$X$562,18,FALSE)</f>
        <v>18.850000000000001</v>
      </c>
      <c r="G252" s="105">
        <f>VLOOKUP(Table3[Symbol],stockComparisonTrading_excel!$A$2:$X$562,18,FALSE)</f>
        <v>18.850000000000001</v>
      </c>
      <c r="H252" s="105">
        <f>VLOOKUP(Table3[Symbol],stockComparisonTrading_excel!$A$2:$X$562,18,FALSE)</f>
        <v>18.850000000000001</v>
      </c>
      <c r="I252" s="105">
        <f>VLOOKUP(Table3[Symbol],stockComparisonTrading_excel!$A$2:$X$562,18,FALSE)</f>
        <v>18.850000000000001</v>
      </c>
      <c r="J252" s="105">
        <f>VLOOKUP(Table3[Symbol],stockComparisonTrading_excel!$A$2:$X$562,18,FALSE)</f>
        <v>18.850000000000001</v>
      </c>
      <c r="K252" s="105">
        <f>VLOOKUP(Table3[Symbol],stockComparisonTrading_excel!$A$2:$X$562,18,FALSE)</f>
        <v>18.850000000000001</v>
      </c>
      <c r="L252" s="105">
        <f>VLOOKUP(Table3[Symbol],stockComparisonTrading_excel!$A$2:$X$562,18,FALSE)</f>
        <v>18.850000000000001</v>
      </c>
      <c r="M252" s="105">
        <f>VLOOKUP(Table3[Symbol],stockComparisonTrading_excel!$A$2:$X$562,18,FALSE)</f>
        <v>18.850000000000001</v>
      </c>
      <c r="N252" s="105">
        <f>VLOOKUP(Table3[Symbol],stockComparisonTrading_excel!$A$2:$X$562,18,FALSE)</f>
        <v>18.850000000000001</v>
      </c>
      <c r="O252" s="105">
        <f>VLOOKUP(Table3[Symbol],stockComparisonTrading_excel!$A$2:$X$562,17,FALSE)</f>
        <v>2462400000</v>
      </c>
      <c r="P252" s="105">
        <f>VLOOKUP(Table3[Symbol],stockComparisonTrading_excel!$A$2:$X$562,18,FALSE)</f>
        <v>18.850000000000001</v>
      </c>
      <c r="Q252" s="105">
        <f>VLOOKUP(Table3[Symbol],stockComparisonTrading_excel!$A$2:$X$562,19,FALSE)</f>
        <v>0.61</v>
      </c>
      <c r="R252" s="105">
        <f>VLOOKUP(Table3[Symbol],stockComparisonTrading_excel!$A$2:$X$562,20,FALSE)</f>
        <v>77.66</v>
      </c>
      <c r="S252" s="105">
        <f>VLOOKUP(Table3[Symbol],stockComparisonTrading_excel!$A$2:$X$562,21,FALSE)</f>
        <v>5.26</v>
      </c>
      <c r="T252" s="105">
        <f>VLOOKUP(Table3[Symbol],stockComparisonTrading_excel!$A$2:$X$562,22,FALSE)</f>
        <v>2.17</v>
      </c>
      <c r="U252" s="105">
        <f>VLOOKUP(Table3[Symbol],stockComparisonTrading_excel!$A$2:$X$562,23,FALSE)</f>
        <v>51840000</v>
      </c>
      <c r="V252" s="105">
        <f>VLOOKUP(Table3[Symbol],stockComparisonTrading_excel!$A$2:$X$562,24,FALSE)</f>
        <v>10</v>
      </c>
      <c r="W252" s="106" t="str">
        <f>VLOOKUP(Table3[Symbol],Finalcial!$A$2:$P$493,2)</f>
        <v>Q1/2013</v>
      </c>
      <c r="X252" s="107">
        <f>VLOOKUP(Table3[Symbol],Finalcial!$A$2:$P$493,3)</f>
        <v>41364</v>
      </c>
      <c r="Y252" s="107">
        <f>VLOOKUP(Table3[Symbol],Finalcial!$A$2:$P$493,4,FALSE)</f>
        <v>7758174</v>
      </c>
      <c r="Z252" s="107">
        <f>VLOOKUP(Table3[Symbol],Finalcial!$A$2:$P$493,5,FALSE)</f>
        <v>3714955</v>
      </c>
      <c r="AA252" s="107">
        <f>VLOOKUP(Table3[Symbol],Finalcial!$A$2:$P$493,6,FALSE)</f>
        <v>518400</v>
      </c>
      <c r="AB252" s="107">
        <f>VLOOKUP(Table3[Symbol],Finalcial!$A$2:$P$493,7,FALSE)</f>
        <v>4043219</v>
      </c>
      <c r="AC252" s="107">
        <f>VLOOKUP(Table3[Symbol],Finalcial!$A$2:$P$493,8,FALSE)</f>
        <v>1949731</v>
      </c>
      <c r="AD252" s="107">
        <f>VLOOKUP(Table3[Symbol],Finalcial!$A$2:$P$493,9,FALSE)</f>
        <v>20101</v>
      </c>
      <c r="AE252" s="107">
        <f>VLOOKUP(Table3[Symbol],Finalcial!$A$2:$P$493,10,FALSE)</f>
        <v>0.39</v>
      </c>
      <c r="AF252" s="107">
        <f>VLOOKUP(Table3[Symbol],Finalcial!$A$2:$P$493,11,FALSE)</f>
        <v>0.92</v>
      </c>
      <c r="AG252" s="107">
        <f>VLOOKUP(Table3[Symbol],Finalcial!$A$2:$P$493,12,FALSE)</f>
        <v>1.03</v>
      </c>
      <c r="AH252" s="107">
        <f>VLOOKUP(Table3[Symbol],Finalcial!$A$2:$P$493,13,FALSE)</f>
        <v>4.28</v>
      </c>
      <c r="AI252" s="107">
        <f>VLOOKUP(Table3[Symbol],Finalcial!$A$2:$P$493,14,FALSE)</f>
        <v>5.79</v>
      </c>
      <c r="AJ252" s="108">
        <f t="shared" si="5"/>
        <v>184.81443709268194</v>
      </c>
    </row>
    <row r="253" spans="1:36" ht="18.55" customHeight="1" x14ac:dyDescent="0.3">
      <c r="A253" s="38" t="s">
        <v>343</v>
      </c>
      <c r="B253" s="14" t="str">
        <f>VLOOKUP(Table3[Symbol],stockComparisonTrading_excel!$A$2:$X$562,2,FALSE)</f>
        <v>Food and Beverage</v>
      </c>
      <c r="C253" s="104">
        <f>VLOOKUP(Table3[Symbol],stockComparisonTrading_excel!$A$2:$X$562,3,FALSE)</f>
        <v>33</v>
      </c>
      <c r="D253" s="105">
        <f>VLOOKUP(Table3[Symbol],stockComparisonTrading_excel!$A$2:$X$562,18,FALSE)</f>
        <v>20.170000000000002</v>
      </c>
      <c r="E253" s="105">
        <f>VLOOKUP(Table3[Symbol],stockComparisonTrading_excel!$A$2:$X$562,18,FALSE)</f>
        <v>20.170000000000002</v>
      </c>
      <c r="F253" s="105">
        <f>VLOOKUP(Table3[Symbol],stockComparisonTrading_excel!$A$2:$X$562,18,FALSE)</f>
        <v>20.170000000000002</v>
      </c>
      <c r="G253" s="105">
        <f>VLOOKUP(Table3[Symbol],stockComparisonTrading_excel!$A$2:$X$562,18,FALSE)</f>
        <v>20.170000000000002</v>
      </c>
      <c r="H253" s="105">
        <f>VLOOKUP(Table3[Symbol],stockComparisonTrading_excel!$A$2:$X$562,18,FALSE)</f>
        <v>20.170000000000002</v>
      </c>
      <c r="I253" s="105">
        <f>VLOOKUP(Table3[Symbol],stockComparisonTrading_excel!$A$2:$X$562,18,FALSE)</f>
        <v>20.170000000000002</v>
      </c>
      <c r="J253" s="105">
        <f>VLOOKUP(Table3[Symbol],stockComparisonTrading_excel!$A$2:$X$562,18,FALSE)</f>
        <v>20.170000000000002</v>
      </c>
      <c r="K253" s="105">
        <f>VLOOKUP(Table3[Symbol],stockComparisonTrading_excel!$A$2:$X$562,18,FALSE)</f>
        <v>20.170000000000002</v>
      </c>
      <c r="L253" s="105">
        <f>VLOOKUP(Table3[Symbol],stockComparisonTrading_excel!$A$2:$X$562,18,FALSE)</f>
        <v>20.170000000000002</v>
      </c>
      <c r="M253" s="105">
        <f>VLOOKUP(Table3[Symbol],stockComparisonTrading_excel!$A$2:$X$562,18,FALSE)</f>
        <v>20.170000000000002</v>
      </c>
      <c r="N253" s="105">
        <f>VLOOKUP(Table3[Symbol],stockComparisonTrading_excel!$A$2:$X$562,18,FALSE)</f>
        <v>20.170000000000002</v>
      </c>
      <c r="O253" s="105">
        <f>VLOOKUP(Table3[Symbol],stockComparisonTrading_excel!$A$2:$X$562,17,FALSE)</f>
        <v>10800000000</v>
      </c>
      <c r="P253" s="105">
        <f>VLOOKUP(Table3[Symbol],stockComparisonTrading_excel!$A$2:$X$562,18,FALSE)</f>
        <v>20.170000000000002</v>
      </c>
      <c r="Q253" s="105">
        <f>VLOOKUP(Table3[Symbol],stockComparisonTrading_excel!$A$2:$X$562,19,FALSE)</f>
        <v>4.1100000000000003</v>
      </c>
      <c r="R253" s="105">
        <f>VLOOKUP(Table3[Symbol],stockComparisonTrading_excel!$A$2:$X$562,20,FALSE)</f>
        <v>7.3</v>
      </c>
      <c r="S253" s="105">
        <f>VLOOKUP(Table3[Symbol],stockComparisonTrading_excel!$A$2:$X$562,21,FALSE)</f>
        <v>4.43</v>
      </c>
      <c r="T253" s="105">
        <f>VLOOKUP(Table3[Symbol],stockComparisonTrading_excel!$A$2:$X$562,22,FALSE)</f>
        <v>0.87</v>
      </c>
      <c r="U253" s="105">
        <f>VLOOKUP(Table3[Symbol],stockComparisonTrading_excel!$A$2:$X$562,23,FALSE)</f>
        <v>360000000</v>
      </c>
      <c r="V253" s="105">
        <f>VLOOKUP(Table3[Symbol],stockComparisonTrading_excel!$A$2:$X$562,24,FALSE)</f>
        <v>1</v>
      </c>
      <c r="W253" s="106" t="str">
        <f>VLOOKUP(Table3[Symbol],Finalcial!$A$2:$P$493,2)</f>
        <v>Q4/2012</v>
      </c>
      <c r="X253" s="107">
        <f>VLOOKUP(Table3[Symbol],Finalcial!$A$2:$P$493,3)</f>
        <v>41274</v>
      </c>
      <c r="Y253" s="107">
        <f>VLOOKUP(Table3[Symbol],Finalcial!$A$2:$P$493,4,FALSE)</f>
        <v>2952080</v>
      </c>
      <c r="Z253" s="107">
        <f>VLOOKUP(Table3[Symbol],Finalcial!$A$2:$P$493,5,FALSE)</f>
        <v>324324</v>
      </c>
      <c r="AA253" s="107">
        <f>VLOOKUP(Table3[Symbol],Finalcial!$A$2:$P$493,6,FALSE)</f>
        <v>360000</v>
      </c>
      <c r="AB253" s="107">
        <f>VLOOKUP(Table3[Symbol],Finalcial!$A$2:$P$493,7,FALSE)</f>
        <v>2627756</v>
      </c>
      <c r="AC253" s="107">
        <f>VLOOKUP(Table3[Symbol],Finalcial!$A$2:$P$493,8,FALSE)</f>
        <v>698810</v>
      </c>
      <c r="AD253" s="107">
        <f>VLOOKUP(Table3[Symbol],Finalcial!$A$2:$P$493,9,FALSE)</f>
        <v>139042</v>
      </c>
      <c r="AE253" s="107">
        <f>VLOOKUP(Table3[Symbol],Finalcial!$A$2:$P$493,10,FALSE)</f>
        <v>0.39</v>
      </c>
      <c r="AF253" s="107">
        <f>VLOOKUP(Table3[Symbol],Finalcial!$A$2:$P$493,11,FALSE)</f>
        <v>0.12</v>
      </c>
      <c r="AG253" s="107">
        <f>VLOOKUP(Table3[Symbol],Finalcial!$A$2:$P$493,12,FALSE)</f>
        <v>19.899999999999999</v>
      </c>
      <c r="AH253" s="107">
        <f>VLOOKUP(Table3[Symbol],Finalcial!$A$2:$P$493,13,FALSE)</f>
        <v>23.75</v>
      </c>
      <c r="AI253" s="107">
        <f>VLOOKUP(Table3[Symbol],Finalcial!$A$2:$P$493,14,FALSE)</f>
        <v>20.89</v>
      </c>
      <c r="AJ253" s="108">
        <f t="shared" si="5"/>
        <v>2.3325613843299147</v>
      </c>
    </row>
    <row r="254" spans="1:36" ht="18.55" customHeight="1" x14ac:dyDescent="0.3">
      <c r="A254" s="43" t="s">
        <v>246</v>
      </c>
      <c r="B254" s="14" t="str">
        <f>VLOOKUP(Table3[Symbol],stockComparisonTrading_excel!$A$2:$X$562,2,FALSE)</f>
        <v>Food and Beverage</v>
      </c>
      <c r="C254" s="104">
        <f>VLOOKUP(Table3[Symbol],stockComparisonTrading_excel!$A$2:$X$562,3,FALSE)</f>
        <v>19.600000000000001</v>
      </c>
      <c r="D254" s="105">
        <f>VLOOKUP(Table3[Symbol],stockComparisonTrading_excel!$A$2:$X$562,18,FALSE)</f>
        <v>31.43</v>
      </c>
      <c r="E254" s="105">
        <f>VLOOKUP(Table3[Symbol],stockComparisonTrading_excel!$A$2:$X$562,18,FALSE)</f>
        <v>31.43</v>
      </c>
      <c r="F254" s="105">
        <f>VLOOKUP(Table3[Symbol],stockComparisonTrading_excel!$A$2:$X$562,18,FALSE)</f>
        <v>31.43</v>
      </c>
      <c r="G254" s="105">
        <f>VLOOKUP(Table3[Symbol],stockComparisonTrading_excel!$A$2:$X$562,18,FALSE)</f>
        <v>31.43</v>
      </c>
      <c r="H254" s="105">
        <f>VLOOKUP(Table3[Symbol],stockComparisonTrading_excel!$A$2:$X$562,18,FALSE)</f>
        <v>31.43</v>
      </c>
      <c r="I254" s="105">
        <f>VLOOKUP(Table3[Symbol],stockComparisonTrading_excel!$A$2:$X$562,18,FALSE)</f>
        <v>31.43</v>
      </c>
      <c r="J254" s="105">
        <f>VLOOKUP(Table3[Symbol],stockComparisonTrading_excel!$A$2:$X$562,18,FALSE)</f>
        <v>31.43</v>
      </c>
      <c r="K254" s="105">
        <f>VLOOKUP(Table3[Symbol],stockComparisonTrading_excel!$A$2:$X$562,18,FALSE)</f>
        <v>31.43</v>
      </c>
      <c r="L254" s="105">
        <f>VLOOKUP(Table3[Symbol],stockComparisonTrading_excel!$A$2:$X$562,18,FALSE)</f>
        <v>31.43</v>
      </c>
      <c r="M254" s="105">
        <f>VLOOKUP(Table3[Symbol],stockComparisonTrading_excel!$A$2:$X$562,18,FALSE)</f>
        <v>31.43</v>
      </c>
      <c r="N254" s="105">
        <f>VLOOKUP(Table3[Symbol],stockComparisonTrading_excel!$A$2:$X$562,18,FALSE)</f>
        <v>31.43</v>
      </c>
      <c r="O254" s="105">
        <f>VLOOKUP(Table3[Symbol],stockComparisonTrading_excel!$A$2:$X$562,17,FALSE)</f>
        <v>111326872244</v>
      </c>
      <c r="P254" s="105">
        <f>VLOOKUP(Table3[Symbol],stockComparisonTrading_excel!$A$2:$X$562,18,FALSE)</f>
        <v>31.43</v>
      </c>
      <c r="Q254" s="105">
        <f>VLOOKUP(Table3[Symbol],stockComparisonTrading_excel!$A$2:$X$562,19,FALSE)</f>
        <v>4.97</v>
      </c>
      <c r="R254" s="105">
        <f>VLOOKUP(Table3[Symbol],stockComparisonTrading_excel!$A$2:$X$562,20,FALSE)</f>
        <v>5.97</v>
      </c>
      <c r="S254" s="105">
        <f>VLOOKUP(Table3[Symbol],stockComparisonTrading_excel!$A$2:$X$562,21,FALSE)</f>
        <v>1.06</v>
      </c>
      <c r="T254" s="105">
        <f>VLOOKUP(Table3[Symbol],stockComparisonTrading_excel!$A$2:$X$562,22,FALSE)</f>
        <v>23.78</v>
      </c>
      <c r="U254" s="105">
        <f>VLOOKUP(Table3[Symbol],stockComparisonTrading_excel!$A$2:$X$562,23,FALSE)</f>
        <v>3975959723</v>
      </c>
      <c r="V254" s="105">
        <f>VLOOKUP(Table3[Symbol],stockComparisonTrading_excel!$A$2:$X$562,24,FALSE)</f>
        <v>1</v>
      </c>
      <c r="W254" s="106" t="str">
        <f>VLOOKUP(Table3[Symbol],Finalcial!$A$2:$P$493,2)</f>
        <v>Q1/2013</v>
      </c>
      <c r="X254" s="107">
        <f>VLOOKUP(Table3[Symbol],Finalcial!$A$2:$P$493,3)</f>
        <v>41364</v>
      </c>
      <c r="Y254" s="107">
        <f>VLOOKUP(Table3[Symbol],Finalcial!$A$2:$P$493,4,FALSE)</f>
        <v>55987604</v>
      </c>
      <c r="Z254" s="107">
        <f>VLOOKUP(Table3[Symbol],Finalcial!$A$2:$P$493,5,FALSE)</f>
        <v>32318826</v>
      </c>
      <c r="AA254" s="107">
        <f>VLOOKUP(Table3[Symbol],Finalcial!$A$2:$P$493,6,FALSE)</f>
        <v>3752115</v>
      </c>
      <c r="AB254" s="107">
        <f>VLOOKUP(Table3[Symbol],Finalcial!$A$2:$P$493,7,FALSE)</f>
        <v>22400103</v>
      </c>
      <c r="AC254" s="107">
        <f>VLOOKUP(Table3[Symbol],Finalcial!$A$2:$P$493,8,FALSE)</f>
        <v>9636377</v>
      </c>
      <c r="AD254" s="107">
        <f>VLOOKUP(Table3[Symbol],Finalcial!$A$2:$P$493,9,FALSE)</f>
        <v>1409057</v>
      </c>
      <c r="AE254" s="107">
        <f>VLOOKUP(Table3[Symbol],Finalcial!$A$2:$P$493,10,FALSE)</f>
        <v>0.38</v>
      </c>
      <c r="AF254" s="107">
        <f>VLOOKUP(Table3[Symbol],Finalcial!$A$2:$P$493,11,FALSE)</f>
        <v>1.44</v>
      </c>
      <c r="AG254" s="107">
        <f>VLOOKUP(Table3[Symbol],Finalcial!$A$2:$P$493,12,FALSE)</f>
        <v>14.62</v>
      </c>
      <c r="AH254" s="107">
        <f>VLOOKUP(Table3[Symbol],Finalcial!$A$2:$P$493,13,FALSE)</f>
        <v>10.51</v>
      </c>
      <c r="AI254" s="107">
        <f>VLOOKUP(Table3[Symbol],Finalcial!$A$2:$P$493,14,FALSE)</f>
        <v>18.62</v>
      </c>
      <c r="AJ254" s="108">
        <f t="shared" si="5"/>
        <v>22.936492987863513</v>
      </c>
    </row>
    <row r="255" spans="1:36" ht="18.55" customHeight="1" x14ac:dyDescent="0.3">
      <c r="A255" s="64" t="s">
        <v>472</v>
      </c>
      <c r="B255" s="14" t="str">
        <f>VLOOKUP(Table3[Symbol],stockComparisonTrading_excel!$A$2:$X$562,2,FALSE)</f>
        <v>Industrials: Automotive</v>
      </c>
      <c r="C255" s="104">
        <f>VLOOKUP(Table3[Symbol],stockComparisonTrading_excel!$A$2:$X$562,3,FALSE)</f>
        <v>12.5</v>
      </c>
      <c r="D255" s="105">
        <f>VLOOKUP(Table3[Symbol],stockComparisonTrading_excel!$A$2:$X$562,18,FALSE)</f>
        <v>15.31</v>
      </c>
      <c r="E255" s="105">
        <f>VLOOKUP(Table3[Symbol],stockComparisonTrading_excel!$A$2:$X$562,18,FALSE)</f>
        <v>15.31</v>
      </c>
      <c r="F255" s="105">
        <f>VLOOKUP(Table3[Symbol],stockComparisonTrading_excel!$A$2:$X$562,18,FALSE)</f>
        <v>15.31</v>
      </c>
      <c r="G255" s="105">
        <f>VLOOKUP(Table3[Symbol],stockComparisonTrading_excel!$A$2:$X$562,18,FALSE)</f>
        <v>15.31</v>
      </c>
      <c r="H255" s="105">
        <f>VLOOKUP(Table3[Symbol],stockComparisonTrading_excel!$A$2:$X$562,18,FALSE)</f>
        <v>15.31</v>
      </c>
      <c r="I255" s="105">
        <f>VLOOKUP(Table3[Symbol],stockComparisonTrading_excel!$A$2:$X$562,18,FALSE)</f>
        <v>15.31</v>
      </c>
      <c r="J255" s="105">
        <f>VLOOKUP(Table3[Symbol],stockComparisonTrading_excel!$A$2:$X$562,18,FALSE)</f>
        <v>15.31</v>
      </c>
      <c r="K255" s="105">
        <f>VLOOKUP(Table3[Symbol],stockComparisonTrading_excel!$A$2:$X$562,18,FALSE)</f>
        <v>15.31</v>
      </c>
      <c r="L255" s="105">
        <f>VLOOKUP(Table3[Symbol],stockComparisonTrading_excel!$A$2:$X$562,18,FALSE)</f>
        <v>15.31</v>
      </c>
      <c r="M255" s="105">
        <f>VLOOKUP(Table3[Symbol],stockComparisonTrading_excel!$A$2:$X$562,18,FALSE)</f>
        <v>15.31</v>
      </c>
      <c r="N255" s="105">
        <f>VLOOKUP(Table3[Symbol],stockComparisonTrading_excel!$A$2:$X$562,18,FALSE)</f>
        <v>15.31</v>
      </c>
      <c r="O255" s="105">
        <f>VLOOKUP(Table3[Symbol],stockComparisonTrading_excel!$A$2:$X$562,17,FALSE)</f>
        <v>4364640000</v>
      </c>
      <c r="P255" s="105">
        <f>VLOOKUP(Table3[Symbol],stockComparisonTrading_excel!$A$2:$X$562,18,FALSE)</f>
        <v>15.31</v>
      </c>
      <c r="Q255" s="105">
        <f>VLOOKUP(Table3[Symbol],stockComparisonTrading_excel!$A$2:$X$562,19,FALSE)</f>
        <v>2.71</v>
      </c>
      <c r="R255" s="105">
        <f>VLOOKUP(Table3[Symbol],stockComparisonTrading_excel!$A$2:$X$562,20,FALSE)</f>
        <v>6.2</v>
      </c>
      <c r="S255" s="105">
        <f>VLOOKUP(Table3[Symbol],stockComparisonTrading_excel!$A$2:$X$562,21,FALSE)</f>
        <v>2.98</v>
      </c>
      <c r="T255" s="105">
        <f>VLOOKUP(Table3[Symbol],stockComparisonTrading_excel!$A$2:$X$562,22,FALSE)</f>
        <v>10.02</v>
      </c>
      <c r="U255" s="105">
        <f>VLOOKUP(Table3[Symbol],stockComparisonTrading_excel!$A$2:$X$562,23,FALSE)</f>
        <v>259800000</v>
      </c>
      <c r="V255" s="105">
        <f>VLOOKUP(Table3[Symbol],stockComparisonTrading_excel!$A$2:$X$562,24,FALSE)</f>
        <v>1</v>
      </c>
      <c r="W255" s="106" t="str">
        <f>VLOOKUP(Table3[Symbol],Finalcial!$A$2:$P$493,2)</f>
        <v>Q1/2013</v>
      </c>
      <c r="X255" s="107">
        <f>VLOOKUP(Table3[Symbol],Finalcial!$A$2:$P$493,3)</f>
        <v>41364</v>
      </c>
      <c r="Y255" s="107">
        <f>VLOOKUP(Table3[Symbol],Finalcial!$A$2:$P$493,4,FALSE)</f>
        <v>2598480</v>
      </c>
      <c r="Z255" s="107">
        <f>VLOOKUP(Table3[Symbol],Finalcial!$A$2:$P$493,5,FALSE)</f>
        <v>986900</v>
      </c>
      <c r="AA255" s="107">
        <f>VLOOKUP(Table3[Symbol],Finalcial!$A$2:$P$493,6,FALSE)</f>
        <v>259800</v>
      </c>
      <c r="AB255" s="107">
        <f>VLOOKUP(Table3[Symbol],Finalcial!$A$2:$P$493,7,FALSE)</f>
        <v>1611580</v>
      </c>
      <c r="AC255" s="107">
        <f>VLOOKUP(Table3[Symbol],Finalcial!$A$2:$P$493,8,FALSE)</f>
        <v>993870</v>
      </c>
      <c r="AD255" s="107">
        <f>VLOOKUP(Table3[Symbol],Finalcial!$A$2:$P$493,9,FALSE)</f>
        <v>95831</v>
      </c>
      <c r="AE255" s="107">
        <f>VLOOKUP(Table3[Symbol],Finalcial!$A$2:$P$493,10,FALSE)</f>
        <v>0.37</v>
      </c>
      <c r="AF255" s="107">
        <f>VLOOKUP(Table3[Symbol],Finalcial!$A$2:$P$493,11,FALSE)</f>
        <v>0.61</v>
      </c>
      <c r="AG255" s="107">
        <f>VLOOKUP(Table3[Symbol],Finalcial!$A$2:$P$493,12,FALSE)</f>
        <v>9.64</v>
      </c>
      <c r="AH255" s="107">
        <f>VLOOKUP(Table3[Symbol],Finalcial!$A$2:$P$493,13,FALSE)</f>
        <v>11.63</v>
      </c>
      <c r="AI255" s="107">
        <f>VLOOKUP(Table3[Symbol],Finalcial!$A$2:$P$493,14,FALSE)</f>
        <v>16.37</v>
      </c>
      <c r="AJ255" s="108">
        <f t="shared" si="5"/>
        <v>10.298337698657011</v>
      </c>
    </row>
    <row r="256" spans="1:36" ht="18.55" customHeight="1" x14ac:dyDescent="0.3">
      <c r="A256" s="64" t="s">
        <v>339</v>
      </c>
      <c r="B256" s="16" t="str">
        <f>VLOOKUP(Table3[Symbol],stockComparisonTrading_excel!$A$2:$X$562,2,FALSE)</f>
        <v>Technology: Communication Technology</v>
      </c>
      <c r="C256" s="104">
        <f>VLOOKUP(Table3[Symbol],stockComparisonTrading_excel!$A$2:$X$562,3,FALSE)</f>
        <v>12.8</v>
      </c>
      <c r="D256" s="105">
        <f>VLOOKUP(Table3[Symbol],stockComparisonTrading_excel!$A$2:$X$562,18,FALSE)</f>
        <v>25.39</v>
      </c>
      <c r="E256" s="105">
        <f>VLOOKUP(Table3[Symbol],stockComparisonTrading_excel!$A$2:$X$562,18,FALSE)</f>
        <v>25.39</v>
      </c>
      <c r="F256" s="105">
        <f>VLOOKUP(Table3[Symbol],stockComparisonTrading_excel!$A$2:$X$562,18,FALSE)</f>
        <v>25.39</v>
      </c>
      <c r="G256" s="105">
        <f>VLOOKUP(Table3[Symbol],stockComparisonTrading_excel!$A$2:$X$562,18,FALSE)</f>
        <v>25.39</v>
      </c>
      <c r="H256" s="105">
        <f>VLOOKUP(Table3[Symbol],stockComparisonTrading_excel!$A$2:$X$562,18,FALSE)</f>
        <v>25.39</v>
      </c>
      <c r="I256" s="105">
        <f>VLOOKUP(Table3[Symbol],stockComparisonTrading_excel!$A$2:$X$562,18,FALSE)</f>
        <v>25.39</v>
      </c>
      <c r="J256" s="105">
        <f>VLOOKUP(Table3[Symbol],stockComparisonTrading_excel!$A$2:$X$562,18,FALSE)</f>
        <v>25.39</v>
      </c>
      <c r="K256" s="105">
        <f>VLOOKUP(Table3[Symbol],stockComparisonTrading_excel!$A$2:$X$562,18,FALSE)</f>
        <v>25.39</v>
      </c>
      <c r="L256" s="105">
        <f>VLOOKUP(Table3[Symbol],stockComparisonTrading_excel!$A$2:$X$562,18,FALSE)</f>
        <v>25.39</v>
      </c>
      <c r="M256" s="105">
        <f>VLOOKUP(Table3[Symbol],stockComparisonTrading_excel!$A$2:$X$562,18,FALSE)</f>
        <v>25.39</v>
      </c>
      <c r="N256" s="105">
        <f>VLOOKUP(Table3[Symbol],stockComparisonTrading_excel!$A$2:$X$562,18,FALSE)</f>
        <v>25.39</v>
      </c>
      <c r="O256" s="105">
        <f>VLOOKUP(Table3[Symbol],stockComparisonTrading_excel!$A$2:$X$562,17,FALSE)</f>
        <v>29362689595</v>
      </c>
      <c r="P256" s="105">
        <f>VLOOKUP(Table3[Symbol],stockComparisonTrading_excel!$A$2:$X$562,18,FALSE)</f>
        <v>25.39</v>
      </c>
      <c r="Q256" s="105">
        <f>VLOOKUP(Table3[Symbol],stockComparisonTrading_excel!$A$2:$X$562,19,FALSE)</f>
        <v>5.01</v>
      </c>
      <c r="R256" s="105">
        <f>VLOOKUP(Table3[Symbol],stockComparisonTrading_excel!$A$2:$X$562,20,FALSE)</f>
        <v>5.89</v>
      </c>
      <c r="S256" s="105">
        <f>VLOOKUP(Table3[Symbol],stockComparisonTrading_excel!$A$2:$X$562,21,FALSE)</f>
        <v>2.02</v>
      </c>
      <c r="T256" s="105">
        <f>VLOOKUP(Table3[Symbol],stockComparisonTrading_excel!$A$2:$X$562,22,FALSE)</f>
        <v>109.28</v>
      </c>
      <c r="U256" s="105">
        <f>VLOOKUP(Table3[Symbol],stockComparisonTrading_excel!$A$2:$X$562,23,FALSE)</f>
        <v>995345410</v>
      </c>
      <c r="V256" s="105">
        <f>VLOOKUP(Table3[Symbol],stockComparisonTrading_excel!$A$2:$X$562,24,FALSE)</f>
        <v>1</v>
      </c>
      <c r="W256" s="106" t="str">
        <f>VLOOKUP(Table3[Symbol],Finalcial!$A$2:$P$493,2)</f>
        <v>Q4/2012</v>
      </c>
      <c r="X256" s="107">
        <f>VLOOKUP(Table3[Symbol],Finalcial!$A$2:$P$493,3)</f>
        <v>41274</v>
      </c>
      <c r="Y256" s="107">
        <f>VLOOKUP(Table3[Symbol],Finalcial!$A$2:$P$493,4,FALSE)</f>
        <v>22092972</v>
      </c>
      <c r="Z256" s="107">
        <f>VLOOKUP(Table3[Symbol],Finalcial!$A$2:$P$493,5,FALSE)</f>
        <v>14451261</v>
      </c>
      <c r="AA256" s="107">
        <f>VLOOKUP(Table3[Symbol],Finalcial!$A$2:$P$493,6,FALSE)</f>
        <v>995345</v>
      </c>
      <c r="AB256" s="107">
        <f>VLOOKUP(Table3[Symbol],Finalcial!$A$2:$P$493,7,FALSE)</f>
        <v>5858316</v>
      </c>
      <c r="AC256" s="107">
        <f>VLOOKUP(Table3[Symbol],Finalcial!$A$2:$P$493,8,FALSE)</f>
        <v>5306689</v>
      </c>
      <c r="AD256" s="107">
        <f>VLOOKUP(Table3[Symbol],Finalcial!$A$2:$P$493,9,FALSE)</f>
        <v>353554</v>
      </c>
      <c r="AE256" s="107">
        <f>VLOOKUP(Table3[Symbol],Finalcial!$A$2:$P$493,10,FALSE)</f>
        <v>0.36</v>
      </c>
      <c r="AF256" s="107">
        <f>VLOOKUP(Table3[Symbol],Finalcial!$A$2:$P$493,11,FALSE)</f>
        <v>2.4700000000000002</v>
      </c>
      <c r="AG256" s="107">
        <f>VLOOKUP(Table3[Symbol],Finalcial!$A$2:$P$493,12,FALSE)</f>
        <v>6.66</v>
      </c>
      <c r="AH256" s="107">
        <f>VLOOKUP(Table3[Symbol],Finalcial!$A$2:$P$493,13,FALSE)</f>
        <v>11.48</v>
      </c>
      <c r="AI256" s="107">
        <f>VLOOKUP(Table3[Symbol],Finalcial!$A$2:$P$493,14,FALSE)</f>
        <v>21.15</v>
      </c>
      <c r="AJ256" s="108">
        <f t="shared" si="5"/>
        <v>40.874268145742938</v>
      </c>
    </row>
    <row r="257" spans="1:36" ht="18.55" customHeight="1" x14ac:dyDescent="0.3">
      <c r="A257" s="43" t="s">
        <v>140</v>
      </c>
      <c r="B257" s="14" t="str">
        <f>VLOOKUP(Table3[Symbol],stockComparisonTrading_excel!$A$2:$X$562,2,FALSE)</f>
        <v>Food and Beverage</v>
      </c>
      <c r="C257" s="104">
        <f>VLOOKUP(Table3[Symbol],stockComparisonTrading_excel!$A$2:$X$562,3,FALSE)</f>
        <v>61.5</v>
      </c>
      <c r="D257" s="105">
        <f>VLOOKUP(Table3[Symbol],stockComparisonTrading_excel!$A$2:$X$562,18,FALSE)</f>
        <v>16.97</v>
      </c>
      <c r="E257" s="105">
        <f>VLOOKUP(Table3[Symbol],stockComparisonTrading_excel!$A$2:$X$562,18,FALSE)</f>
        <v>16.97</v>
      </c>
      <c r="F257" s="105">
        <f>VLOOKUP(Table3[Symbol],stockComparisonTrading_excel!$A$2:$X$562,18,FALSE)</f>
        <v>16.97</v>
      </c>
      <c r="G257" s="105">
        <f>VLOOKUP(Table3[Symbol],stockComparisonTrading_excel!$A$2:$X$562,18,FALSE)</f>
        <v>16.97</v>
      </c>
      <c r="H257" s="105">
        <f>VLOOKUP(Table3[Symbol],stockComparisonTrading_excel!$A$2:$X$562,18,FALSE)</f>
        <v>16.97</v>
      </c>
      <c r="I257" s="105">
        <f>VLOOKUP(Table3[Symbol],stockComparisonTrading_excel!$A$2:$X$562,18,FALSE)</f>
        <v>16.97</v>
      </c>
      <c r="J257" s="105">
        <f>VLOOKUP(Table3[Symbol],stockComparisonTrading_excel!$A$2:$X$562,18,FALSE)</f>
        <v>16.97</v>
      </c>
      <c r="K257" s="105">
        <f>VLOOKUP(Table3[Symbol],stockComparisonTrading_excel!$A$2:$X$562,18,FALSE)</f>
        <v>16.97</v>
      </c>
      <c r="L257" s="105">
        <f>VLOOKUP(Table3[Symbol],stockComparisonTrading_excel!$A$2:$X$562,18,FALSE)</f>
        <v>16.97</v>
      </c>
      <c r="M257" s="105">
        <f>VLOOKUP(Table3[Symbol],stockComparisonTrading_excel!$A$2:$X$562,18,FALSE)</f>
        <v>16.97</v>
      </c>
      <c r="N257" s="105">
        <f>VLOOKUP(Table3[Symbol],stockComparisonTrading_excel!$A$2:$X$562,18,FALSE)</f>
        <v>16.97</v>
      </c>
      <c r="O257" s="105">
        <f>VLOOKUP(Table3[Symbol],stockComparisonTrading_excel!$A$2:$X$562,17,FALSE)</f>
        <v>678750000</v>
      </c>
      <c r="P257" s="105">
        <f>VLOOKUP(Table3[Symbol],stockComparisonTrading_excel!$A$2:$X$562,18,FALSE)</f>
        <v>16.97</v>
      </c>
      <c r="Q257" s="105">
        <f>VLOOKUP(Table3[Symbol],stockComparisonTrading_excel!$A$2:$X$562,19,FALSE)</f>
        <v>1.22</v>
      </c>
      <c r="R257" s="105">
        <f>VLOOKUP(Table3[Symbol],stockComparisonTrading_excel!$A$2:$X$562,20,FALSE)</f>
        <v>36.99</v>
      </c>
      <c r="S257" s="105">
        <f>VLOOKUP(Table3[Symbol],stockComparisonTrading_excel!$A$2:$X$562,21,FALSE)</f>
        <v>2.3199999999999998</v>
      </c>
      <c r="T257" s="105">
        <f>VLOOKUP(Table3[Symbol],stockComparisonTrading_excel!$A$2:$X$562,22,FALSE)</f>
        <v>15.42</v>
      </c>
      <c r="U257" s="105">
        <f>VLOOKUP(Table3[Symbol],stockComparisonTrading_excel!$A$2:$X$562,23,FALSE)</f>
        <v>15000000</v>
      </c>
      <c r="V257" s="105">
        <f>VLOOKUP(Table3[Symbol],stockComparisonTrading_excel!$A$2:$X$562,24,FALSE)</f>
        <v>10</v>
      </c>
      <c r="W257" s="106" t="str">
        <f>VLOOKUP(Table3[Symbol],Finalcial!$A$2:$P$493,2)</f>
        <v>Q1/2013</v>
      </c>
      <c r="X257" s="107">
        <f>VLOOKUP(Table3[Symbol],Finalcial!$A$2:$P$493,3)</f>
        <v>41364</v>
      </c>
      <c r="Y257" s="107">
        <f>VLOOKUP(Table3[Symbol],Finalcial!$A$2:$P$493,4,FALSE)</f>
        <v>747918</v>
      </c>
      <c r="Z257" s="107">
        <f>VLOOKUP(Table3[Symbol],Finalcial!$A$2:$P$493,5,FALSE)</f>
        <v>193143</v>
      </c>
      <c r="AA257" s="107">
        <f>VLOOKUP(Table3[Symbol],Finalcial!$A$2:$P$493,6,FALSE)</f>
        <v>150000</v>
      </c>
      <c r="AB257" s="107">
        <f>VLOOKUP(Table3[Symbol],Finalcial!$A$2:$P$493,7,FALSE)</f>
        <v>554775</v>
      </c>
      <c r="AC257" s="107">
        <f>VLOOKUP(Table3[Symbol],Finalcial!$A$2:$P$493,8,FALSE)</f>
        <v>102169</v>
      </c>
      <c r="AD257" s="107">
        <f>VLOOKUP(Table3[Symbol],Finalcial!$A$2:$P$493,9,FALSE)</f>
        <v>5232</v>
      </c>
      <c r="AE257" s="107">
        <f>VLOOKUP(Table3[Symbol],Finalcial!$A$2:$P$493,10,FALSE)</f>
        <v>0.35</v>
      </c>
      <c r="AF257" s="107">
        <f>VLOOKUP(Table3[Symbol],Finalcial!$A$2:$P$493,11,FALSE)</f>
        <v>0.35</v>
      </c>
      <c r="AG257" s="107">
        <f>VLOOKUP(Table3[Symbol],Finalcial!$A$2:$P$493,12,FALSE)</f>
        <v>5.12</v>
      </c>
      <c r="AH257" s="107">
        <f>VLOOKUP(Table3[Symbol],Finalcial!$A$2:$P$493,13,FALSE)</f>
        <v>6.96</v>
      </c>
      <c r="AI257" s="107">
        <f>VLOOKUP(Table3[Symbol],Finalcial!$A$2:$P$493,14,FALSE)</f>
        <v>7.34</v>
      </c>
      <c r="AJ257" s="108">
        <f t="shared" si="5"/>
        <v>36.915711009174309</v>
      </c>
    </row>
    <row r="258" spans="1:36" ht="18.55" customHeight="1" x14ac:dyDescent="0.3">
      <c r="A258" s="64" t="s">
        <v>310</v>
      </c>
      <c r="B258" s="14" t="str">
        <f>VLOOKUP(Table3[Symbol],stockComparisonTrading_excel!$A$2:$X$562,2,FALSE)</f>
        <v>Property &amp; Construction: Property Development</v>
      </c>
      <c r="C258" s="104">
        <f>VLOOKUP(Table3[Symbol],stockComparisonTrading_excel!$A$2:$X$562,3,FALSE)</f>
        <v>21.1</v>
      </c>
      <c r="D258" s="105">
        <f>VLOOKUP(Table3[Symbol],stockComparisonTrading_excel!$A$2:$X$562,18,FALSE)</f>
        <v>15.81</v>
      </c>
      <c r="E258" s="105">
        <f>VLOOKUP(Table3[Symbol],stockComparisonTrading_excel!$A$2:$X$562,18,FALSE)</f>
        <v>15.81</v>
      </c>
      <c r="F258" s="105">
        <f>VLOOKUP(Table3[Symbol],stockComparisonTrading_excel!$A$2:$X$562,18,FALSE)</f>
        <v>15.81</v>
      </c>
      <c r="G258" s="105">
        <f>VLOOKUP(Table3[Symbol],stockComparisonTrading_excel!$A$2:$X$562,18,FALSE)</f>
        <v>15.81</v>
      </c>
      <c r="H258" s="105">
        <f>VLOOKUP(Table3[Symbol],stockComparisonTrading_excel!$A$2:$X$562,18,FALSE)</f>
        <v>15.81</v>
      </c>
      <c r="I258" s="105">
        <f>VLOOKUP(Table3[Symbol],stockComparisonTrading_excel!$A$2:$X$562,18,FALSE)</f>
        <v>15.81</v>
      </c>
      <c r="J258" s="105">
        <f>VLOOKUP(Table3[Symbol],stockComparisonTrading_excel!$A$2:$X$562,18,FALSE)</f>
        <v>15.81</v>
      </c>
      <c r="K258" s="105">
        <f>VLOOKUP(Table3[Symbol],stockComparisonTrading_excel!$A$2:$X$562,18,FALSE)</f>
        <v>15.81</v>
      </c>
      <c r="L258" s="105">
        <f>VLOOKUP(Table3[Symbol],stockComparisonTrading_excel!$A$2:$X$562,18,FALSE)</f>
        <v>15.81</v>
      </c>
      <c r="M258" s="105">
        <f>VLOOKUP(Table3[Symbol],stockComparisonTrading_excel!$A$2:$X$562,18,FALSE)</f>
        <v>15.81</v>
      </c>
      <c r="N258" s="105">
        <f>VLOOKUP(Table3[Symbol],stockComparisonTrading_excel!$A$2:$X$562,18,FALSE)</f>
        <v>15.81</v>
      </c>
      <c r="O258" s="105">
        <f>VLOOKUP(Table3[Symbol],stockComparisonTrading_excel!$A$2:$X$562,17,FALSE)</f>
        <v>63863780875</v>
      </c>
      <c r="P258" s="105">
        <f>VLOOKUP(Table3[Symbol],stockComparisonTrading_excel!$A$2:$X$562,18,FALSE)</f>
        <v>15.81</v>
      </c>
      <c r="Q258" s="105">
        <f>VLOOKUP(Table3[Symbol],stockComparisonTrading_excel!$A$2:$X$562,19,FALSE)</f>
        <v>3.05</v>
      </c>
      <c r="R258" s="105">
        <f>VLOOKUP(Table3[Symbol],stockComparisonTrading_excel!$A$2:$X$562,20,FALSE)</f>
        <v>9.44</v>
      </c>
      <c r="S258" s="105">
        <f>VLOOKUP(Table3[Symbol],stockComparisonTrading_excel!$A$2:$X$562,21,FALSE)</f>
        <v>1.74</v>
      </c>
      <c r="T258" s="105">
        <f>VLOOKUP(Table3[Symbol],stockComparisonTrading_excel!$A$2:$X$562,22,FALSE)</f>
        <v>24.99</v>
      </c>
      <c r="U258" s="105">
        <f>VLOOKUP(Table3[Symbol],stockComparisonTrading_excel!$A$2:$X$562,23,FALSE)</f>
        <v>2221348900</v>
      </c>
      <c r="V258" s="105">
        <f>VLOOKUP(Table3[Symbol],stockComparisonTrading_excel!$A$2:$X$562,24,FALSE)</f>
        <v>1</v>
      </c>
      <c r="W258" s="106" t="str">
        <f>VLOOKUP(Table3[Symbol],Finalcial!$A$2:$P$493,2)</f>
        <v>Q4/2012</v>
      </c>
      <c r="X258" s="107">
        <f>VLOOKUP(Table3[Symbol],Finalcial!$A$2:$P$493,3)</f>
        <v>41274</v>
      </c>
      <c r="Y258" s="107">
        <f>VLOOKUP(Table3[Symbol],Finalcial!$A$2:$P$493,4,FALSE)</f>
        <v>48688005</v>
      </c>
      <c r="Z258" s="107">
        <f>VLOOKUP(Table3[Symbol],Finalcial!$A$2:$P$493,5,FALSE)</f>
        <v>27726319</v>
      </c>
      <c r="AA258" s="107">
        <f>VLOOKUP(Table3[Symbol],Finalcial!$A$2:$P$493,6,FALSE)</f>
        <v>2221349</v>
      </c>
      <c r="AB258" s="107">
        <f>VLOOKUP(Table3[Symbol],Finalcial!$A$2:$P$493,7,FALSE)</f>
        <v>20961332</v>
      </c>
      <c r="AC258" s="107">
        <f>VLOOKUP(Table3[Symbol],Finalcial!$A$2:$P$493,8,FALSE)</f>
        <v>6340084</v>
      </c>
      <c r="AD258" s="107">
        <f>VLOOKUP(Table3[Symbol],Finalcial!$A$2:$P$493,9,FALSE)</f>
        <v>773258</v>
      </c>
      <c r="AE258" s="107">
        <f>VLOOKUP(Table3[Symbol],Finalcial!$A$2:$P$493,10,FALSE)</f>
        <v>0.35</v>
      </c>
      <c r="AF258" s="107">
        <f>VLOOKUP(Table3[Symbol],Finalcial!$A$2:$P$493,11,FALSE)</f>
        <v>1.32</v>
      </c>
      <c r="AG258" s="107">
        <f>VLOOKUP(Table3[Symbol],Finalcial!$A$2:$P$493,12,FALSE)</f>
        <v>12.2</v>
      </c>
      <c r="AH258" s="107">
        <f>VLOOKUP(Table3[Symbol],Finalcial!$A$2:$P$493,13,FALSE)</f>
        <v>12.18</v>
      </c>
      <c r="AI258" s="107">
        <f>VLOOKUP(Table3[Symbol],Finalcial!$A$2:$P$493,14,FALSE)</f>
        <v>20.93</v>
      </c>
      <c r="AJ258" s="108">
        <f t="shared" si="5"/>
        <v>35.856491623753001</v>
      </c>
    </row>
    <row r="259" spans="1:36" ht="18.55" customHeight="1" x14ac:dyDescent="0.3">
      <c r="A259" s="64" t="s">
        <v>101</v>
      </c>
      <c r="B259" s="14" t="str">
        <f>VLOOKUP(Table3[Symbol],stockComparisonTrading_excel!$A$2:$X$562,2,FALSE)</f>
        <v>Services: Commerce</v>
      </c>
      <c r="C259" s="104">
        <f>VLOOKUP(Table3[Symbol],stockComparisonTrading_excel!$A$2:$X$562,3,FALSE)</f>
        <v>46</v>
      </c>
      <c r="D259" s="105">
        <f>VLOOKUP(Table3[Symbol],stockComparisonTrading_excel!$A$2:$X$562,18,FALSE)</f>
        <v>33.729999999999997</v>
      </c>
      <c r="E259" s="105">
        <f>VLOOKUP(Table3[Symbol],stockComparisonTrading_excel!$A$2:$X$562,18,FALSE)</f>
        <v>33.729999999999997</v>
      </c>
      <c r="F259" s="105">
        <f>VLOOKUP(Table3[Symbol],stockComparisonTrading_excel!$A$2:$X$562,18,FALSE)</f>
        <v>33.729999999999997</v>
      </c>
      <c r="G259" s="105">
        <f>VLOOKUP(Table3[Symbol],stockComparisonTrading_excel!$A$2:$X$562,18,FALSE)</f>
        <v>33.729999999999997</v>
      </c>
      <c r="H259" s="105">
        <f>VLOOKUP(Table3[Symbol],stockComparisonTrading_excel!$A$2:$X$562,18,FALSE)</f>
        <v>33.729999999999997</v>
      </c>
      <c r="I259" s="105">
        <f>VLOOKUP(Table3[Symbol],stockComparisonTrading_excel!$A$2:$X$562,18,FALSE)</f>
        <v>33.729999999999997</v>
      </c>
      <c r="J259" s="105">
        <f>VLOOKUP(Table3[Symbol],stockComparisonTrading_excel!$A$2:$X$562,18,FALSE)</f>
        <v>33.729999999999997</v>
      </c>
      <c r="K259" s="105">
        <f>VLOOKUP(Table3[Symbol],stockComparisonTrading_excel!$A$2:$X$562,18,FALSE)</f>
        <v>33.729999999999997</v>
      </c>
      <c r="L259" s="105">
        <f>VLOOKUP(Table3[Symbol],stockComparisonTrading_excel!$A$2:$X$562,18,FALSE)</f>
        <v>33.729999999999997</v>
      </c>
      <c r="M259" s="105">
        <f>VLOOKUP(Table3[Symbol],stockComparisonTrading_excel!$A$2:$X$562,18,FALSE)</f>
        <v>33.729999999999997</v>
      </c>
      <c r="N259" s="105">
        <f>VLOOKUP(Table3[Symbol],stockComparisonTrading_excel!$A$2:$X$562,18,FALSE)</f>
        <v>33.729999999999997</v>
      </c>
      <c r="O259" s="105">
        <f>VLOOKUP(Table3[Symbol],stockComparisonTrading_excel!$A$2:$X$562,17,FALSE)</f>
        <v>386273357964</v>
      </c>
      <c r="P259" s="105">
        <f>VLOOKUP(Table3[Symbol],stockComparisonTrading_excel!$A$2:$X$562,18,FALSE)</f>
        <v>33.729999999999997</v>
      </c>
      <c r="Q259" s="105">
        <f>VLOOKUP(Table3[Symbol],stockComparisonTrading_excel!$A$2:$X$562,19,FALSE)</f>
        <v>12.83</v>
      </c>
      <c r="R259" s="105">
        <f>VLOOKUP(Table3[Symbol],stockComparisonTrading_excel!$A$2:$X$562,20,FALSE)</f>
        <v>3.35</v>
      </c>
      <c r="S259" s="105">
        <f>VLOOKUP(Table3[Symbol],stockComparisonTrading_excel!$A$2:$X$562,21,FALSE)</f>
        <v>2.09</v>
      </c>
      <c r="T259" s="105">
        <f>VLOOKUP(Table3[Symbol],stockComparisonTrading_excel!$A$2:$X$562,22,FALSE)</f>
        <v>45.86</v>
      </c>
      <c r="U259" s="105">
        <f>VLOOKUP(Table3[Symbol],stockComparisonTrading_excel!$A$2:$X$562,23,FALSE)</f>
        <v>8983101348</v>
      </c>
      <c r="V259" s="105">
        <f>VLOOKUP(Table3[Symbol],stockComparisonTrading_excel!$A$2:$X$562,24,FALSE)</f>
        <v>1</v>
      </c>
      <c r="W259" s="106" t="str">
        <f>VLOOKUP(Table3[Symbol],Finalcial!$A$2:$P$493,2)</f>
        <v>Q1/2013</v>
      </c>
      <c r="X259" s="107">
        <f>VLOOKUP(Table3[Symbol],Finalcial!$A$2:$P$493,3)</f>
        <v>41364</v>
      </c>
      <c r="Y259" s="107">
        <f>VLOOKUP(Table3[Symbol],Finalcial!$A$2:$P$493,4,FALSE)</f>
        <v>73445333</v>
      </c>
      <c r="Z259" s="107">
        <f>VLOOKUP(Table3[Symbol],Finalcial!$A$2:$P$493,5,FALSE)</f>
        <v>43086051</v>
      </c>
      <c r="AA259" s="107">
        <f>VLOOKUP(Table3[Symbol],Finalcial!$A$2:$P$493,6,FALSE)</f>
        <v>8983101</v>
      </c>
      <c r="AB259" s="107">
        <f>VLOOKUP(Table3[Symbol],Finalcial!$A$2:$P$493,7,FALSE)</f>
        <v>30096960</v>
      </c>
      <c r="AC259" s="107">
        <f>VLOOKUP(Table3[Symbol],Finalcial!$A$2:$P$493,8,FALSE)</f>
        <v>52904994</v>
      </c>
      <c r="AD259" s="107">
        <f>VLOOKUP(Table3[Symbol],Finalcial!$A$2:$P$493,9,FALSE)</f>
        <v>3185739</v>
      </c>
      <c r="AE259" s="107">
        <f>VLOOKUP(Table3[Symbol],Finalcial!$A$2:$P$493,10,FALSE)</f>
        <v>0.35</v>
      </c>
      <c r="AF259" s="107">
        <f>VLOOKUP(Table3[Symbol],Finalcial!$A$2:$P$493,11,FALSE)</f>
        <v>1.43</v>
      </c>
      <c r="AG259" s="107">
        <f>VLOOKUP(Table3[Symbol],Finalcial!$A$2:$P$493,12,FALSE)</f>
        <v>6.02</v>
      </c>
      <c r="AH259" s="107">
        <f>VLOOKUP(Table3[Symbol],Finalcial!$A$2:$P$493,13,FALSE)</f>
        <v>21.53</v>
      </c>
      <c r="AI259" s="107">
        <f>VLOOKUP(Table3[Symbol],Finalcial!$A$2:$P$493,14,FALSE)</f>
        <v>42.24</v>
      </c>
      <c r="AJ259" s="108">
        <f t="shared" si="5"/>
        <v>13.524664449912564</v>
      </c>
    </row>
    <row r="260" spans="1:36" ht="18.55" customHeight="1" x14ac:dyDescent="0.3">
      <c r="A260" s="43" t="s">
        <v>501</v>
      </c>
      <c r="B260" s="14" t="str">
        <f>VLOOKUP(Table3[Symbol],stockComparisonTrading_excel!$A$2:$X$562,2,FALSE)</f>
        <v>Agribusiness</v>
      </c>
      <c r="C260" s="104">
        <f>VLOOKUP(Table3[Symbol],stockComparisonTrading_excel!$A$2:$X$562,3,FALSE)</f>
        <v>11.3</v>
      </c>
      <c r="D260" s="105">
        <f>VLOOKUP(Table3[Symbol],stockComparisonTrading_excel!$A$2:$X$562,18,FALSE)</f>
        <v>11.37</v>
      </c>
      <c r="E260" s="105">
        <f>VLOOKUP(Table3[Symbol],stockComparisonTrading_excel!$A$2:$X$562,18,FALSE)</f>
        <v>11.37</v>
      </c>
      <c r="F260" s="105">
        <f>VLOOKUP(Table3[Symbol],stockComparisonTrading_excel!$A$2:$X$562,18,FALSE)</f>
        <v>11.37</v>
      </c>
      <c r="G260" s="105">
        <f>VLOOKUP(Table3[Symbol],stockComparisonTrading_excel!$A$2:$X$562,18,FALSE)</f>
        <v>11.37</v>
      </c>
      <c r="H260" s="105">
        <f>VLOOKUP(Table3[Symbol],stockComparisonTrading_excel!$A$2:$X$562,18,FALSE)</f>
        <v>11.37</v>
      </c>
      <c r="I260" s="105">
        <f>VLOOKUP(Table3[Symbol],stockComparisonTrading_excel!$A$2:$X$562,18,FALSE)</f>
        <v>11.37</v>
      </c>
      <c r="J260" s="105">
        <f>VLOOKUP(Table3[Symbol],stockComparisonTrading_excel!$A$2:$X$562,18,FALSE)</f>
        <v>11.37</v>
      </c>
      <c r="K260" s="105">
        <f>VLOOKUP(Table3[Symbol],stockComparisonTrading_excel!$A$2:$X$562,18,FALSE)</f>
        <v>11.37</v>
      </c>
      <c r="L260" s="105">
        <f>VLOOKUP(Table3[Symbol],stockComparisonTrading_excel!$A$2:$X$562,18,FALSE)</f>
        <v>11.37</v>
      </c>
      <c r="M260" s="105">
        <f>VLOOKUP(Table3[Symbol],stockComparisonTrading_excel!$A$2:$X$562,18,FALSE)</f>
        <v>11.37</v>
      </c>
      <c r="N260" s="105">
        <f>VLOOKUP(Table3[Symbol],stockComparisonTrading_excel!$A$2:$X$562,18,FALSE)</f>
        <v>11.37</v>
      </c>
      <c r="O260" s="105">
        <f>VLOOKUP(Table3[Symbol],stockComparisonTrading_excel!$A$2:$X$562,17,FALSE)</f>
        <v>3823790000</v>
      </c>
      <c r="P260" s="105">
        <f>VLOOKUP(Table3[Symbol],stockComparisonTrading_excel!$A$2:$X$562,18,FALSE)</f>
        <v>11.37</v>
      </c>
      <c r="Q260" s="105">
        <f>VLOOKUP(Table3[Symbol],stockComparisonTrading_excel!$A$2:$X$562,19,FALSE)</f>
        <v>3.32</v>
      </c>
      <c r="R260" s="105">
        <f>VLOOKUP(Table3[Symbol],stockComparisonTrading_excel!$A$2:$X$562,20,FALSE)</f>
        <v>3.56</v>
      </c>
      <c r="S260" s="105">
        <f>VLOOKUP(Table3[Symbol],stockComparisonTrading_excel!$A$2:$X$562,21,FALSE)</f>
        <v>7.63</v>
      </c>
      <c r="T260" s="105">
        <f>VLOOKUP(Table3[Symbol],stockComparisonTrading_excel!$A$2:$X$562,22,FALSE)</f>
        <v>4.6500000000000004</v>
      </c>
      <c r="U260" s="105">
        <f>VLOOKUP(Table3[Symbol],stockComparisonTrading_excel!$A$2:$X$562,23,FALSE)</f>
        <v>324050000</v>
      </c>
      <c r="V260" s="105">
        <f>VLOOKUP(Table3[Symbol],stockComparisonTrading_excel!$A$2:$X$562,24,FALSE)</f>
        <v>1</v>
      </c>
      <c r="W260" s="106" t="str">
        <f>VLOOKUP(Table3[Symbol],Finalcial!$A$2:$P$493,2)</f>
        <v>Q1/2013</v>
      </c>
      <c r="X260" s="107">
        <f>VLOOKUP(Table3[Symbol],Finalcial!$A$2:$P$493,3)</f>
        <v>41364</v>
      </c>
      <c r="Y260" s="107">
        <f>VLOOKUP(Table3[Symbol],Finalcial!$A$2:$P$493,4,FALSE)</f>
        <v>1286201</v>
      </c>
      <c r="Z260" s="107">
        <f>VLOOKUP(Table3[Symbol],Finalcial!$A$2:$P$493,5,FALSE)</f>
        <v>134078</v>
      </c>
      <c r="AA260" s="107">
        <f>VLOOKUP(Table3[Symbol],Finalcial!$A$2:$P$493,6,FALSE)</f>
        <v>324050</v>
      </c>
      <c r="AB260" s="107">
        <f>VLOOKUP(Table3[Symbol],Finalcial!$A$2:$P$493,7,FALSE)</f>
        <v>1152123</v>
      </c>
      <c r="AC260" s="107">
        <f>VLOOKUP(Table3[Symbol],Finalcial!$A$2:$P$493,8,FALSE)</f>
        <v>392254</v>
      </c>
      <c r="AD260" s="107">
        <f>VLOOKUP(Table3[Symbol],Finalcial!$A$2:$P$493,9,FALSE)</f>
        <v>108631</v>
      </c>
      <c r="AE260" s="107">
        <f>VLOOKUP(Table3[Symbol],Finalcial!$A$2:$P$493,10,FALSE)</f>
        <v>0.34</v>
      </c>
      <c r="AF260" s="107">
        <f>VLOOKUP(Table3[Symbol],Finalcial!$A$2:$P$493,11,FALSE)</f>
        <v>0.12</v>
      </c>
      <c r="AG260" s="107">
        <f>VLOOKUP(Table3[Symbol],Finalcial!$A$2:$P$493,12,FALSE)</f>
        <v>27.69</v>
      </c>
      <c r="AH260" s="107">
        <f>VLOOKUP(Table3[Symbol],Finalcial!$A$2:$P$493,13,FALSE)</f>
        <v>32.39</v>
      </c>
      <c r="AI260" s="107">
        <f>VLOOKUP(Table3[Symbol],Finalcial!$A$2:$P$493,14,FALSE)</f>
        <v>28.99</v>
      </c>
      <c r="AJ260" s="108">
        <f t="shared" si="5"/>
        <v>1.2342517329307472</v>
      </c>
    </row>
    <row r="261" spans="1:36" ht="18.55" customHeight="1" x14ac:dyDescent="0.3">
      <c r="A261" s="64" t="s">
        <v>228</v>
      </c>
      <c r="B261" s="14" t="str">
        <f>VLOOKUP(Table3[Symbol],stockComparisonTrading_excel!$A$2:$X$562,2,FALSE)</f>
        <v>Services: Media &amp; Publishing</v>
      </c>
      <c r="C261" s="104">
        <f>VLOOKUP(Table3[Symbol],stockComparisonTrading_excel!$A$2:$X$562,3,FALSE)</f>
        <v>19</v>
      </c>
      <c r="D261" s="105">
        <f>VLOOKUP(Table3[Symbol],stockComparisonTrading_excel!$A$2:$X$562,18,FALSE)</f>
        <v>24.74</v>
      </c>
      <c r="E261" s="105">
        <f>VLOOKUP(Table3[Symbol],stockComparisonTrading_excel!$A$2:$X$562,18,FALSE)</f>
        <v>24.74</v>
      </c>
      <c r="F261" s="105">
        <f>VLOOKUP(Table3[Symbol],stockComparisonTrading_excel!$A$2:$X$562,18,FALSE)</f>
        <v>24.74</v>
      </c>
      <c r="G261" s="105">
        <f>VLOOKUP(Table3[Symbol],stockComparisonTrading_excel!$A$2:$X$562,18,FALSE)</f>
        <v>24.74</v>
      </c>
      <c r="H261" s="105">
        <f>VLOOKUP(Table3[Symbol],stockComparisonTrading_excel!$A$2:$X$562,18,FALSE)</f>
        <v>24.74</v>
      </c>
      <c r="I261" s="105">
        <f>VLOOKUP(Table3[Symbol],stockComparisonTrading_excel!$A$2:$X$562,18,FALSE)</f>
        <v>24.74</v>
      </c>
      <c r="J261" s="105">
        <f>VLOOKUP(Table3[Symbol],stockComparisonTrading_excel!$A$2:$X$562,18,FALSE)</f>
        <v>24.74</v>
      </c>
      <c r="K261" s="105">
        <f>VLOOKUP(Table3[Symbol],stockComparisonTrading_excel!$A$2:$X$562,18,FALSE)</f>
        <v>24.74</v>
      </c>
      <c r="L261" s="105">
        <f>VLOOKUP(Table3[Symbol],stockComparisonTrading_excel!$A$2:$X$562,18,FALSE)</f>
        <v>24.74</v>
      </c>
      <c r="M261" s="105">
        <f>VLOOKUP(Table3[Symbol],stockComparisonTrading_excel!$A$2:$X$562,18,FALSE)</f>
        <v>24.74</v>
      </c>
      <c r="N261" s="105">
        <f>VLOOKUP(Table3[Symbol],stockComparisonTrading_excel!$A$2:$X$562,18,FALSE)</f>
        <v>24.74</v>
      </c>
      <c r="O261" s="105">
        <f>VLOOKUP(Table3[Symbol],stockComparisonTrading_excel!$A$2:$X$562,17,FALSE)</f>
        <v>21745620403.5</v>
      </c>
      <c r="P261" s="105">
        <f>VLOOKUP(Table3[Symbol],stockComparisonTrading_excel!$A$2:$X$562,18,FALSE)</f>
        <v>24.74</v>
      </c>
      <c r="Q261" s="105">
        <f>VLOOKUP(Table3[Symbol],stockComparisonTrading_excel!$A$2:$X$562,19,FALSE)</f>
        <v>3.51</v>
      </c>
      <c r="R261" s="105">
        <f>VLOOKUP(Table3[Symbol],stockComparisonTrading_excel!$A$2:$X$562,20,FALSE)</f>
        <v>6.97</v>
      </c>
      <c r="S261" s="105">
        <f>VLOOKUP(Table3[Symbol],stockComparisonTrading_excel!$A$2:$X$562,21,FALSE)</f>
        <v>3.55</v>
      </c>
      <c r="T261" s="105">
        <f>VLOOKUP(Table3[Symbol],stockComparisonTrading_excel!$A$2:$X$562,22,FALSE)</f>
        <v>57.75</v>
      </c>
      <c r="U261" s="105">
        <f>VLOOKUP(Table3[Symbol],stockComparisonTrading_excel!$A$2:$X$562,23,FALSE)</f>
        <v>887576343</v>
      </c>
      <c r="V261" s="105">
        <f>VLOOKUP(Table3[Symbol],stockComparisonTrading_excel!$A$2:$X$562,24,FALSE)</f>
        <v>1</v>
      </c>
      <c r="W261" s="106" t="str">
        <f>VLOOKUP(Table3[Symbol],Finalcial!$A$2:$P$493,2)</f>
        <v>Q1/2013</v>
      </c>
      <c r="X261" s="107">
        <f>VLOOKUP(Table3[Symbol],Finalcial!$A$2:$P$493,3)</f>
        <v>41364</v>
      </c>
      <c r="Y261" s="107">
        <f>VLOOKUP(Table3[Symbol],Finalcial!$A$2:$P$493,4,FALSE)</f>
        <v>11658505</v>
      </c>
      <c r="Z261" s="107">
        <f>VLOOKUP(Table3[Symbol],Finalcial!$A$2:$P$493,5,FALSE)</f>
        <v>5388385</v>
      </c>
      <c r="AA261" s="107">
        <f>VLOOKUP(Table3[Symbol],Finalcial!$A$2:$P$493,6,FALSE)</f>
        <v>887576</v>
      </c>
      <c r="AB261" s="107">
        <f>VLOOKUP(Table3[Symbol],Finalcial!$A$2:$P$493,7,FALSE)</f>
        <v>6187982</v>
      </c>
      <c r="AC261" s="107">
        <f>VLOOKUP(Table3[Symbol],Finalcial!$A$2:$P$493,8,FALSE)</f>
        <v>1898065</v>
      </c>
      <c r="AD261" s="107">
        <f>VLOOKUP(Table3[Symbol],Finalcial!$A$2:$P$493,9,FALSE)</f>
        <v>300697</v>
      </c>
      <c r="AE261" s="107">
        <f>VLOOKUP(Table3[Symbol],Finalcial!$A$2:$P$493,10,FALSE)</f>
        <v>0.34</v>
      </c>
      <c r="AF261" s="107">
        <f>VLOOKUP(Table3[Symbol],Finalcial!$A$2:$P$493,11,FALSE)</f>
        <v>0.87</v>
      </c>
      <c r="AG261" s="107">
        <f>VLOOKUP(Table3[Symbol],Finalcial!$A$2:$P$493,12,FALSE)</f>
        <v>15.84</v>
      </c>
      <c r="AH261" s="107">
        <f>VLOOKUP(Table3[Symbol],Finalcial!$A$2:$P$493,13,FALSE)</f>
        <v>10.82</v>
      </c>
      <c r="AI261" s="107">
        <f>VLOOKUP(Table3[Symbol],Finalcial!$A$2:$P$493,14,FALSE)</f>
        <v>14.23</v>
      </c>
      <c r="AJ261" s="108">
        <f t="shared" si="5"/>
        <v>17.919650013136145</v>
      </c>
    </row>
    <row r="262" spans="1:36" ht="18.55" customHeight="1" x14ac:dyDescent="0.3">
      <c r="A262" s="64" t="s">
        <v>365</v>
      </c>
      <c r="B262" s="14" t="str">
        <f>VLOOKUP(Table3[Symbol],stockComparisonTrading_excel!$A$2:$X$562,2,FALSE)</f>
        <v>Services: Commerce</v>
      </c>
      <c r="C262" s="104">
        <f>VLOOKUP(Table3[Symbol],stockComparisonTrading_excel!$A$2:$X$562,3,FALSE)</f>
        <v>18.100000000000001</v>
      </c>
      <c r="D262" s="105">
        <f>VLOOKUP(Table3[Symbol],stockComparisonTrading_excel!$A$2:$X$562,18,FALSE)</f>
        <v>28.61</v>
      </c>
      <c r="E262" s="105">
        <f>VLOOKUP(Table3[Symbol],stockComparisonTrading_excel!$A$2:$X$562,18,FALSE)</f>
        <v>28.61</v>
      </c>
      <c r="F262" s="105">
        <f>VLOOKUP(Table3[Symbol],stockComparisonTrading_excel!$A$2:$X$562,18,FALSE)</f>
        <v>28.61</v>
      </c>
      <c r="G262" s="105">
        <f>VLOOKUP(Table3[Symbol],stockComparisonTrading_excel!$A$2:$X$562,18,FALSE)</f>
        <v>28.61</v>
      </c>
      <c r="H262" s="105">
        <f>VLOOKUP(Table3[Symbol],stockComparisonTrading_excel!$A$2:$X$562,18,FALSE)</f>
        <v>28.61</v>
      </c>
      <c r="I262" s="105">
        <f>VLOOKUP(Table3[Symbol],stockComparisonTrading_excel!$A$2:$X$562,18,FALSE)</f>
        <v>28.61</v>
      </c>
      <c r="J262" s="105">
        <f>VLOOKUP(Table3[Symbol],stockComparisonTrading_excel!$A$2:$X$562,18,FALSE)</f>
        <v>28.61</v>
      </c>
      <c r="K262" s="105">
        <f>VLOOKUP(Table3[Symbol],stockComparisonTrading_excel!$A$2:$X$562,18,FALSE)</f>
        <v>28.61</v>
      </c>
      <c r="L262" s="105">
        <f>VLOOKUP(Table3[Symbol],stockComparisonTrading_excel!$A$2:$X$562,18,FALSE)</f>
        <v>28.61</v>
      </c>
      <c r="M262" s="105">
        <f>VLOOKUP(Table3[Symbol],stockComparisonTrading_excel!$A$2:$X$562,18,FALSE)</f>
        <v>28.61</v>
      </c>
      <c r="N262" s="105">
        <f>VLOOKUP(Table3[Symbol],stockComparisonTrading_excel!$A$2:$X$562,18,FALSE)</f>
        <v>28.61</v>
      </c>
      <c r="O262" s="105">
        <f>VLOOKUP(Table3[Symbol],stockComparisonTrading_excel!$A$2:$X$562,17,FALSE)</f>
        <v>7425000000</v>
      </c>
      <c r="P262" s="105">
        <f>VLOOKUP(Table3[Symbol],stockComparisonTrading_excel!$A$2:$X$562,18,FALSE)</f>
        <v>28.61</v>
      </c>
      <c r="Q262" s="105">
        <f>VLOOKUP(Table3[Symbol],stockComparisonTrading_excel!$A$2:$X$562,19,FALSE)</f>
        <v>5.79</v>
      </c>
      <c r="R262" s="105">
        <f>VLOOKUP(Table3[Symbol],stockComparisonTrading_excel!$A$2:$X$562,20,FALSE)</f>
        <v>4.75</v>
      </c>
      <c r="S262" s="105">
        <f>VLOOKUP(Table3[Symbol],stockComparisonTrading_excel!$A$2:$X$562,21,FALSE)</f>
        <v>1.0900000000000001</v>
      </c>
      <c r="T262" s="105">
        <f>VLOOKUP(Table3[Symbol],stockComparisonTrading_excel!$A$2:$X$562,22,FALSE)</f>
        <v>69.59</v>
      </c>
      <c r="U262" s="105">
        <f>VLOOKUP(Table3[Symbol],stockComparisonTrading_excel!$A$2:$X$562,23,FALSE)</f>
        <v>270000000</v>
      </c>
      <c r="V262" s="105">
        <f>VLOOKUP(Table3[Symbol],stockComparisonTrading_excel!$A$2:$X$562,24,FALSE)</f>
        <v>1</v>
      </c>
      <c r="W262" s="106" t="str">
        <f>VLOOKUP(Table3[Symbol],Finalcial!$A$2:$P$493,2)</f>
        <v>Q4/2012</v>
      </c>
      <c r="X262" s="107">
        <f>VLOOKUP(Table3[Symbol],Finalcial!$A$2:$P$493,3)</f>
        <v>41274</v>
      </c>
      <c r="Y262" s="107">
        <f>VLOOKUP(Table3[Symbol],Finalcial!$A$2:$P$493,4,FALSE)</f>
        <v>2957984</v>
      </c>
      <c r="Z262" s="107">
        <f>VLOOKUP(Table3[Symbol],Finalcial!$A$2:$P$493,5,FALSE)</f>
        <v>1675972</v>
      </c>
      <c r="AA262" s="107">
        <f>VLOOKUP(Table3[Symbol],Finalcial!$A$2:$P$493,6,FALSE)</f>
        <v>270000</v>
      </c>
      <c r="AB262" s="107">
        <f>VLOOKUP(Table3[Symbol],Finalcial!$A$2:$P$493,7,FALSE)</f>
        <v>1282012</v>
      </c>
      <c r="AC262" s="107">
        <f>VLOOKUP(Table3[Symbol],Finalcial!$A$2:$P$493,8,FALSE)</f>
        <v>928025</v>
      </c>
      <c r="AD262" s="107">
        <f>VLOOKUP(Table3[Symbol],Finalcial!$A$2:$P$493,9,FALSE)</f>
        <v>89281</v>
      </c>
      <c r="AE262" s="107">
        <f>VLOOKUP(Table3[Symbol],Finalcial!$A$2:$P$493,10,FALSE)</f>
        <v>0.33</v>
      </c>
      <c r="AF262" s="107">
        <f>VLOOKUP(Table3[Symbol],Finalcial!$A$2:$P$493,11,FALSE)</f>
        <v>1.31</v>
      </c>
      <c r="AG262" s="107">
        <f>VLOOKUP(Table3[Symbol],Finalcial!$A$2:$P$493,12,FALSE)</f>
        <v>9.6199999999999992</v>
      </c>
      <c r="AH262" s="107">
        <f>VLOOKUP(Table3[Symbol],Finalcial!$A$2:$P$493,13,FALSE)</f>
        <v>14.49</v>
      </c>
      <c r="AI262" s="107">
        <f>VLOOKUP(Table3[Symbol],Finalcial!$A$2:$P$493,14,FALSE)</f>
        <v>22.38</v>
      </c>
      <c r="AJ262" s="108">
        <f t="shared" si="5"/>
        <v>18.77187755513491</v>
      </c>
    </row>
    <row r="263" spans="1:36" ht="18.55" customHeight="1" x14ac:dyDescent="0.3">
      <c r="A263" s="64" t="s">
        <v>370</v>
      </c>
      <c r="B263" s="14" t="str">
        <f>VLOOKUP(Table3[Symbol],stockComparisonTrading_excel!$A$2:$X$562,2,FALSE)</f>
        <v>Services: Health Care Services</v>
      </c>
      <c r="C263" s="104">
        <f>VLOOKUP(Table3[Symbol],stockComparisonTrading_excel!$A$2:$X$562,3,FALSE)</f>
        <v>26</v>
      </c>
      <c r="D263" s="105">
        <f>VLOOKUP(Table3[Symbol],stockComparisonTrading_excel!$A$2:$X$562,18,FALSE)</f>
        <v>23.51</v>
      </c>
      <c r="E263" s="105">
        <f>VLOOKUP(Table3[Symbol],stockComparisonTrading_excel!$A$2:$X$562,18,FALSE)</f>
        <v>23.51</v>
      </c>
      <c r="F263" s="105">
        <f>VLOOKUP(Table3[Symbol],stockComparisonTrading_excel!$A$2:$X$562,18,FALSE)</f>
        <v>23.51</v>
      </c>
      <c r="G263" s="105">
        <f>VLOOKUP(Table3[Symbol],stockComparisonTrading_excel!$A$2:$X$562,18,FALSE)</f>
        <v>23.51</v>
      </c>
      <c r="H263" s="105">
        <f>VLOOKUP(Table3[Symbol],stockComparisonTrading_excel!$A$2:$X$562,18,FALSE)</f>
        <v>23.51</v>
      </c>
      <c r="I263" s="105">
        <f>VLOOKUP(Table3[Symbol],stockComparisonTrading_excel!$A$2:$X$562,18,FALSE)</f>
        <v>23.51</v>
      </c>
      <c r="J263" s="105">
        <f>VLOOKUP(Table3[Symbol],stockComparisonTrading_excel!$A$2:$X$562,18,FALSE)</f>
        <v>23.51</v>
      </c>
      <c r="K263" s="105">
        <f>VLOOKUP(Table3[Symbol],stockComparisonTrading_excel!$A$2:$X$562,18,FALSE)</f>
        <v>23.51</v>
      </c>
      <c r="L263" s="105">
        <f>VLOOKUP(Table3[Symbol],stockComparisonTrading_excel!$A$2:$X$562,18,FALSE)</f>
        <v>23.51</v>
      </c>
      <c r="M263" s="105">
        <f>VLOOKUP(Table3[Symbol],stockComparisonTrading_excel!$A$2:$X$562,18,FALSE)</f>
        <v>23.51</v>
      </c>
      <c r="N263" s="105">
        <f>VLOOKUP(Table3[Symbol],stockComparisonTrading_excel!$A$2:$X$562,18,FALSE)</f>
        <v>23.51</v>
      </c>
      <c r="O263" s="105">
        <f>VLOOKUP(Table3[Symbol],stockComparisonTrading_excel!$A$2:$X$562,17,FALSE)</f>
        <v>2875000000</v>
      </c>
      <c r="P263" s="105">
        <f>VLOOKUP(Table3[Symbol],stockComparisonTrading_excel!$A$2:$X$562,18,FALSE)</f>
        <v>23.51</v>
      </c>
      <c r="Q263" s="105">
        <f>VLOOKUP(Table3[Symbol],stockComparisonTrading_excel!$A$2:$X$562,19,FALSE)</f>
        <v>2.21</v>
      </c>
      <c r="R263" s="105">
        <f>VLOOKUP(Table3[Symbol],stockComparisonTrading_excel!$A$2:$X$562,20,FALSE)</f>
        <v>13.02</v>
      </c>
      <c r="S263" s="105">
        <f>VLOOKUP(Table3[Symbol],stockComparisonTrading_excel!$A$2:$X$562,21,FALSE)</f>
        <v>2.46</v>
      </c>
      <c r="T263" s="105">
        <f>VLOOKUP(Table3[Symbol],stockComparisonTrading_excel!$A$2:$X$562,22,FALSE)</f>
        <v>50.28</v>
      </c>
      <c r="U263" s="105">
        <f>VLOOKUP(Table3[Symbol],stockComparisonTrading_excel!$A$2:$X$562,23,FALSE)</f>
        <v>100000000</v>
      </c>
      <c r="V263" s="105">
        <f>VLOOKUP(Table3[Symbol],stockComparisonTrading_excel!$A$2:$X$562,24,FALSE)</f>
        <v>6.5</v>
      </c>
      <c r="W263" s="106" t="str">
        <f>VLOOKUP(Table3[Symbol],Finalcial!$A$2:$P$493,2)</f>
        <v>Q4/2012</v>
      </c>
      <c r="X263" s="107">
        <f>VLOOKUP(Table3[Symbol],Finalcial!$A$2:$P$493,3)</f>
        <v>41274</v>
      </c>
      <c r="Y263" s="107">
        <f>VLOOKUP(Table3[Symbol],Finalcial!$A$2:$P$493,4,FALSE)</f>
        <v>1897326.92</v>
      </c>
      <c r="Z263" s="107">
        <f>VLOOKUP(Table3[Symbol],Finalcial!$A$2:$P$493,5,FALSE)</f>
        <v>595301.96</v>
      </c>
      <c r="AA263" s="107">
        <f>VLOOKUP(Table3[Symbol],Finalcial!$A$2:$P$493,6,FALSE)</f>
        <v>650000</v>
      </c>
      <c r="AB263" s="107">
        <f>VLOOKUP(Table3[Symbol],Finalcial!$A$2:$P$493,7,FALSE)</f>
        <v>1302024.96</v>
      </c>
      <c r="AC263" s="107">
        <f>VLOOKUP(Table3[Symbol],Finalcial!$A$2:$P$493,8,FALSE)</f>
        <v>395664.56</v>
      </c>
      <c r="AD263" s="107">
        <f>VLOOKUP(Table3[Symbol],Finalcial!$A$2:$P$493,9,FALSE)</f>
        <v>31795.39</v>
      </c>
      <c r="AE263" s="107">
        <f>VLOOKUP(Table3[Symbol],Finalcial!$A$2:$P$493,10,FALSE)</f>
        <v>0.33</v>
      </c>
      <c r="AF263" s="107">
        <f>VLOOKUP(Table3[Symbol],Finalcial!$A$2:$P$493,11,FALSE)</f>
        <v>0.46</v>
      </c>
      <c r="AG263" s="107">
        <f>VLOOKUP(Table3[Symbol],Finalcial!$A$2:$P$493,12,FALSE)</f>
        <v>8.0399999999999991</v>
      </c>
      <c r="AH263" s="107">
        <f>VLOOKUP(Table3[Symbol],Finalcial!$A$2:$P$493,13,FALSE)</f>
        <v>10.130000000000001</v>
      </c>
      <c r="AI263" s="107">
        <f>VLOOKUP(Table3[Symbol],Finalcial!$A$2:$P$493,14,FALSE)</f>
        <v>10.210000000000001</v>
      </c>
      <c r="AJ263" s="108">
        <f t="shared" si="5"/>
        <v>18.722901653352892</v>
      </c>
    </row>
    <row r="264" spans="1:36" ht="18.55" customHeight="1" x14ac:dyDescent="0.3">
      <c r="A264" s="64" t="s">
        <v>231</v>
      </c>
      <c r="B264" s="14" t="str">
        <f>VLOOKUP(Table3[Symbol],stockComparisonTrading_excel!$A$2:$X$562,2,FALSE)</f>
        <v>Services: Tourism &amp; Leisure</v>
      </c>
      <c r="C264" s="104">
        <f>VLOOKUP(Table3[Symbol],stockComparisonTrading_excel!$A$2:$X$562,3,FALSE)</f>
        <v>18.3</v>
      </c>
      <c r="D264" s="105" t="str">
        <f>VLOOKUP(Table3[Symbol],stockComparisonTrading_excel!$A$2:$X$562,18,FALSE)</f>
        <v>N/A</v>
      </c>
      <c r="E264" s="105" t="str">
        <f>VLOOKUP(Table3[Symbol],stockComparisonTrading_excel!$A$2:$X$562,18,FALSE)</f>
        <v>N/A</v>
      </c>
      <c r="F264" s="105" t="str">
        <f>VLOOKUP(Table3[Symbol],stockComparisonTrading_excel!$A$2:$X$562,18,FALSE)</f>
        <v>N/A</v>
      </c>
      <c r="G264" s="105" t="str">
        <f>VLOOKUP(Table3[Symbol],stockComparisonTrading_excel!$A$2:$X$562,18,FALSE)</f>
        <v>N/A</v>
      </c>
      <c r="H264" s="105" t="str">
        <f>VLOOKUP(Table3[Symbol],stockComparisonTrading_excel!$A$2:$X$562,18,FALSE)</f>
        <v>N/A</v>
      </c>
      <c r="I264" s="105" t="str">
        <f>VLOOKUP(Table3[Symbol],stockComparisonTrading_excel!$A$2:$X$562,18,FALSE)</f>
        <v>N/A</v>
      </c>
      <c r="J264" s="105" t="str">
        <f>VLOOKUP(Table3[Symbol],stockComparisonTrading_excel!$A$2:$X$562,18,FALSE)</f>
        <v>N/A</v>
      </c>
      <c r="K264" s="105" t="str">
        <f>VLOOKUP(Table3[Symbol],stockComparisonTrading_excel!$A$2:$X$562,18,FALSE)</f>
        <v>N/A</v>
      </c>
      <c r="L264" s="105" t="str">
        <f>VLOOKUP(Table3[Symbol],stockComparisonTrading_excel!$A$2:$X$562,18,FALSE)</f>
        <v>N/A</v>
      </c>
      <c r="M264" s="105" t="str">
        <f>VLOOKUP(Table3[Symbol],stockComparisonTrading_excel!$A$2:$X$562,18,FALSE)</f>
        <v>N/A</v>
      </c>
      <c r="N264" s="105" t="str">
        <f>VLOOKUP(Table3[Symbol],stockComparisonTrading_excel!$A$2:$X$562,18,FALSE)</f>
        <v>N/A</v>
      </c>
      <c r="O264" s="105">
        <f>VLOOKUP(Table3[Symbol],stockComparisonTrading_excel!$A$2:$X$562,17,FALSE)</f>
        <v>753356240</v>
      </c>
      <c r="P264" s="105" t="str">
        <f>VLOOKUP(Table3[Symbol],stockComparisonTrading_excel!$A$2:$X$562,18,FALSE)</f>
        <v>N/A</v>
      </c>
      <c r="Q264" s="105">
        <f>VLOOKUP(Table3[Symbol],stockComparisonTrading_excel!$A$2:$X$562,19,FALSE)</f>
        <v>1.38</v>
      </c>
      <c r="R264" s="105">
        <f>VLOOKUP(Table3[Symbol],stockComparisonTrading_excel!$A$2:$X$562,20,FALSE)</f>
        <v>20.27</v>
      </c>
      <c r="S264" s="105" t="str">
        <f>VLOOKUP(Table3[Symbol],stockComparisonTrading_excel!$A$2:$X$562,21,FALSE)</f>
        <v>-</v>
      </c>
      <c r="T264" s="105">
        <f>VLOOKUP(Table3[Symbol],stockComparisonTrading_excel!$A$2:$X$562,22,FALSE)</f>
        <v>5.29</v>
      </c>
      <c r="U264" s="105">
        <f>VLOOKUP(Table3[Symbol],stockComparisonTrading_excel!$A$2:$X$562,23,FALSE)</f>
        <v>26905580</v>
      </c>
      <c r="V264" s="105">
        <f>VLOOKUP(Table3[Symbol],stockComparisonTrading_excel!$A$2:$X$562,24,FALSE)</f>
        <v>10</v>
      </c>
      <c r="W264" s="106" t="str">
        <f>VLOOKUP(Table3[Symbol],Finalcial!$A$2:$P$493,2)</f>
        <v>Q1/2013</v>
      </c>
      <c r="X264" s="107">
        <f>VLOOKUP(Table3[Symbol],Finalcial!$A$2:$P$493,3)</f>
        <v>41364</v>
      </c>
      <c r="Y264" s="107">
        <f>VLOOKUP(Table3[Symbol],Finalcial!$A$2:$P$493,4,FALSE)</f>
        <v>1001281</v>
      </c>
      <c r="Z264" s="107">
        <f>VLOOKUP(Table3[Symbol],Finalcial!$A$2:$P$493,5,FALSE)</f>
        <v>432941</v>
      </c>
      <c r="AA264" s="107">
        <f>VLOOKUP(Table3[Symbol],Finalcial!$A$2:$P$493,6,FALSE)</f>
        <v>269056</v>
      </c>
      <c r="AB264" s="107">
        <f>VLOOKUP(Table3[Symbol],Finalcial!$A$2:$P$493,7,FALSE)</f>
        <v>568340</v>
      </c>
      <c r="AC264" s="107">
        <f>VLOOKUP(Table3[Symbol],Finalcial!$A$2:$P$493,8,FALSE)</f>
        <v>22371</v>
      </c>
      <c r="AD264" s="107">
        <f>VLOOKUP(Table3[Symbol],Finalcial!$A$2:$P$493,9,FALSE)</f>
        <v>9009</v>
      </c>
      <c r="AE264" s="107">
        <f>VLOOKUP(Table3[Symbol],Finalcial!$A$2:$P$493,10,FALSE)</f>
        <v>0.33</v>
      </c>
      <c r="AF264" s="107">
        <f>VLOOKUP(Table3[Symbol],Finalcial!$A$2:$P$493,11,FALSE)</f>
        <v>0.76</v>
      </c>
      <c r="AG264" s="107">
        <f>VLOOKUP(Table3[Symbol],Finalcial!$A$2:$P$493,12,FALSE)</f>
        <v>40.270000000000003</v>
      </c>
      <c r="AH264" s="107">
        <f>VLOOKUP(Table3[Symbol],Finalcial!$A$2:$P$493,13,FALSE)</f>
        <v>0.03</v>
      </c>
      <c r="AI264" s="107">
        <f>VLOOKUP(Table3[Symbol],Finalcial!$A$2:$P$493,14,FALSE)</f>
        <v>-0.38</v>
      </c>
      <c r="AJ264" s="108">
        <f t="shared" si="5"/>
        <v>48.056499056499057</v>
      </c>
    </row>
    <row r="265" spans="1:36" ht="18.55" customHeight="1" x14ac:dyDescent="0.3">
      <c r="A265" s="38" t="s">
        <v>507</v>
      </c>
      <c r="B265" s="14" t="str">
        <f>VLOOKUP(Table3[Symbol],stockComparisonTrading_excel!$A$2:$X$562,2,FALSE)</f>
        <v>Agribusiness</v>
      </c>
      <c r="C265" s="104">
        <f>VLOOKUP(Table3[Symbol],stockComparisonTrading_excel!$A$2:$X$562,3,FALSE)</f>
        <v>95.25</v>
      </c>
      <c r="D265" s="105">
        <f>VLOOKUP(Table3[Symbol],stockComparisonTrading_excel!$A$2:$X$562,18,FALSE)</f>
        <v>12.11</v>
      </c>
      <c r="E265" s="105">
        <f>VLOOKUP(Table3[Symbol],stockComparisonTrading_excel!$A$2:$X$562,18,FALSE)</f>
        <v>12.11</v>
      </c>
      <c r="F265" s="105">
        <f>VLOOKUP(Table3[Symbol],stockComparisonTrading_excel!$A$2:$X$562,18,FALSE)</f>
        <v>12.11</v>
      </c>
      <c r="G265" s="105">
        <f>VLOOKUP(Table3[Symbol],stockComparisonTrading_excel!$A$2:$X$562,18,FALSE)</f>
        <v>12.11</v>
      </c>
      <c r="H265" s="105">
        <f>VLOOKUP(Table3[Symbol],stockComparisonTrading_excel!$A$2:$X$562,18,FALSE)</f>
        <v>12.11</v>
      </c>
      <c r="I265" s="105">
        <f>VLOOKUP(Table3[Symbol],stockComparisonTrading_excel!$A$2:$X$562,18,FALSE)</f>
        <v>12.11</v>
      </c>
      <c r="J265" s="105">
        <f>VLOOKUP(Table3[Symbol],stockComparisonTrading_excel!$A$2:$X$562,18,FALSE)</f>
        <v>12.11</v>
      </c>
      <c r="K265" s="105">
        <f>VLOOKUP(Table3[Symbol],stockComparisonTrading_excel!$A$2:$X$562,18,FALSE)</f>
        <v>12.11</v>
      </c>
      <c r="L265" s="105">
        <f>VLOOKUP(Table3[Symbol],stockComparisonTrading_excel!$A$2:$X$562,18,FALSE)</f>
        <v>12.11</v>
      </c>
      <c r="M265" s="105">
        <f>VLOOKUP(Table3[Symbol],stockComparisonTrading_excel!$A$2:$X$562,18,FALSE)</f>
        <v>12.11</v>
      </c>
      <c r="N265" s="105">
        <f>VLOOKUP(Table3[Symbol],stockComparisonTrading_excel!$A$2:$X$562,18,FALSE)</f>
        <v>12.11</v>
      </c>
      <c r="O265" s="105">
        <f>VLOOKUP(Table3[Symbol],stockComparisonTrading_excel!$A$2:$X$562,17,FALSE)</f>
        <v>12690000000</v>
      </c>
      <c r="P265" s="105">
        <f>VLOOKUP(Table3[Symbol],stockComparisonTrading_excel!$A$2:$X$562,18,FALSE)</f>
        <v>12.11</v>
      </c>
      <c r="Q265" s="105">
        <f>VLOOKUP(Table3[Symbol],stockComparisonTrading_excel!$A$2:$X$562,19,FALSE)</f>
        <v>3.76</v>
      </c>
      <c r="R265" s="105">
        <f>VLOOKUP(Table3[Symbol],stockComparisonTrading_excel!$A$2:$X$562,20,FALSE)</f>
        <v>3.59</v>
      </c>
      <c r="S265" s="105">
        <f>VLOOKUP(Table3[Symbol],stockComparisonTrading_excel!$A$2:$X$562,21,FALSE)</f>
        <v>5.19</v>
      </c>
      <c r="T265" s="105">
        <f>VLOOKUP(Table3[Symbol],stockComparisonTrading_excel!$A$2:$X$562,22,FALSE)</f>
        <v>2.71</v>
      </c>
      <c r="U265" s="105">
        <f>VLOOKUP(Table3[Symbol],stockComparisonTrading_excel!$A$2:$X$562,23,FALSE)</f>
        <v>940000000</v>
      </c>
      <c r="V265" s="105">
        <f>VLOOKUP(Table3[Symbol],stockComparisonTrading_excel!$A$2:$X$562,24,FALSE)</f>
        <v>0.5</v>
      </c>
      <c r="W265" s="106" t="str">
        <f>VLOOKUP(Table3[Symbol],Finalcial!$A$2:$P$493,2)</f>
        <v>Q1/2013</v>
      </c>
      <c r="X265" s="107">
        <f>VLOOKUP(Table3[Symbol],Finalcial!$A$2:$P$493,3)</f>
        <v>41364</v>
      </c>
      <c r="Y265" s="107">
        <f>VLOOKUP(Table3[Symbol],Finalcial!$A$2:$P$493,4,FALSE)</f>
        <v>3844884.35</v>
      </c>
      <c r="Z265" s="107">
        <f>VLOOKUP(Table3[Symbol],Finalcial!$A$2:$P$493,5,FALSE)</f>
        <v>466290.54</v>
      </c>
      <c r="AA265" s="107">
        <f>VLOOKUP(Table3[Symbol],Finalcial!$A$2:$P$493,6,FALSE)</f>
        <v>470000</v>
      </c>
      <c r="AB265" s="107">
        <f>VLOOKUP(Table3[Symbol],Finalcial!$A$2:$P$493,7,FALSE)</f>
        <v>3378593.81</v>
      </c>
      <c r="AC265" s="107">
        <f>VLOOKUP(Table3[Symbol],Finalcial!$A$2:$P$493,8,FALSE)</f>
        <v>1680229.57</v>
      </c>
      <c r="AD265" s="107">
        <f>VLOOKUP(Table3[Symbol],Finalcial!$A$2:$P$493,9,FALSE)</f>
        <v>296990.96000000002</v>
      </c>
      <c r="AE265" s="107">
        <f>VLOOKUP(Table3[Symbol],Finalcial!$A$2:$P$493,10,FALSE)</f>
        <v>0.32</v>
      </c>
      <c r="AF265" s="107">
        <f>VLOOKUP(Table3[Symbol],Finalcial!$A$2:$P$493,11,FALSE)</f>
        <v>0.14000000000000001</v>
      </c>
      <c r="AG265" s="107">
        <f>VLOOKUP(Table3[Symbol],Finalcial!$A$2:$P$493,12,FALSE)</f>
        <v>17.68</v>
      </c>
      <c r="AH265" s="107">
        <f>VLOOKUP(Table3[Symbol],Finalcial!$A$2:$P$493,13,FALSE)</f>
        <v>32.86</v>
      </c>
      <c r="AI265" s="107">
        <f>VLOOKUP(Table3[Symbol],Finalcial!$A$2:$P$493,14,FALSE)</f>
        <v>33.18</v>
      </c>
      <c r="AJ265" s="108">
        <f t="shared" si="5"/>
        <v>1.5700496068971255</v>
      </c>
    </row>
    <row r="266" spans="1:36" ht="18.55" customHeight="1" x14ac:dyDescent="0.3">
      <c r="A266" s="64" t="s">
        <v>36</v>
      </c>
      <c r="B266" s="14" t="str">
        <f>VLOOKUP(Table3[Symbol],stockComparisonTrading_excel!$A$2:$X$562,2,FALSE)</f>
        <v>Industrials: Steel</v>
      </c>
      <c r="C266" s="104">
        <f>VLOOKUP(Table3[Symbol],stockComparisonTrading_excel!$A$2:$X$562,3,FALSE)</f>
        <v>2.2000000000000002</v>
      </c>
      <c r="D266" s="105">
        <f>VLOOKUP(Table3[Symbol],stockComparisonTrading_excel!$A$2:$X$562,18,FALSE)</f>
        <v>8.5399999999999991</v>
      </c>
      <c r="E266" s="105">
        <f>VLOOKUP(Table3[Symbol],stockComparisonTrading_excel!$A$2:$X$562,18,FALSE)</f>
        <v>8.5399999999999991</v>
      </c>
      <c r="F266" s="105">
        <f>VLOOKUP(Table3[Symbol],stockComparisonTrading_excel!$A$2:$X$562,18,FALSE)</f>
        <v>8.5399999999999991</v>
      </c>
      <c r="G266" s="105">
        <f>VLOOKUP(Table3[Symbol],stockComparisonTrading_excel!$A$2:$X$562,18,FALSE)</f>
        <v>8.5399999999999991</v>
      </c>
      <c r="H266" s="105">
        <f>VLOOKUP(Table3[Symbol],stockComparisonTrading_excel!$A$2:$X$562,18,FALSE)</f>
        <v>8.5399999999999991</v>
      </c>
      <c r="I266" s="105">
        <f>VLOOKUP(Table3[Symbol],stockComparisonTrading_excel!$A$2:$X$562,18,FALSE)</f>
        <v>8.5399999999999991</v>
      </c>
      <c r="J266" s="105">
        <f>VLOOKUP(Table3[Symbol],stockComparisonTrading_excel!$A$2:$X$562,18,FALSE)</f>
        <v>8.5399999999999991</v>
      </c>
      <c r="K266" s="105">
        <f>VLOOKUP(Table3[Symbol],stockComparisonTrading_excel!$A$2:$X$562,18,FALSE)</f>
        <v>8.5399999999999991</v>
      </c>
      <c r="L266" s="105">
        <f>VLOOKUP(Table3[Symbol],stockComparisonTrading_excel!$A$2:$X$562,18,FALSE)</f>
        <v>8.5399999999999991</v>
      </c>
      <c r="M266" s="105">
        <f>VLOOKUP(Table3[Symbol],stockComparisonTrading_excel!$A$2:$X$562,18,FALSE)</f>
        <v>8.5399999999999991</v>
      </c>
      <c r="N266" s="105">
        <f>VLOOKUP(Table3[Symbol],stockComparisonTrading_excel!$A$2:$X$562,18,FALSE)</f>
        <v>8.5399999999999991</v>
      </c>
      <c r="O266" s="105">
        <f>VLOOKUP(Table3[Symbol],stockComparisonTrading_excel!$A$2:$X$562,17,FALSE)</f>
        <v>2284501381.4000001</v>
      </c>
      <c r="P266" s="105">
        <f>VLOOKUP(Table3[Symbol],stockComparisonTrading_excel!$A$2:$X$562,18,FALSE)</f>
        <v>8.5399999999999991</v>
      </c>
      <c r="Q266" s="105">
        <f>VLOOKUP(Table3[Symbol],stockComparisonTrading_excel!$A$2:$X$562,19,FALSE)</f>
        <v>1.22</v>
      </c>
      <c r="R266" s="105">
        <f>VLOOKUP(Table3[Symbol],stockComparisonTrading_excel!$A$2:$X$562,20,FALSE)</f>
        <v>3.91</v>
      </c>
      <c r="S266" s="105">
        <f>VLOOKUP(Table3[Symbol],stockComparisonTrading_excel!$A$2:$X$562,21,FALSE)</f>
        <v>3.78</v>
      </c>
      <c r="T266" s="105">
        <f>VLOOKUP(Table3[Symbol],stockComparisonTrading_excel!$A$2:$X$562,22,FALSE)</f>
        <v>95.63</v>
      </c>
      <c r="U266" s="105">
        <f>VLOOKUP(Table3[Symbol],stockComparisonTrading_excel!$A$2:$X$562,23,FALSE)</f>
        <v>479937265</v>
      </c>
      <c r="V266" s="105">
        <f>VLOOKUP(Table3[Symbol],stockComparisonTrading_excel!$A$2:$X$562,24,FALSE)</f>
        <v>1</v>
      </c>
      <c r="W266" s="106">
        <f>VLOOKUP(Table3[Symbol],Finalcial!$A$2:$P$493,2)</f>
        <v>0</v>
      </c>
      <c r="X266" s="107">
        <f>VLOOKUP(Table3[Symbol],Finalcial!$A$2:$P$493,3)</f>
        <v>0</v>
      </c>
      <c r="Y266" s="107">
        <f>VLOOKUP(Table3[Symbol],Finalcial!$A$2:$P$493,4,FALSE)</f>
        <v>3977667</v>
      </c>
      <c r="Z266" s="107">
        <f>VLOOKUP(Table3[Symbol],Finalcial!$A$2:$P$493,5,FALSE)</f>
        <v>2100653</v>
      </c>
      <c r="AA266" s="107">
        <f>VLOOKUP(Table3[Symbol],Finalcial!$A$2:$P$493,6,FALSE)</f>
        <v>479937</v>
      </c>
      <c r="AB266" s="107">
        <f>VLOOKUP(Table3[Symbol],Finalcial!$A$2:$P$493,7,FALSE)</f>
        <v>1876809</v>
      </c>
      <c r="AC266" s="107">
        <f>VLOOKUP(Table3[Symbol],Finalcial!$A$2:$P$493,8,FALSE)</f>
        <v>1873281</v>
      </c>
      <c r="AD266" s="107">
        <f>VLOOKUP(Table3[Symbol],Finalcial!$A$2:$P$493,9,FALSE)</f>
        <v>152691</v>
      </c>
      <c r="AE266" s="107">
        <f>VLOOKUP(Table3[Symbol],Finalcial!$A$2:$P$493,10,FALSE)</f>
        <v>0.32</v>
      </c>
      <c r="AF266" s="107">
        <f>VLOOKUP(Table3[Symbol],Finalcial!$A$2:$P$493,11,FALSE)</f>
        <v>1.1200000000000001</v>
      </c>
      <c r="AG266" s="107">
        <f>VLOOKUP(Table3[Symbol],Finalcial!$A$2:$P$493,12,FALSE)</f>
        <v>8.15</v>
      </c>
      <c r="AH266" s="107">
        <f>VLOOKUP(Table3[Symbol],Finalcial!$A$2:$P$493,13,FALSE)</f>
        <v>10.31</v>
      </c>
      <c r="AI266" s="107">
        <f>VLOOKUP(Table3[Symbol],Finalcial!$A$2:$P$493,14,FALSE)</f>
        <v>15.24</v>
      </c>
      <c r="AJ266" s="108">
        <f t="shared" si="5"/>
        <v>13.757543011703374</v>
      </c>
    </row>
    <row r="267" spans="1:36" ht="18.55" customHeight="1" x14ac:dyDescent="0.3">
      <c r="A267" s="64" t="s">
        <v>278</v>
      </c>
      <c r="B267" s="14" t="str">
        <f>VLOOKUP(Table3[Symbol],stockComparisonTrading_excel!$A$2:$X$562,2,FALSE)</f>
        <v>Services: Commerce</v>
      </c>
      <c r="C267" s="104">
        <f>VLOOKUP(Table3[Symbol],stockComparisonTrading_excel!$A$2:$X$562,3,FALSE)</f>
        <v>58.5</v>
      </c>
      <c r="D267" s="105">
        <f>VLOOKUP(Table3[Symbol],stockComparisonTrading_excel!$A$2:$X$562,18,FALSE)</f>
        <v>63.72</v>
      </c>
      <c r="E267" s="105">
        <f>VLOOKUP(Table3[Symbol],stockComparisonTrading_excel!$A$2:$X$562,18,FALSE)</f>
        <v>63.72</v>
      </c>
      <c r="F267" s="105">
        <f>VLOOKUP(Table3[Symbol],stockComparisonTrading_excel!$A$2:$X$562,18,FALSE)</f>
        <v>63.72</v>
      </c>
      <c r="G267" s="105">
        <f>VLOOKUP(Table3[Symbol],stockComparisonTrading_excel!$A$2:$X$562,18,FALSE)</f>
        <v>63.72</v>
      </c>
      <c r="H267" s="105">
        <f>VLOOKUP(Table3[Symbol],stockComparisonTrading_excel!$A$2:$X$562,18,FALSE)</f>
        <v>63.72</v>
      </c>
      <c r="I267" s="105">
        <f>VLOOKUP(Table3[Symbol],stockComparisonTrading_excel!$A$2:$X$562,18,FALSE)</f>
        <v>63.72</v>
      </c>
      <c r="J267" s="105">
        <f>VLOOKUP(Table3[Symbol],stockComparisonTrading_excel!$A$2:$X$562,18,FALSE)</f>
        <v>63.72</v>
      </c>
      <c r="K267" s="105">
        <f>VLOOKUP(Table3[Symbol],stockComparisonTrading_excel!$A$2:$X$562,18,FALSE)</f>
        <v>63.72</v>
      </c>
      <c r="L267" s="105">
        <f>VLOOKUP(Table3[Symbol],stockComparisonTrading_excel!$A$2:$X$562,18,FALSE)</f>
        <v>63.72</v>
      </c>
      <c r="M267" s="105">
        <f>VLOOKUP(Table3[Symbol],stockComparisonTrading_excel!$A$2:$X$562,18,FALSE)</f>
        <v>63.72</v>
      </c>
      <c r="N267" s="105">
        <f>VLOOKUP(Table3[Symbol],stockComparisonTrading_excel!$A$2:$X$562,18,FALSE)</f>
        <v>63.72</v>
      </c>
      <c r="O267" s="105">
        <f>VLOOKUP(Table3[Symbol],stockComparisonTrading_excel!$A$2:$X$562,17,FALSE)</f>
        <v>22960000000</v>
      </c>
      <c r="P267" s="105">
        <f>VLOOKUP(Table3[Symbol],stockComparisonTrading_excel!$A$2:$X$562,18,FALSE)</f>
        <v>63.72</v>
      </c>
      <c r="Q267" s="105">
        <f>VLOOKUP(Table3[Symbol],stockComparisonTrading_excel!$A$2:$X$562,19,FALSE)</f>
        <v>5.29</v>
      </c>
      <c r="R267" s="105">
        <f>VLOOKUP(Table3[Symbol],stockComparisonTrading_excel!$A$2:$X$562,20,FALSE)</f>
        <v>13.57</v>
      </c>
      <c r="S267" s="105">
        <f>VLOOKUP(Table3[Symbol],stockComparisonTrading_excel!$A$2:$X$562,21,FALSE)</f>
        <v>0.42</v>
      </c>
      <c r="T267" s="105">
        <f>VLOOKUP(Table3[Symbol],stockComparisonTrading_excel!$A$2:$X$562,22,FALSE)</f>
        <v>28.89</v>
      </c>
      <c r="U267" s="105">
        <f>VLOOKUP(Table3[Symbol],stockComparisonTrading_excel!$A$2:$X$562,23,FALSE)</f>
        <v>320000000</v>
      </c>
      <c r="V267" s="105">
        <f>VLOOKUP(Table3[Symbol],stockComparisonTrading_excel!$A$2:$X$562,24,FALSE)</f>
        <v>1</v>
      </c>
      <c r="W267" s="106" t="str">
        <f>VLOOKUP(Table3[Symbol],Finalcial!$A$2:$P$493,2)</f>
        <v>Q1/2013</v>
      </c>
      <c r="X267" s="107">
        <f>VLOOKUP(Table3[Symbol],Finalcial!$A$2:$P$493,3)</f>
        <v>41364</v>
      </c>
      <c r="Y267" s="107">
        <f>VLOOKUP(Table3[Symbol],Finalcial!$A$2:$P$493,4,FALSE)</f>
        <v>6372373</v>
      </c>
      <c r="Z267" s="107">
        <f>VLOOKUP(Table3[Symbol],Finalcial!$A$2:$P$493,5,FALSE)</f>
        <v>2030901</v>
      </c>
      <c r="AA267" s="107">
        <f>VLOOKUP(Table3[Symbol],Finalcial!$A$2:$P$493,6,FALSE)</f>
        <v>320000</v>
      </c>
      <c r="AB267" s="107">
        <f>VLOOKUP(Table3[Symbol],Finalcial!$A$2:$P$493,7,FALSE)</f>
        <v>4341472</v>
      </c>
      <c r="AC267" s="107">
        <f>VLOOKUP(Table3[Symbol],Finalcial!$A$2:$P$493,8,FALSE)</f>
        <v>2284295</v>
      </c>
      <c r="AD267" s="107">
        <f>VLOOKUP(Table3[Symbol],Finalcial!$A$2:$P$493,9,FALSE)</f>
        <v>102924</v>
      </c>
      <c r="AE267" s="107">
        <f>VLOOKUP(Table3[Symbol],Finalcial!$A$2:$P$493,10,FALSE)</f>
        <v>0.32</v>
      </c>
      <c r="AF267" s="107">
        <f>VLOOKUP(Table3[Symbol],Finalcial!$A$2:$P$493,11,FALSE)</f>
        <v>0.47</v>
      </c>
      <c r="AG267" s="107">
        <f>VLOOKUP(Table3[Symbol],Finalcial!$A$2:$P$493,12,FALSE)</f>
        <v>4.51</v>
      </c>
      <c r="AH267" s="107">
        <f>VLOOKUP(Table3[Symbol],Finalcial!$A$2:$P$493,13,FALSE)</f>
        <v>13.64</v>
      </c>
      <c r="AI267" s="107">
        <f>VLOOKUP(Table3[Symbol],Finalcial!$A$2:$P$493,14,FALSE)</f>
        <v>15.62</v>
      </c>
      <c r="AJ267" s="108">
        <f t="shared" si="5"/>
        <v>19.732045004080682</v>
      </c>
    </row>
    <row r="268" spans="1:36" ht="18.55" customHeight="1" x14ac:dyDescent="0.3">
      <c r="A268" s="64" t="s">
        <v>27</v>
      </c>
      <c r="B268" s="14" t="str">
        <f>VLOOKUP(Table3[Symbol],stockComparisonTrading_excel!$A$2:$X$562,2,FALSE)</f>
        <v>Services: Health Care Services</v>
      </c>
      <c r="C268" s="104">
        <f>VLOOKUP(Table3[Symbol],stockComparisonTrading_excel!$A$2:$X$562,3,FALSE)</f>
        <v>21.4</v>
      </c>
      <c r="D268" s="105">
        <f>VLOOKUP(Table3[Symbol],stockComparisonTrading_excel!$A$2:$X$562,18,FALSE)</f>
        <v>23.53</v>
      </c>
      <c r="E268" s="105">
        <f>VLOOKUP(Table3[Symbol],stockComparisonTrading_excel!$A$2:$X$562,18,FALSE)</f>
        <v>23.53</v>
      </c>
      <c r="F268" s="105">
        <f>VLOOKUP(Table3[Symbol],stockComparisonTrading_excel!$A$2:$X$562,18,FALSE)</f>
        <v>23.53</v>
      </c>
      <c r="G268" s="105">
        <f>VLOOKUP(Table3[Symbol],stockComparisonTrading_excel!$A$2:$X$562,18,FALSE)</f>
        <v>23.53</v>
      </c>
      <c r="H268" s="105">
        <f>VLOOKUP(Table3[Symbol],stockComparisonTrading_excel!$A$2:$X$562,18,FALSE)</f>
        <v>23.53</v>
      </c>
      <c r="I268" s="105">
        <f>VLOOKUP(Table3[Symbol],stockComparisonTrading_excel!$A$2:$X$562,18,FALSE)</f>
        <v>23.53</v>
      </c>
      <c r="J268" s="105">
        <f>VLOOKUP(Table3[Symbol],stockComparisonTrading_excel!$A$2:$X$562,18,FALSE)</f>
        <v>23.53</v>
      </c>
      <c r="K268" s="105">
        <f>VLOOKUP(Table3[Symbol],stockComparisonTrading_excel!$A$2:$X$562,18,FALSE)</f>
        <v>23.53</v>
      </c>
      <c r="L268" s="105">
        <f>VLOOKUP(Table3[Symbol],stockComparisonTrading_excel!$A$2:$X$562,18,FALSE)</f>
        <v>23.53</v>
      </c>
      <c r="M268" s="105">
        <f>VLOOKUP(Table3[Symbol],stockComparisonTrading_excel!$A$2:$X$562,18,FALSE)</f>
        <v>23.53</v>
      </c>
      <c r="N268" s="105">
        <f>VLOOKUP(Table3[Symbol],stockComparisonTrading_excel!$A$2:$X$562,18,FALSE)</f>
        <v>23.53</v>
      </c>
      <c r="O268" s="105">
        <f>VLOOKUP(Table3[Symbol],stockComparisonTrading_excel!$A$2:$X$562,17,FALSE)</f>
        <v>3593750000</v>
      </c>
      <c r="P268" s="105">
        <f>VLOOKUP(Table3[Symbol],stockComparisonTrading_excel!$A$2:$X$562,18,FALSE)</f>
        <v>23.53</v>
      </c>
      <c r="Q268" s="105">
        <f>VLOOKUP(Table3[Symbol],stockComparisonTrading_excel!$A$2:$X$562,19,FALSE)</f>
        <v>4.01</v>
      </c>
      <c r="R268" s="105">
        <f>VLOOKUP(Table3[Symbol],stockComparisonTrading_excel!$A$2:$X$562,20,FALSE)</f>
        <v>7.17</v>
      </c>
      <c r="S268" s="105">
        <f>VLOOKUP(Table3[Symbol],stockComparisonTrading_excel!$A$2:$X$562,21,FALSE)</f>
        <v>1.74</v>
      </c>
      <c r="T268" s="105">
        <f>VLOOKUP(Table3[Symbol],stockComparisonTrading_excel!$A$2:$X$562,22,FALSE)</f>
        <v>5.61</v>
      </c>
      <c r="U268" s="105">
        <f>VLOOKUP(Table3[Symbol],stockComparisonTrading_excel!$A$2:$X$562,23,FALSE)</f>
        <v>125000000</v>
      </c>
      <c r="V268" s="105">
        <f>VLOOKUP(Table3[Symbol],stockComparisonTrading_excel!$A$2:$X$562,24,FALSE)</f>
        <v>1</v>
      </c>
      <c r="W268" s="106">
        <f>VLOOKUP(Table3[Symbol],Finalcial!$A$2:$P$493,2)</f>
        <v>0</v>
      </c>
      <c r="X268" s="107">
        <f>VLOOKUP(Table3[Symbol],Finalcial!$A$2:$P$493,3)</f>
        <v>0</v>
      </c>
      <c r="Y268" s="107">
        <f>VLOOKUP(Table3[Symbol],Finalcial!$A$2:$P$493,4,FALSE)</f>
        <v>1269414</v>
      </c>
      <c r="Z268" s="107">
        <f>VLOOKUP(Table3[Symbol],Finalcial!$A$2:$P$493,5,FALSE)</f>
        <v>194135</v>
      </c>
      <c r="AA268" s="107">
        <f>VLOOKUP(Table3[Symbol],Finalcial!$A$2:$P$493,6,FALSE)</f>
        <v>125000</v>
      </c>
      <c r="AB268" s="107">
        <f>VLOOKUP(Table3[Symbol],Finalcial!$A$2:$P$493,7,FALSE)</f>
        <v>1075279</v>
      </c>
      <c r="AC268" s="107">
        <f>VLOOKUP(Table3[Symbol],Finalcial!$A$2:$P$493,8,FALSE)</f>
        <v>328492</v>
      </c>
      <c r="AD268" s="107">
        <f>VLOOKUP(Table3[Symbol],Finalcial!$A$2:$P$493,9,FALSE)</f>
        <v>40061</v>
      </c>
      <c r="AE268" s="107">
        <f>VLOOKUP(Table3[Symbol],Finalcial!$A$2:$P$493,10,FALSE)</f>
        <v>0.32</v>
      </c>
      <c r="AF268" s="107">
        <f>VLOOKUP(Table3[Symbol],Finalcial!$A$2:$P$493,11,FALSE)</f>
        <v>0.18</v>
      </c>
      <c r="AG268" s="107">
        <f>VLOOKUP(Table3[Symbol],Finalcial!$A$2:$P$493,12,FALSE)</f>
        <v>12.2</v>
      </c>
      <c r="AH268" s="107">
        <f>VLOOKUP(Table3[Symbol],Finalcial!$A$2:$P$493,13,FALSE)</f>
        <v>20.36</v>
      </c>
      <c r="AI268" s="107">
        <f>VLOOKUP(Table3[Symbol],Finalcial!$A$2:$P$493,14,FALSE)</f>
        <v>18.559999999999999</v>
      </c>
      <c r="AJ268" s="108">
        <f t="shared" si="5"/>
        <v>4.8459848730685708</v>
      </c>
    </row>
    <row r="269" spans="1:36" ht="18.55" customHeight="1" x14ac:dyDescent="0.3">
      <c r="A269" s="64" t="s">
        <v>143</v>
      </c>
      <c r="B269" s="14" t="str">
        <f>VLOOKUP(Table3[Symbol],stockComparisonTrading_excel!$A$2:$X$562,2,FALSE)</f>
        <v>Industrials: Machinery</v>
      </c>
      <c r="C269" s="104">
        <f>VLOOKUP(Table3[Symbol],stockComparisonTrading_excel!$A$2:$X$562,3,FALSE)</f>
        <v>15.5</v>
      </c>
      <c r="D269" s="105">
        <f>VLOOKUP(Table3[Symbol],stockComparisonTrading_excel!$A$2:$X$562,18,FALSE)</f>
        <v>20.81</v>
      </c>
      <c r="E269" s="105">
        <f>VLOOKUP(Table3[Symbol],stockComparisonTrading_excel!$A$2:$X$562,18,FALSE)</f>
        <v>20.81</v>
      </c>
      <c r="F269" s="105">
        <f>VLOOKUP(Table3[Symbol],stockComparisonTrading_excel!$A$2:$X$562,18,FALSE)</f>
        <v>20.81</v>
      </c>
      <c r="G269" s="105">
        <f>VLOOKUP(Table3[Symbol],stockComparisonTrading_excel!$A$2:$X$562,18,FALSE)</f>
        <v>20.81</v>
      </c>
      <c r="H269" s="105">
        <f>VLOOKUP(Table3[Symbol],stockComparisonTrading_excel!$A$2:$X$562,18,FALSE)</f>
        <v>20.81</v>
      </c>
      <c r="I269" s="105">
        <f>VLOOKUP(Table3[Symbol],stockComparisonTrading_excel!$A$2:$X$562,18,FALSE)</f>
        <v>20.81</v>
      </c>
      <c r="J269" s="105">
        <f>VLOOKUP(Table3[Symbol],stockComparisonTrading_excel!$A$2:$X$562,18,FALSE)</f>
        <v>20.81</v>
      </c>
      <c r="K269" s="105">
        <f>VLOOKUP(Table3[Symbol],stockComparisonTrading_excel!$A$2:$X$562,18,FALSE)</f>
        <v>20.81</v>
      </c>
      <c r="L269" s="105">
        <f>VLOOKUP(Table3[Symbol],stockComparisonTrading_excel!$A$2:$X$562,18,FALSE)</f>
        <v>20.81</v>
      </c>
      <c r="M269" s="105">
        <f>VLOOKUP(Table3[Symbol],stockComparisonTrading_excel!$A$2:$X$562,18,FALSE)</f>
        <v>20.81</v>
      </c>
      <c r="N269" s="105">
        <f>VLOOKUP(Table3[Symbol],stockComparisonTrading_excel!$A$2:$X$562,18,FALSE)</f>
        <v>20.81</v>
      </c>
      <c r="O269" s="105">
        <f>VLOOKUP(Table3[Symbol],stockComparisonTrading_excel!$A$2:$X$562,17,FALSE)</f>
        <v>758400000</v>
      </c>
      <c r="P269" s="105">
        <f>VLOOKUP(Table3[Symbol],stockComparisonTrading_excel!$A$2:$X$562,18,FALSE)</f>
        <v>20.81</v>
      </c>
      <c r="Q269" s="105">
        <f>VLOOKUP(Table3[Symbol],stockComparisonTrading_excel!$A$2:$X$562,19,FALSE)</f>
        <v>0.66</v>
      </c>
      <c r="R269" s="105">
        <f>VLOOKUP(Table3[Symbol],stockComparisonTrading_excel!$A$2:$X$562,20,FALSE)</f>
        <v>24.01</v>
      </c>
      <c r="S269" s="105" t="str">
        <f>VLOOKUP(Table3[Symbol],stockComparisonTrading_excel!$A$2:$X$562,21,FALSE)</f>
        <v>-</v>
      </c>
      <c r="T269" s="105">
        <f>VLOOKUP(Table3[Symbol],stockComparisonTrading_excel!$A$2:$X$562,22,FALSE)</f>
        <v>0.91</v>
      </c>
      <c r="U269" s="105">
        <f>VLOOKUP(Table3[Symbol],stockComparisonTrading_excel!$A$2:$X$562,23,FALSE)</f>
        <v>48000000</v>
      </c>
      <c r="V269" s="105">
        <f>VLOOKUP(Table3[Symbol],stockComparisonTrading_excel!$A$2:$X$562,24,FALSE)</f>
        <v>10</v>
      </c>
      <c r="W269" s="106" t="str">
        <f>VLOOKUP(Table3[Symbol],Finalcial!$A$2:$P$493,2)</f>
        <v>Q1/2013</v>
      </c>
      <c r="X269" s="107">
        <f>VLOOKUP(Table3[Symbol],Finalcial!$A$2:$P$493,3)</f>
        <v>41364</v>
      </c>
      <c r="Y269" s="107">
        <f>VLOOKUP(Table3[Symbol],Finalcial!$A$2:$P$493,4,FALSE)</f>
        <v>3445132</v>
      </c>
      <c r="Z269" s="107">
        <f>VLOOKUP(Table3[Symbol],Finalcial!$A$2:$P$493,5,FALSE)</f>
        <v>2292888</v>
      </c>
      <c r="AA269" s="107">
        <f>VLOOKUP(Table3[Symbol],Finalcial!$A$2:$P$493,6,FALSE)</f>
        <v>480000</v>
      </c>
      <c r="AB269" s="107">
        <f>VLOOKUP(Table3[Symbol],Finalcial!$A$2:$P$493,7,FALSE)</f>
        <v>1152244</v>
      </c>
      <c r="AC269" s="107">
        <f>VLOOKUP(Table3[Symbol],Finalcial!$A$2:$P$493,8,FALSE)</f>
        <v>1749320</v>
      </c>
      <c r="AD269" s="107">
        <f>VLOOKUP(Table3[Symbol],Finalcial!$A$2:$P$493,9,FALSE)</f>
        <v>14877</v>
      </c>
      <c r="AE269" s="107">
        <f>VLOOKUP(Table3[Symbol],Finalcial!$A$2:$P$493,10,FALSE)</f>
        <v>0.31</v>
      </c>
      <c r="AF269" s="107">
        <f>VLOOKUP(Table3[Symbol],Finalcial!$A$2:$P$493,11,FALSE)</f>
        <v>1.99</v>
      </c>
      <c r="AG269" s="107">
        <f>VLOOKUP(Table3[Symbol],Finalcial!$A$2:$P$493,12,FALSE)</f>
        <v>0.85</v>
      </c>
      <c r="AH269" s="107">
        <f>VLOOKUP(Table3[Symbol],Finalcial!$A$2:$P$493,13,FALSE)</f>
        <v>2.67</v>
      </c>
      <c r="AI269" s="107">
        <f>VLOOKUP(Table3[Symbol],Finalcial!$A$2:$P$493,14,FALSE)</f>
        <v>3.26</v>
      </c>
      <c r="AJ269" s="108">
        <f t="shared" si="5"/>
        <v>154.12300867110304</v>
      </c>
    </row>
    <row r="270" spans="1:36" ht="18.55" customHeight="1" x14ac:dyDescent="0.3">
      <c r="A270" s="43" t="s">
        <v>498</v>
      </c>
      <c r="B270" s="14" t="str">
        <f>VLOOKUP(Table3[Symbol],stockComparisonTrading_excel!$A$2:$X$562,2,FALSE)</f>
        <v>Financials: Finance and Securities</v>
      </c>
      <c r="C270" s="104">
        <f>VLOOKUP(Table3[Symbol],stockComparisonTrading_excel!$A$2:$X$562,3,FALSE)</f>
        <v>3.4</v>
      </c>
      <c r="D270" s="105">
        <f>VLOOKUP(Table3[Symbol],stockComparisonTrading_excel!$A$2:$X$562,18,FALSE)</f>
        <v>9.66</v>
      </c>
      <c r="E270" s="105">
        <f>VLOOKUP(Table3[Symbol],stockComparisonTrading_excel!$A$2:$X$562,18,FALSE)</f>
        <v>9.66</v>
      </c>
      <c r="F270" s="105">
        <f>VLOOKUP(Table3[Symbol],stockComparisonTrading_excel!$A$2:$X$562,18,FALSE)</f>
        <v>9.66</v>
      </c>
      <c r="G270" s="105">
        <f>VLOOKUP(Table3[Symbol],stockComparisonTrading_excel!$A$2:$X$562,18,FALSE)</f>
        <v>9.66</v>
      </c>
      <c r="H270" s="105">
        <f>VLOOKUP(Table3[Symbol],stockComparisonTrading_excel!$A$2:$X$562,18,FALSE)</f>
        <v>9.66</v>
      </c>
      <c r="I270" s="105">
        <f>VLOOKUP(Table3[Symbol],stockComparisonTrading_excel!$A$2:$X$562,18,FALSE)</f>
        <v>9.66</v>
      </c>
      <c r="J270" s="105">
        <f>VLOOKUP(Table3[Symbol],stockComparisonTrading_excel!$A$2:$X$562,18,FALSE)</f>
        <v>9.66</v>
      </c>
      <c r="K270" s="105">
        <f>VLOOKUP(Table3[Symbol],stockComparisonTrading_excel!$A$2:$X$562,18,FALSE)</f>
        <v>9.66</v>
      </c>
      <c r="L270" s="105">
        <f>VLOOKUP(Table3[Symbol],stockComparisonTrading_excel!$A$2:$X$562,18,FALSE)</f>
        <v>9.66</v>
      </c>
      <c r="M270" s="105">
        <f>VLOOKUP(Table3[Symbol],stockComparisonTrading_excel!$A$2:$X$562,18,FALSE)</f>
        <v>9.66</v>
      </c>
      <c r="N270" s="105">
        <f>VLOOKUP(Table3[Symbol],stockComparisonTrading_excel!$A$2:$X$562,18,FALSE)</f>
        <v>9.66</v>
      </c>
      <c r="O270" s="105">
        <f>VLOOKUP(Table3[Symbol],stockComparisonTrading_excel!$A$2:$X$562,17,FALSE)</f>
        <v>2637854992.5</v>
      </c>
      <c r="P270" s="105">
        <f>VLOOKUP(Table3[Symbol],stockComparisonTrading_excel!$A$2:$X$562,18,FALSE)</f>
        <v>9.66</v>
      </c>
      <c r="Q270" s="105">
        <f>VLOOKUP(Table3[Symbol],stockComparisonTrading_excel!$A$2:$X$562,19,FALSE)</f>
        <v>1.0900000000000001</v>
      </c>
      <c r="R270" s="105">
        <f>VLOOKUP(Table3[Symbol],stockComparisonTrading_excel!$A$2:$X$562,20,FALSE)</f>
        <v>4.83</v>
      </c>
      <c r="S270" s="105">
        <f>VLOOKUP(Table3[Symbol],stockComparisonTrading_excel!$A$2:$X$562,21,FALSE)</f>
        <v>1.33</v>
      </c>
      <c r="T270" s="105">
        <f>VLOOKUP(Table3[Symbol],stockComparisonTrading_excel!$A$2:$X$562,22,FALSE)</f>
        <v>71.61</v>
      </c>
      <c r="U270" s="105">
        <f>VLOOKUP(Table3[Symbol],stockComparisonTrading_excel!$A$2:$X$562,23,FALSE)</f>
        <v>502448570</v>
      </c>
      <c r="V270" s="105">
        <f>VLOOKUP(Table3[Symbol],stockComparisonTrading_excel!$A$2:$X$562,24,FALSE)</f>
        <v>1</v>
      </c>
      <c r="W270" s="106" t="str">
        <f>VLOOKUP(Table3[Symbol],Finalcial!$A$2:$P$493,2)</f>
        <v>Q1/2013</v>
      </c>
      <c r="X270" s="107">
        <f>VLOOKUP(Table3[Symbol],Finalcial!$A$2:$P$493,3)</f>
        <v>41364</v>
      </c>
      <c r="Y270" s="107">
        <f>VLOOKUP(Table3[Symbol],Finalcial!$A$2:$P$493,4,FALSE)</f>
        <v>6611881</v>
      </c>
      <c r="Z270" s="107">
        <f>VLOOKUP(Table3[Symbol],Finalcial!$A$2:$P$493,5,FALSE)</f>
        <v>4125310</v>
      </c>
      <c r="AA270" s="107">
        <f>VLOOKUP(Table3[Symbol],Finalcial!$A$2:$P$493,6,FALSE)</f>
        <v>502448</v>
      </c>
      <c r="AB270" s="107">
        <f>VLOOKUP(Table3[Symbol],Finalcial!$A$2:$P$493,7,FALSE)</f>
        <v>2425808</v>
      </c>
      <c r="AC270" s="107">
        <f>VLOOKUP(Table3[Symbol],Finalcial!$A$2:$P$493,8,FALSE)</f>
        <v>416511</v>
      </c>
      <c r="AD270" s="107">
        <f>VLOOKUP(Table3[Symbol],Finalcial!$A$2:$P$493,9,FALSE)</f>
        <v>148537</v>
      </c>
      <c r="AE270" s="107">
        <f>VLOOKUP(Table3[Symbol],Finalcial!$A$2:$P$493,10,FALSE)</f>
        <v>0.3</v>
      </c>
      <c r="AF270" s="107">
        <f>VLOOKUP(Table3[Symbol],Finalcial!$A$2:$P$493,11,FALSE)</f>
        <v>1.7</v>
      </c>
      <c r="AG270" s="107">
        <f>VLOOKUP(Table3[Symbol],Finalcial!$A$2:$P$493,12,FALSE)</f>
        <v>35.659999999999997</v>
      </c>
      <c r="AH270" s="107">
        <f>VLOOKUP(Table3[Symbol],Finalcial!$A$2:$P$493,13,FALSE)</f>
        <v>6.85</v>
      </c>
      <c r="AI270" s="107">
        <f>VLOOKUP(Table3[Symbol],Finalcial!$A$2:$P$493,14,FALSE)</f>
        <v>11.85</v>
      </c>
      <c r="AJ270" s="108">
        <f t="shared" si="5"/>
        <v>27.772945461400191</v>
      </c>
    </row>
    <row r="271" spans="1:36" ht="18.55" customHeight="1" x14ac:dyDescent="0.3">
      <c r="A271" s="64" t="s">
        <v>286</v>
      </c>
      <c r="B271" s="14" t="str">
        <f>VLOOKUP(Table3[Symbol],stockComparisonTrading_excel!$A$2:$X$562,2,FALSE)</f>
        <v>Industrials: Steel</v>
      </c>
      <c r="C271" s="104">
        <f>VLOOKUP(Table3[Symbol],stockComparisonTrading_excel!$A$2:$X$562,3,FALSE)</f>
        <v>3.22</v>
      </c>
      <c r="D271" s="105">
        <f>VLOOKUP(Table3[Symbol],stockComparisonTrading_excel!$A$2:$X$562,18,FALSE)</f>
        <v>16.309999999999999</v>
      </c>
      <c r="E271" s="105">
        <f>VLOOKUP(Table3[Symbol],stockComparisonTrading_excel!$A$2:$X$562,18,FALSE)</f>
        <v>16.309999999999999</v>
      </c>
      <c r="F271" s="105">
        <f>VLOOKUP(Table3[Symbol],stockComparisonTrading_excel!$A$2:$X$562,18,FALSE)</f>
        <v>16.309999999999999</v>
      </c>
      <c r="G271" s="105">
        <f>VLOOKUP(Table3[Symbol],stockComparisonTrading_excel!$A$2:$X$562,18,FALSE)</f>
        <v>16.309999999999999</v>
      </c>
      <c r="H271" s="105">
        <f>VLOOKUP(Table3[Symbol],stockComparisonTrading_excel!$A$2:$X$562,18,FALSE)</f>
        <v>16.309999999999999</v>
      </c>
      <c r="I271" s="105">
        <f>VLOOKUP(Table3[Symbol],stockComparisonTrading_excel!$A$2:$X$562,18,FALSE)</f>
        <v>16.309999999999999</v>
      </c>
      <c r="J271" s="105">
        <f>VLOOKUP(Table3[Symbol],stockComparisonTrading_excel!$A$2:$X$562,18,FALSE)</f>
        <v>16.309999999999999</v>
      </c>
      <c r="K271" s="105">
        <f>VLOOKUP(Table3[Symbol],stockComparisonTrading_excel!$A$2:$X$562,18,FALSE)</f>
        <v>16.309999999999999</v>
      </c>
      <c r="L271" s="105">
        <f>VLOOKUP(Table3[Symbol],stockComparisonTrading_excel!$A$2:$X$562,18,FALSE)</f>
        <v>16.309999999999999</v>
      </c>
      <c r="M271" s="105">
        <f>VLOOKUP(Table3[Symbol],stockComparisonTrading_excel!$A$2:$X$562,18,FALSE)</f>
        <v>16.309999999999999</v>
      </c>
      <c r="N271" s="105">
        <f>VLOOKUP(Table3[Symbol],stockComparisonTrading_excel!$A$2:$X$562,18,FALSE)</f>
        <v>16.309999999999999</v>
      </c>
      <c r="O271" s="105">
        <f>VLOOKUP(Table3[Symbol],stockComparisonTrading_excel!$A$2:$X$562,17,FALSE)</f>
        <v>4323000000</v>
      </c>
      <c r="P271" s="105">
        <f>VLOOKUP(Table3[Symbol],stockComparisonTrading_excel!$A$2:$X$562,18,FALSE)</f>
        <v>16.309999999999999</v>
      </c>
      <c r="Q271" s="105">
        <f>VLOOKUP(Table3[Symbol],stockComparisonTrading_excel!$A$2:$X$562,19,FALSE)</f>
        <v>2.16</v>
      </c>
      <c r="R271" s="105">
        <f>VLOOKUP(Table3[Symbol],stockComparisonTrading_excel!$A$2:$X$562,20,FALSE)</f>
        <v>3.03</v>
      </c>
      <c r="S271" s="105">
        <f>VLOOKUP(Table3[Symbol],stockComparisonTrading_excel!$A$2:$X$562,21,FALSE)</f>
        <v>3.82</v>
      </c>
      <c r="T271" s="105">
        <f>VLOOKUP(Table3[Symbol],stockComparisonTrading_excel!$A$2:$X$562,22,FALSE)</f>
        <v>37.35</v>
      </c>
      <c r="U271" s="105">
        <f>VLOOKUP(Table3[Symbol],stockComparisonTrading_excel!$A$2:$X$562,23,FALSE)</f>
        <v>660000000</v>
      </c>
      <c r="V271" s="105">
        <f>VLOOKUP(Table3[Symbol],stockComparisonTrading_excel!$A$2:$X$562,24,FALSE)</f>
        <v>1</v>
      </c>
      <c r="W271" s="106" t="str">
        <f>VLOOKUP(Table3[Symbol],Finalcial!$A$2:$P$493,2)</f>
        <v>Q1/2013</v>
      </c>
      <c r="X271" s="107">
        <f>VLOOKUP(Table3[Symbol],Finalcial!$A$2:$P$493,3)</f>
        <v>41364</v>
      </c>
      <c r="Y271" s="107">
        <f>VLOOKUP(Table3[Symbol],Finalcial!$A$2:$P$493,4,FALSE)</f>
        <v>4719112</v>
      </c>
      <c r="Z271" s="107">
        <f>VLOOKUP(Table3[Symbol],Finalcial!$A$2:$P$493,5,FALSE)</f>
        <v>2514482</v>
      </c>
      <c r="AA271" s="107">
        <f>VLOOKUP(Table3[Symbol],Finalcial!$A$2:$P$493,6,FALSE)</f>
        <v>660000</v>
      </c>
      <c r="AB271" s="107">
        <f>VLOOKUP(Table3[Symbol],Finalcial!$A$2:$P$493,7,FALSE)</f>
        <v>2204630</v>
      </c>
      <c r="AC271" s="107">
        <f>VLOOKUP(Table3[Symbol],Finalcial!$A$2:$P$493,8,FALSE)</f>
        <v>1936599</v>
      </c>
      <c r="AD271" s="107">
        <f>VLOOKUP(Table3[Symbol],Finalcial!$A$2:$P$493,9,FALSE)</f>
        <v>197198</v>
      </c>
      <c r="AE271" s="107">
        <f>VLOOKUP(Table3[Symbol],Finalcial!$A$2:$P$493,10,FALSE)</f>
        <v>0.3</v>
      </c>
      <c r="AF271" s="107">
        <f>VLOOKUP(Table3[Symbol],Finalcial!$A$2:$P$493,11,FALSE)</f>
        <v>1.1399999999999999</v>
      </c>
      <c r="AG271" s="107">
        <f>VLOOKUP(Table3[Symbol],Finalcial!$A$2:$P$493,12,FALSE)</f>
        <v>10.18</v>
      </c>
      <c r="AH271" s="107">
        <f>VLOOKUP(Table3[Symbol],Finalcial!$A$2:$P$493,13,FALSE)</f>
        <v>14.02</v>
      </c>
      <c r="AI271" s="107">
        <f>VLOOKUP(Table3[Symbol],Finalcial!$A$2:$P$493,14,FALSE)</f>
        <v>19.920000000000002</v>
      </c>
      <c r="AJ271" s="108">
        <f t="shared" si="5"/>
        <v>12.751052241909147</v>
      </c>
    </row>
    <row r="272" spans="1:36" ht="18.55" customHeight="1" x14ac:dyDescent="0.3">
      <c r="A272" s="64" t="s">
        <v>283</v>
      </c>
      <c r="B272" s="14" t="str">
        <f>VLOOKUP(Table3[Symbol],stockComparisonTrading_excel!$A$2:$X$562,2,FALSE)</f>
        <v>Services: Media &amp; Publishing</v>
      </c>
      <c r="C272" s="104">
        <f>VLOOKUP(Table3[Symbol],stockComparisonTrading_excel!$A$2:$X$562,3,FALSE)</f>
        <v>13.3</v>
      </c>
      <c r="D272" s="105">
        <f>VLOOKUP(Table3[Symbol],stockComparisonTrading_excel!$A$2:$X$562,18,FALSE)</f>
        <v>12.26</v>
      </c>
      <c r="E272" s="105">
        <f>VLOOKUP(Table3[Symbol],stockComparisonTrading_excel!$A$2:$X$562,18,FALSE)</f>
        <v>12.26</v>
      </c>
      <c r="F272" s="105">
        <f>VLOOKUP(Table3[Symbol],stockComparisonTrading_excel!$A$2:$X$562,18,FALSE)</f>
        <v>12.26</v>
      </c>
      <c r="G272" s="105">
        <f>VLOOKUP(Table3[Symbol],stockComparisonTrading_excel!$A$2:$X$562,18,FALSE)</f>
        <v>12.26</v>
      </c>
      <c r="H272" s="105">
        <f>VLOOKUP(Table3[Symbol],stockComparisonTrading_excel!$A$2:$X$562,18,FALSE)</f>
        <v>12.26</v>
      </c>
      <c r="I272" s="105">
        <f>VLOOKUP(Table3[Symbol],stockComparisonTrading_excel!$A$2:$X$562,18,FALSE)</f>
        <v>12.26</v>
      </c>
      <c r="J272" s="105">
        <f>VLOOKUP(Table3[Symbol],stockComparisonTrading_excel!$A$2:$X$562,18,FALSE)</f>
        <v>12.26</v>
      </c>
      <c r="K272" s="105">
        <f>VLOOKUP(Table3[Symbol],stockComparisonTrading_excel!$A$2:$X$562,18,FALSE)</f>
        <v>12.26</v>
      </c>
      <c r="L272" s="105">
        <f>VLOOKUP(Table3[Symbol],stockComparisonTrading_excel!$A$2:$X$562,18,FALSE)</f>
        <v>12.26</v>
      </c>
      <c r="M272" s="105">
        <f>VLOOKUP(Table3[Symbol],stockComparisonTrading_excel!$A$2:$X$562,18,FALSE)</f>
        <v>12.26</v>
      </c>
      <c r="N272" s="105">
        <f>VLOOKUP(Table3[Symbol],stockComparisonTrading_excel!$A$2:$X$562,18,FALSE)</f>
        <v>12.26</v>
      </c>
      <c r="O272" s="105">
        <f>VLOOKUP(Table3[Symbol],stockComparisonTrading_excel!$A$2:$X$562,17,FALSE)</f>
        <v>1164000000</v>
      </c>
      <c r="P272" s="105">
        <f>VLOOKUP(Table3[Symbol],stockComparisonTrading_excel!$A$2:$X$562,18,FALSE)</f>
        <v>12.26</v>
      </c>
      <c r="Q272" s="105">
        <f>VLOOKUP(Table3[Symbol],stockComparisonTrading_excel!$A$2:$X$562,19,FALSE)</f>
        <v>1.39</v>
      </c>
      <c r="R272" s="105">
        <f>VLOOKUP(Table3[Symbol],stockComparisonTrading_excel!$A$2:$X$562,20,FALSE)</f>
        <v>13.93</v>
      </c>
      <c r="S272" s="105">
        <f>VLOOKUP(Table3[Symbol],stockComparisonTrading_excel!$A$2:$X$562,21,FALSE)</f>
        <v>5.15</v>
      </c>
      <c r="T272" s="105">
        <f>VLOOKUP(Table3[Symbol],stockComparisonTrading_excel!$A$2:$X$562,22,FALSE)</f>
        <v>3.15</v>
      </c>
      <c r="U272" s="105">
        <f>VLOOKUP(Table3[Symbol],stockComparisonTrading_excel!$A$2:$X$562,23,FALSE)</f>
        <v>60000000</v>
      </c>
      <c r="V272" s="105">
        <f>VLOOKUP(Table3[Symbol],stockComparisonTrading_excel!$A$2:$X$562,24,FALSE)</f>
        <v>1</v>
      </c>
      <c r="W272" s="106" t="str">
        <f>VLOOKUP(Table3[Symbol],Finalcial!$A$2:$P$493,2)</f>
        <v>Q1/2013</v>
      </c>
      <c r="X272" s="107">
        <f>VLOOKUP(Table3[Symbol],Finalcial!$A$2:$P$493,3)</f>
        <v>41364</v>
      </c>
      <c r="Y272" s="107">
        <f>VLOOKUP(Table3[Symbol],Finalcial!$A$2:$P$493,4,FALSE)</f>
        <v>1273849</v>
      </c>
      <c r="Z272" s="107">
        <f>VLOOKUP(Table3[Symbol],Finalcial!$A$2:$P$493,5,FALSE)</f>
        <v>411552</v>
      </c>
      <c r="AA272" s="107">
        <f>VLOOKUP(Table3[Symbol],Finalcial!$A$2:$P$493,6,FALSE)</f>
        <v>60000</v>
      </c>
      <c r="AB272" s="107">
        <f>VLOOKUP(Table3[Symbol],Finalcial!$A$2:$P$493,7,FALSE)</f>
        <v>860800</v>
      </c>
      <c r="AC272" s="107">
        <f>VLOOKUP(Table3[Symbol],Finalcial!$A$2:$P$493,8,FALSE)</f>
        <v>128946</v>
      </c>
      <c r="AD272" s="107">
        <f>VLOOKUP(Table3[Symbol],Finalcial!$A$2:$P$493,9,FALSE)</f>
        <v>18301</v>
      </c>
      <c r="AE272" s="107">
        <f>VLOOKUP(Table3[Symbol],Finalcial!$A$2:$P$493,10,FALSE)</f>
        <v>0.3</v>
      </c>
      <c r="AF272" s="107">
        <f>VLOOKUP(Table3[Symbol],Finalcial!$A$2:$P$493,11,FALSE)</f>
        <v>0.48</v>
      </c>
      <c r="AG272" s="107">
        <f>VLOOKUP(Table3[Symbol],Finalcial!$A$2:$P$493,12,FALSE)</f>
        <v>14.19</v>
      </c>
      <c r="AH272" s="107">
        <f>VLOOKUP(Table3[Symbol],Finalcial!$A$2:$P$493,13,FALSE)</f>
        <v>10.34</v>
      </c>
      <c r="AI272" s="107">
        <f>VLOOKUP(Table3[Symbol],Finalcial!$A$2:$P$493,14,FALSE)</f>
        <v>11.73</v>
      </c>
      <c r="AJ272" s="108">
        <f t="shared" si="5"/>
        <v>22.487951478061309</v>
      </c>
    </row>
    <row r="273" spans="1:36" ht="18.55" customHeight="1" x14ac:dyDescent="0.3">
      <c r="A273" s="64" t="s">
        <v>445</v>
      </c>
      <c r="B273" s="14" t="str">
        <f>VLOOKUP(Table3[Symbol],stockComparisonTrading_excel!$A$2:$X$562,2,FALSE)</f>
        <v>Services: Media &amp; Publishing</v>
      </c>
      <c r="C273" s="104">
        <f>VLOOKUP(Table3[Symbol],stockComparisonTrading_excel!$A$2:$X$562,3,FALSE)</f>
        <v>6.75</v>
      </c>
      <c r="D273" s="105">
        <f>VLOOKUP(Table3[Symbol],stockComparisonTrading_excel!$A$2:$X$562,18,FALSE)</f>
        <v>10.06</v>
      </c>
      <c r="E273" s="105">
        <f>VLOOKUP(Table3[Symbol],stockComparisonTrading_excel!$A$2:$X$562,18,FALSE)</f>
        <v>10.06</v>
      </c>
      <c r="F273" s="105">
        <f>VLOOKUP(Table3[Symbol],stockComparisonTrading_excel!$A$2:$X$562,18,FALSE)</f>
        <v>10.06</v>
      </c>
      <c r="G273" s="105">
        <f>VLOOKUP(Table3[Symbol],stockComparisonTrading_excel!$A$2:$X$562,18,FALSE)</f>
        <v>10.06</v>
      </c>
      <c r="H273" s="105">
        <f>VLOOKUP(Table3[Symbol],stockComparisonTrading_excel!$A$2:$X$562,18,FALSE)</f>
        <v>10.06</v>
      </c>
      <c r="I273" s="105">
        <f>VLOOKUP(Table3[Symbol],stockComparisonTrading_excel!$A$2:$X$562,18,FALSE)</f>
        <v>10.06</v>
      </c>
      <c r="J273" s="105">
        <f>VLOOKUP(Table3[Symbol],stockComparisonTrading_excel!$A$2:$X$562,18,FALSE)</f>
        <v>10.06</v>
      </c>
      <c r="K273" s="105">
        <f>VLOOKUP(Table3[Symbol],stockComparisonTrading_excel!$A$2:$X$562,18,FALSE)</f>
        <v>10.06</v>
      </c>
      <c r="L273" s="105">
        <f>VLOOKUP(Table3[Symbol],stockComparisonTrading_excel!$A$2:$X$562,18,FALSE)</f>
        <v>10.06</v>
      </c>
      <c r="M273" s="105">
        <f>VLOOKUP(Table3[Symbol],stockComparisonTrading_excel!$A$2:$X$562,18,FALSE)</f>
        <v>10.06</v>
      </c>
      <c r="N273" s="105">
        <f>VLOOKUP(Table3[Symbol],stockComparisonTrading_excel!$A$2:$X$562,18,FALSE)</f>
        <v>10.06</v>
      </c>
      <c r="O273" s="105">
        <f>VLOOKUP(Table3[Symbol],stockComparisonTrading_excel!$A$2:$X$562,17,FALSE)</f>
        <v>1922593068.75</v>
      </c>
      <c r="P273" s="105">
        <f>VLOOKUP(Table3[Symbol],stockComparisonTrading_excel!$A$2:$X$562,18,FALSE)</f>
        <v>10.06</v>
      </c>
      <c r="Q273" s="105">
        <f>VLOOKUP(Table3[Symbol],stockComparisonTrading_excel!$A$2:$X$562,19,FALSE)</f>
        <v>1.56</v>
      </c>
      <c r="R273" s="105">
        <f>VLOOKUP(Table3[Symbol],stockComparisonTrading_excel!$A$2:$X$562,20,FALSE)</f>
        <v>5.94</v>
      </c>
      <c r="S273" s="105">
        <f>VLOOKUP(Table3[Symbol],stockComparisonTrading_excel!$A$2:$X$562,21,FALSE)</f>
        <v>3.76</v>
      </c>
      <c r="T273" s="105">
        <f>VLOOKUP(Table3[Symbol],stockComparisonTrading_excel!$A$2:$X$562,22,FALSE)</f>
        <v>66.64</v>
      </c>
      <c r="U273" s="105">
        <f>VLOOKUP(Table3[Symbol],stockComparisonTrading_excel!$A$2:$X$562,23,FALSE)</f>
        <v>248076525</v>
      </c>
      <c r="V273" s="105">
        <f>VLOOKUP(Table3[Symbol],stockComparisonTrading_excel!$A$2:$X$562,24,FALSE)</f>
        <v>1</v>
      </c>
      <c r="W273" s="106" t="str">
        <f>VLOOKUP(Table3[Symbol],Finalcial!$A$2:$P$493,2)</f>
        <v>Q1/2013</v>
      </c>
      <c r="X273" s="107">
        <f>VLOOKUP(Table3[Symbol],Finalcial!$A$2:$P$493,3)</f>
        <v>41364</v>
      </c>
      <c r="Y273" s="107">
        <f>VLOOKUP(Table3[Symbol],Finalcial!$A$2:$P$493,4,FALSE)</f>
        <v>2420388</v>
      </c>
      <c r="Z273" s="107">
        <f>VLOOKUP(Table3[Symbol],Finalcial!$A$2:$P$493,5,FALSE)</f>
        <v>946187</v>
      </c>
      <c r="AA273" s="107">
        <f>VLOOKUP(Table3[Symbol],Finalcial!$A$2:$P$493,6,FALSE)</f>
        <v>248077</v>
      </c>
      <c r="AB273" s="107">
        <f>VLOOKUP(Table3[Symbol],Finalcial!$A$2:$P$493,7,FALSE)</f>
        <v>1474201</v>
      </c>
      <c r="AC273" s="107">
        <f>VLOOKUP(Table3[Symbol],Finalcial!$A$2:$P$493,8,FALSE)</f>
        <v>308873</v>
      </c>
      <c r="AD273" s="107">
        <f>VLOOKUP(Table3[Symbol],Finalcial!$A$2:$P$493,9,FALSE)</f>
        <v>74602</v>
      </c>
      <c r="AE273" s="107">
        <f>VLOOKUP(Table3[Symbol],Finalcial!$A$2:$P$493,10,FALSE)</f>
        <v>0.3</v>
      </c>
      <c r="AF273" s="107">
        <f>VLOOKUP(Table3[Symbol],Finalcial!$A$2:$P$493,11,FALSE)</f>
        <v>0.64</v>
      </c>
      <c r="AG273" s="107">
        <f>VLOOKUP(Table3[Symbol],Finalcial!$A$2:$P$493,12,FALSE)</f>
        <v>24.15</v>
      </c>
      <c r="AH273" s="107">
        <f>VLOOKUP(Table3[Symbol],Finalcial!$A$2:$P$493,13,FALSE)</f>
        <v>9.48</v>
      </c>
      <c r="AI273" s="107">
        <f>VLOOKUP(Table3[Symbol],Finalcial!$A$2:$P$493,14,FALSE)</f>
        <v>17.02</v>
      </c>
      <c r="AJ273" s="108">
        <f t="shared" si="5"/>
        <v>12.683131819522265</v>
      </c>
    </row>
    <row r="274" spans="1:36" ht="18.55" customHeight="1" x14ac:dyDescent="0.3">
      <c r="A274" s="64" t="s">
        <v>433</v>
      </c>
      <c r="B274" s="14" t="str">
        <f>VLOOKUP(Table3[Symbol],stockComparisonTrading_excel!$A$2:$X$562,2,FALSE)</f>
        <v>Technology: Communication Technology</v>
      </c>
      <c r="C274" s="104">
        <f>VLOOKUP(Table3[Symbol],stockComparisonTrading_excel!$A$2:$X$562,3,FALSE)</f>
        <v>23.1</v>
      </c>
      <c r="D274" s="105">
        <f>VLOOKUP(Table3[Symbol],stockComparisonTrading_excel!$A$2:$X$562,18,FALSE)</f>
        <v>93.72</v>
      </c>
      <c r="E274" s="105">
        <f>VLOOKUP(Table3[Symbol],stockComparisonTrading_excel!$A$2:$X$562,18,FALSE)</f>
        <v>93.72</v>
      </c>
      <c r="F274" s="105">
        <f>VLOOKUP(Table3[Symbol],stockComparisonTrading_excel!$A$2:$X$562,18,FALSE)</f>
        <v>93.72</v>
      </c>
      <c r="G274" s="105">
        <f>VLOOKUP(Table3[Symbol],stockComparisonTrading_excel!$A$2:$X$562,18,FALSE)</f>
        <v>93.72</v>
      </c>
      <c r="H274" s="105">
        <f>VLOOKUP(Table3[Symbol],stockComparisonTrading_excel!$A$2:$X$562,18,FALSE)</f>
        <v>93.72</v>
      </c>
      <c r="I274" s="105">
        <f>VLOOKUP(Table3[Symbol],stockComparisonTrading_excel!$A$2:$X$562,18,FALSE)</f>
        <v>93.72</v>
      </c>
      <c r="J274" s="105">
        <f>VLOOKUP(Table3[Symbol],stockComparisonTrading_excel!$A$2:$X$562,18,FALSE)</f>
        <v>93.72</v>
      </c>
      <c r="K274" s="105">
        <f>VLOOKUP(Table3[Symbol],stockComparisonTrading_excel!$A$2:$X$562,18,FALSE)</f>
        <v>93.72</v>
      </c>
      <c r="L274" s="105">
        <f>VLOOKUP(Table3[Symbol],stockComparisonTrading_excel!$A$2:$X$562,18,FALSE)</f>
        <v>93.72</v>
      </c>
      <c r="M274" s="105">
        <f>VLOOKUP(Table3[Symbol],stockComparisonTrading_excel!$A$2:$X$562,18,FALSE)</f>
        <v>93.72</v>
      </c>
      <c r="N274" s="105">
        <f>VLOOKUP(Table3[Symbol],stockComparisonTrading_excel!$A$2:$X$562,18,FALSE)</f>
        <v>93.72</v>
      </c>
      <c r="O274" s="105">
        <f>VLOOKUP(Table3[Symbol],stockComparisonTrading_excel!$A$2:$X$562,17,FALSE)</f>
        <v>43289532830</v>
      </c>
      <c r="P274" s="105">
        <f>VLOOKUP(Table3[Symbol],stockComparisonTrading_excel!$A$2:$X$562,18,FALSE)</f>
        <v>93.72</v>
      </c>
      <c r="Q274" s="105">
        <f>VLOOKUP(Table3[Symbol],stockComparisonTrading_excel!$A$2:$X$562,19,FALSE)</f>
        <v>3.08</v>
      </c>
      <c r="R274" s="105">
        <f>VLOOKUP(Table3[Symbol],stockComparisonTrading_excel!$A$2:$X$562,20,FALSE)</f>
        <v>12.83</v>
      </c>
      <c r="S274" s="105">
        <f>VLOOKUP(Table3[Symbol],stockComparisonTrading_excel!$A$2:$X$562,21,FALSE)</f>
        <v>1.01</v>
      </c>
      <c r="T274" s="105">
        <f>VLOOKUP(Table3[Symbol],stockComparisonTrading_excel!$A$2:$X$562,22,FALSE)</f>
        <v>126.46</v>
      </c>
      <c r="U274" s="105">
        <f>VLOOKUP(Table3[Symbol],stockComparisonTrading_excel!$A$2:$X$562,23,FALSE)</f>
        <v>1095937540</v>
      </c>
      <c r="V274" s="105">
        <f>VLOOKUP(Table3[Symbol],stockComparisonTrading_excel!$A$2:$X$562,24,FALSE)</f>
        <v>5</v>
      </c>
      <c r="W274" s="106" t="str">
        <f>VLOOKUP(Table3[Symbol],Finalcial!$A$2:$P$493,2)</f>
        <v>Q1/2013</v>
      </c>
      <c r="X274" s="107">
        <f>VLOOKUP(Table3[Symbol],Finalcial!$A$2:$P$493,3)</f>
        <v>41364</v>
      </c>
      <c r="Y274" s="107">
        <f>VLOOKUP(Table3[Symbol],Finalcial!$A$2:$P$493,4,FALSE)</f>
        <v>24404812</v>
      </c>
      <c r="Z274" s="107">
        <f>VLOOKUP(Table3[Symbol],Finalcial!$A$2:$P$493,5,FALSE)</f>
        <v>10314966</v>
      </c>
      <c r="AA274" s="107">
        <f>VLOOKUP(Table3[Symbol],Finalcial!$A$2:$P$493,6,FALSE)</f>
        <v>5479688</v>
      </c>
      <c r="AB274" s="107">
        <f>VLOOKUP(Table3[Symbol],Finalcial!$A$2:$P$493,7,FALSE)</f>
        <v>14055555</v>
      </c>
      <c r="AC274" s="107">
        <f>VLOOKUP(Table3[Symbol],Finalcial!$A$2:$P$493,8,FALSE)</f>
        <v>1974441</v>
      </c>
      <c r="AD274" s="107">
        <f>VLOOKUP(Table3[Symbol],Finalcial!$A$2:$P$493,9,FALSE)</f>
        <v>330376</v>
      </c>
      <c r="AE274" s="107">
        <f>VLOOKUP(Table3[Symbol],Finalcial!$A$2:$P$493,10,FALSE)</f>
        <v>0.3</v>
      </c>
      <c r="AF274" s="107">
        <f>VLOOKUP(Table3[Symbol],Finalcial!$A$2:$P$493,11,FALSE)</f>
        <v>0.73</v>
      </c>
      <c r="AG274" s="107">
        <f>VLOOKUP(Table3[Symbol],Finalcial!$A$2:$P$493,12,FALSE)</f>
        <v>16.73</v>
      </c>
      <c r="AH274" s="107">
        <f>VLOOKUP(Table3[Symbol],Finalcial!$A$2:$P$493,13,FALSE)</f>
        <v>6.85</v>
      </c>
      <c r="AI274" s="107">
        <f>VLOOKUP(Table3[Symbol],Finalcial!$A$2:$P$493,14,FALSE)</f>
        <v>3.27</v>
      </c>
      <c r="AJ274" s="108">
        <f t="shared" si="5"/>
        <v>31.221898685134512</v>
      </c>
    </row>
    <row r="275" spans="1:36" ht="18.55" customHeight="1" x14ac:dyDescent="0.3">
      <c r="A275" s="38" t="s">
        <v>441</v>
      </c>
      <c r="B275" s="14" t="str">
        <f>VLOOKUP(Table3[Symbol],stockComparisonTrading_excel!$A$2:$X$562,2,FALSE)</f>
        <v>Food and Beverage</v>
      </c>
      <c r="C275" s="104">
        <f>VLOOKUP(Table3[Symbol],stockComparisonTrading_excel!$A$2:$X$562,3,FALSE)</f>
        <v>5.45</v>
      </c>
      <c r="D275" s="105">
        <f>VLOOKUP(Table3[Symbol],stockComparisonTrading_excel!$A$2:$X$562,18,FALSE)</f>
        <v>18.690000000000001</v>
      </c>
      <c r="E275" s="105">
        <f>VLOOKUP(Table3[Symbol],stockComparisonTrading_excel!$A$2:$X$562,18,FALSE)</f>
        <v>18.690000000000001</v>
      </c>
      <c r="F275" s="105">
        <f>VLOOKUP(Table3[Symbol],stockComparisonTrading_excel!$A$2:$X$562,18,FALSE)</f>
        <v>18.690000000000001</v>
      </c>
      <c r="G275" s="105">
        <f>VLOOKUP(Table3[Symbol],stockComparisonTrading_excel!$A$2:$X$562,18,FALSE)</f>
        <v>18.690000000000001</v>
      </c>
      <c r="H275" s="105">
        <f>VLOOKUP(Table3[Symbol],stockComparisonTrading_excel!$A$2:$X$562,18,FALSE)</f>
        <v>18.690000000000001</v>
      </c>
      <c r="I275" s="105">
        <f>VLOOKUP(Table3[Symbol],stockComparisonTrading_excel!$A$2:$X$562,18,FALSE)</f>
        <v>18.690000000000001</v>
      </c>
      <c r="J275" s="105">
        <f>VLOOKUP(Table3[Symbol],stockComparisonTrading_excel!$A$2:$X$562,18,FALSE)</f>
        <v>18.690000000000001</v>
      </c>
      <c r="K275" s="105">
        <f>VLOOKUP(Table3[Symbol],stockComparisonTrading_excel!$A$2:$X$562,18,FALSE)</f>
        <v>18.690000000000001</v>
      </c>
      <c r="L275" s="105">
        <f>VLOOKUP(Table3[Symbol],stockComparisonTrading_excel!$A$2:$X$562,18,FALSE)</f>
        <v>18.690000000000001</v>
      </c>
      <c r="M275" s="105">
        <f>VLOOKUP(Table3[Symbol],stockComparisonTrading_excel!$A$2:$X$562,18,FALSE)</f>
        <v>18.690000000000001</v>
      </c>
      <c r="N275" s="105">
        <f>VLOOKUP(Table3[Symbol],stockComparisonTrading_excel!$A$2:$X$562,18,FALSE)</f>
        <v>18.690000000000001</v>
      </c>
      <c r="O275" s="105">
        <f>VLOOKUP(Table3[Symbol],stockComparisonTrading_excel!$A$2:$X$562,17,FALSE)</f>
        <v>6080503464</v>
      </c>
      <c r="P275" s="105">
        <f>VLOOKUP(Table3[Symbol],stockComparisonTrading_excel!$A$2:$X$562,18,FALSE)</f>
        <v>18.690000000000001</v>
      </c>
      <c r="Q275" s="105">
        <f>VLOOKUP(Table3[Symbol],stockComparisonTrading_excel!$A$2:$X$562,19,FALSE)</f>
        <v>2.61</v>
      </c>
      <c r="R275" s="105">
        <f>VLOOKUP(Table3[Symbol],stockComparisonTrading_excel!$A$2:$X$562,20,FALSE)</f>
        <v>4.84</v>
      </c>
      <c r="S275" s="105" t="str">
        <f>VLOOKUP(Table3[Symbol],stockComparisonTrading_excel!$A$2:$X$562,21,FALSE)</f>
        <v>-</v>
      </c>
      <c r="T275" s="105">
        <f>VLOOKUP(Table3[Symbol],stockComparisonTrading_excel!$A$2:$X$562,22,FALSE)</f>
        <v>600.86</v>
      </c>
      <c r="U275" s="105">
        <f>VLOOKUP(Table3[Symbol],stockComparisonTrading_excel!$A$2:$X$562,23,FALSE)</f>
        <v>482579640</v>
      </c>
      <c r="V275" s="105">
        <f>VLOOKUP(Table3[Symbol],stockComparisonTrading_excel!$A$2:$X$562,24,FALSE)</f>
        <v>1</v>
      </c>
      <c r="W275" s="106" t="str">
        <f>VLOOKUP(Table3[Symbol],Finalcial!$A$2:$P$493,2)</f>
        <v>Q1/2013</v>
      </c>
      <c r="X275" s="107">
        <f>VLOOKUP(Table3[Symbol],Finalcial!$A$2:$P$493,3)</f>
        <v>41364</v>
      </c>
      <c r="Y275" s="107">
        <f>VLOOKUP(Table3[Symbol],Finalcial!$A$2:$P$493,4,FALSE)</f>
        <v>6106755</v>
      </c>
      <c r="Z275" s="107">
        <f>VLOOKUP(Table3[Symbol],Finalcial!$A$2:$P$493,5,FALSE)</f>
        <v>3331951</v>
      </c>
      <c r="AA275" s="107">
        <f>VLOOKUP(Table3[Symbol],Finalcial!$A$2:$P$493,6,FALSE)</f>
        <v>482580</v>
      </c>
      <c r="AB275" s="107">
        <f>VLOOKUP(Table3[Symbol],Finalcial!$A$2:$P$493,7,FALSE)</f>
        <v>2334166</v>
      </c>
      <c r="AC275" s="107">
        <f>VLOOKUP(Table3[Symbol],Finalcial!$A$2:$P$493,8,FALSE)</f>
        <v>1510002</v>
      </c>
      <c r="AD275" s="107">
        <f>VLOOKUP(Table3[Symbol],Finalcial!$A$2:$P$493,9,FALSE)</f>
        <v>141011</v>
      </c>
      <c r="AE275" s="107">
        <f>VLOOKUP(Table3[Symbol],Finalcial!$A$2:$P$493,10,FALSE)</f>
        <v>0.28999999999999998</v>
      </c>
      <c r="AF275" s="107">
        <f>VLOOKUP(Table3[Symbol],Finalcial!$A$2:$P$493,11,FALSE)</f>
        <v>1.43</v>
      </c>
      <c r="AG275" s="107">
        <f>VLOOKUP(Table3[Symbol],Finalcial!$A$2:$P$493,12,FALSE)</f>
        <v>9.34</v>
      </c>
      <c r="AH275" s="107">
        <f>VLOOKUP(Table3[Symbol],Finalcial!$A$2:$P$493,13,FALSE)</f>
        <v>8.15</v>
      </c>
      <c r="AI275" s="107">
        <f>VLOOKUP(Table3[Symbol],Finalcial!$A$2:$P$493,14,FALSE)</f>
        <v>14.97</v>
      </c>
      <c r="AJ275" s="108">
        <f t="shared" si="5"/>
        <v>23.629014757713936</v>
      </c>
    </row>
    <row r="276" spans="1:36" ht="18.55" customHeight="1" x14ac:dyDescent="0.3">
      <c r="A276" s="64" t="s">
        <v>438</v>
      </c>
      <c r="B276" s="14" t="str">
        <f>VLOOKUP(Table3[Symbol],stockComparisonTrading_excel!$A$2:$X$562,2,FALSE)</f>
        <v>Property &amp; Construction: Property Development</v>
      </c>
      <c r="C276" s="104">
        <f>VLOOKUP(Table3[Symbol],stockComparisonTrading_excel!$A$2:$X$562,3,FALSE)</f>
        <v>14.5</v>
      </c>
      <c r="D276" s="105">
        <f>VLOOKUP(Table3[Symbol],stockComparisonTrading_excel!$A$2:$X$562,18,FALSE)</f>
        <v>16.7</v>
      </c>
      <c r="E276" s="105">
        <f>VLOOKUP(Table3[Symbol],stockComparisonTrading_excel!$A$2:$X$562,18,FALSE)</f>
        <v>16.7</v>
      </c>
      <c r="F276" s="105">
        <f>VLOOKUP(Table3[Symbol],stockComparisonTrading_excel!$A$2:$X$562,18,FALSE)</f>
        <v>16.7</v>
      </c>
      <c r="G276" s="105">
        <f>VLOOKUP(Table3[Symbol],stockComparisonTrading_excel!$A$2:$X$562,18,FALSE)</f>
        <v>16.7</v>
      </c>
      <c r="H276" s="105">
        <f>VLOOKUP(Table3[Symbol],stockComparisonTrading_excel!$A$2:$X$562,18,FALSE)</f>
        <v>16.7</v>
      </c>
      <c r="I276" s="105">
        <f>VLOOKUP(Table3[Symbol],stockComparisonTrading_excel!$A$2:$X$562,18,FALSE)</f>
        <v>16.7</v>
      </c>
      <c r="J276" s="105">
        <f>VLOOKUP(Table3[Symbol],stockComparisonTrading_excel!$A$2:$X$562,18,FALSE)</f>
        <v>16.7</v>
      </c>
      <c r="K276" s="105">
        <f>VLOOKUP(Table3[Symbol],stockComparisonTrading_excel!$A$2:$X$562,18,FALSE)</f>
        <v>16.7</v>
      </c>
      <c r="L276" s="105">
        <f>VLOOKUP(Table3[Symbol],stockComparisonTrading_excel!$A$2:$X$562,18,FALSE)</f>
        <v>16.7</v>
      </c>
      <c r="M276" s="105">
        <f>VLOOKUP(Table3[Symbol],stockComparisonTrading_excel!$A$2:$X$562,18,FALSE)</f>
        <v>16.7</v>
      </c>
      <c r="N276" s="105">
        <f>VLOOKUP(Table3[Symbol],stockComparisonTrading_excel!$A$2:$X$562,18,FALSE)</f>
        <v>16.7</v>
      </c>
      <c r="O276" s="105">
        <f>VLOOKUP(Table3[Symbol],stockComparisonTrading_excel!$A$2:$X$562,17,FALSE)</f>
        <v>21890630472</v>
      </c>
      <c r="P276" s="105">
        <f>VLOOKUP(Table3[Symbol],stockComparisonTrading_excel!$A$2:$X$562,18,FALSE)</f>
        <v>16.7</v>
      </c>
      <c r="Q276" s="105">
        <f>VLOOKUP(Table3[Symbol],stockComparisonTrading_excel!$A$2:$X$562,19,FALSE)</f>
        <v>2.6</v>
      </c>
      <c r="R276" s="105">
        <f>VLOOKUP(Table3[Symbol],stockComparisonTrading_excel!$A$2:$X$562,20,FALSE)</f>
        <v>9.5</v>
      </c>
      <c r="S276" s="105">
        <f>VLOOKUP(Table3[Symbol],stockComparisonTrading_excel!$A$2:$X$562,21,FALSE)</f>
        <v>4.04</v>
      </c>
      <c r="T276" s="105">
        <f>VLOOKUP(Table3[Symbol],stockComparisonTrading_excel!$A$2:$X$562,22,FALSE)</f>
        <v>66.56</v>
      </c>
      <c r="U276" s="105">
        <f>VLOOKUP(Table3[Symbol],stockComparisonTrading_excel!$A$2:$X$562,23,FALSE)</f>
        <v>912109603</v>
      </c>
      <c r="V276" s="105">
        <f>VLOOKUP(Table3[Symbol],stockComparisonTrading_excel!$A$2:$X$562,24,FALSE)</f>
        <v>1</v>
      </c>
      <c r="W276" s="106" t="str">
        <f>VLOOKUP(Table3[Symbol],Finalcial!$A$2:$P$493,2)</f>
        <v>Q1/2013</v>
      </c>
      <c r="X276" s="107">
        <f>VLOOKUP(Table3[Symbol],Finalcial!$A$2:$P$493,3)</f>
        <v>41364</v>
      </c>
      <c r="Y276" s="107">
        <f>VLOOKUP(Table3[Symbol],Finalcial!$A$2:$P$493,4,FALSE)</f>
        <v>22693411</v>
      </c>
      <c r="Z276" s="107">
        <f>VLOOKUP(Table3[Symbol],Finalcial!$A$2:$P$493,5,FALSE)</f>
        <v>14284582</v>
      </c>
      <c r="AA276" s="107">
        <f>VLOOKUP(Table3[Symbol],Finalcial!$A$2:$P$493,6,FALSE)</f>
        <v>884786</v>
      </c>
      <c r="AB276" s="107">
        <f>VLOOKUP(Table3[Symbol],Finalcial!$A$2:$P$493,7,FALSE)</f>
        <v>8408829</v>
      </c>
      <c r="AC276" s="107">
        <f>VLOOKUP(Table3[Symbol],Finalcial!$A$2:$P$493,8,FALSE)</f>
        <v>609888</v>
      </c>
      <c r="AD276" s="107">
        <f>VLOOKUP(Table3[Symbol],Finalcial!$A$2:$P$493,9,FALSE)</f>
        <v>254860</v>
      </c>
      <c r="AE276" s="107">
        <f>VLOOKUP(Table3[Symbol],Finalcial!$A$2:$P$493,10,FALSE)</f>
        <v>0.28999999999999998</v>
      </c>
      <c r="AF276" s="107">
        <f>VLOOKUP(Table3[Symbol],Finalcial!$A$2:$P$493,11,FALSE)</f>
        <v>1.7</v>
      </c>
      <c r="AG276" s="107">
        <f>VLOOKUP(Table3[Symbol],Finalcial!$A$2:$P$493,12,FALSE)</f>
        <v>41.79</v>
      </c>
      <c r="AH276" s="107">
        <f>VLOOKUP(Table3[Symbol],Finalcial!$A$2:$P$493,13,FALSE)</f>
        <v>9.39</v>
      </c>
      <c r="AI276" s="107">
        <f>VLOOKUP(Table3[Symbol],Finalcial!$A$2:$P$493,14,FALSE)</f>
        <v>18.22</v>
      </c>
      <c r="AJ276" s="108">
        <f t="shared" si="5"/>
        <v>56.048740484972143</v>
      </c>
    </row>
    <row r="277" spans="1:36" ht="18.55" customHeight="1" x14ac:dyDescent="0.3">
      <c r="A277" s="64" t="s">
        <v>100</v>
      </c>
      <c r="B277" s="14" t="str">
        <f>VLOOKUP(Table3[Symbol],stockComparisonTrading_excel!$A$2:$X$562,2,FALSE)</f>
        <v>Property &amp; Construction: Property Development</v>
      </c>
      <c r="C277" s="104">
        <f>VLOOKUP(Table3[Symbol],stockComparisonTrading_excel!$A$2:$X$562,3,FALSE)</f>
        <v>10</v>
      </c>
      <c r="D277" s="105">
        <f>VLOOKUP(Table3[Symbol],stockComparisonTrading_excel!$A$2:$X$562,18,FALSE)</f>
        <v>24.12</v>
      </c>
      <c r="E277" s="105">
        <f>VLOOKUP(Table3[Symbol],stockComparisonTrading_excel!$A$2:$X$562,18,FALSE)</f>
        <v>24.12</v>
      </c>
      <c r="F277" s="105">
        <f>VLOOKUP(Table3[Symbol],stockComparisonTrading_excel!$A$2:$X$562,18,FALSE)</f>
        <v>24.12</v>
      </c>
      <c r="G277" s="105">
        <f>VLOOKUP(Table3[Symbol],stockComparisonTrading_excel!$A$2:$X$562,18,FALSE)</f>
        <v>24.12</v>
      </c>
      <c r="H277" s="105">
        <f>VLOOKUP(Table3[Symbol],stockComparisonTrading_excel!$A$2:$X$562,18,FALSE)</f>
        <v>24.12</v>
      </c>
      <c r="I277" s="105">
        <f>VLOOKUP(Table3[Symbol],stockComparisonTrading_excel!$A$2:$X$562,18,FALSE)</f>
        <v>24.12</v>
      </c>
      <c r="J277" s="105">
        <f>VLOOKUP(Table3[Symbol],stockComparisonTrading_excel!$A$2:$X$562,18,FALSE)</f>
        <v>24.12</v>
      </c>
      <c r="K277" s="105">
        <f>VLOOKUP(Table3[Symbol],stockComparisonTrading_excel!$A$2:$X$562,18,FALSE)</f>
        <v>24.12</v>
      </c>
      <c r="L277" s="105">
        <f>VLOOKUP(Table3[Symbol],stockComparisonTrading_excel!$A$2:$X$562,18,FALSE)</f>
        <v>24.12</v>
      </c>
      <c r="M277" s="105">
        <f>VLOOKUP(Table3[Symbol],stockComparisonTrading_excel!$A$2:$X$562,18,FALSE)</f>
        <v>24.12</v>
      </c>
      <c r="N277" s="105">
        <f>VLOOKUP(Table3[Symbol],stockComparisonTrading_excel!$A$2:$X$562,18,FALSE)</f>
        <v>24.12</v>
      </c>
      <c r="O277" s="105">
        <f>VLOOKUP(Table3[Symbol],stockComparisonTrading_excel!$A$2:$X$562,17,FALSE)</f>
        <v>11232526412.799999</v>
      </c>
      <c r="P277" s="105">
        <f>VLOOKUP(Table3[Symbol],stockComparisonTrading_excel!$A$2:$X$562,18,FALSE)</f>
        <v>24.12</v>
      </c>
      <c r="Q277" s="105">
        <f>VLOOKUP(Table3[Symbol],stockComparisonTrading_excel!$A$2:$X$562,19,FALSE)</f>
        <v>6.19</v>
      </c>
      <c r="R277" s="105">
        <f>VLOOKUP(Table3[Symbol],stockComparisonTrading_excel!$A$2:$X$562,20,FALSE)</f>
        <v>1.81</v>
      </c>
      <c r="S277" s="105">
        <f>VLOOKUP(Table3[Symbol],stockComparisonTrading_excel!$A$2:$X$562,21,FALSE)</f>
        <v>2.3199999999999998</v>
      </c>
      <c r="T277" s="105">
        <f>VLOOKUP(Table3[Symbol],stockComparisonTrading_excel!$A$2:$X$562,22,FALSE)</f>
        <v>215.5</v>
      </c>
      <c r="U277" s="105">
        <f>VLOOKUP(Table3[Symbol],stockComparisonTrading_excel!$A$2:$X$562,23,FALSE)</f>
        <v>1002904144</v>
      </c>
      <c r="V277" s="105">
        <f>VLOOKUP(Table3[Symbol],stockComparisonTrading_excel!$A$2:$X$562,24,FALSE)</f>
        <v>1</v>
      </c>
      <c r="W277" s="106" t="str">
        <f>VLOOKUP(Table3[Symbol],Finalcial!$A$2:$P$493,2)</f>
        <v>Q1/2013</v>
      </c>
      <c r="X277" s="107">
        <f>VLOOKUP(Table3[Symbol],Finalcial!$A$2:$P$493,3)</f>
        <v>41364</v>
      </c>
      <c r="Y277" s="107">
        <f>VLOOKUP(Table3[Symbol],Finalcial!$A$2:$P$493,4,FALSE)</f>
        <v>5034924</v>
      </c>
      <c r="Z277" s="107">
        <f>VLOOKUP(Table3[Symbol],Finalcial!$A$2:$P$493,5,FALSE)</f>
        <v>2945582</v>
      </c>
      <c r="AA277" s="107">
        <f>VLOOKUP(Table3[Symbol],Finalcial!$A$2:$P$493,6,FALSE)</f>
        <v>501452</v>
      </c>
      <c r="AB277" s="107">
        <f>VLOOKUP(Table3[Symbol],Finalcial!$A$2:$P$493,7,FALSE)</f>
        <v>2075202</v>
      </c>
      <c r="AC277" s="107">
        <f>VLOOKUP(Table3[Symbol],Finalcial!$A$2:$P$493,8,FALSE)</f>
        <v>2128699</v>
      </c>
      <c r="AD277" s="107">
        <f>VLOOKUP(Table3[Symbol],Finalcial!$A$2:$P$493,9,FALSE)</f>
        <v>145532</v>
      </c>
      <c r="AE277" s="107">
        <f>VLOOKUP(Table3[Symbol],Finalcial!$A$2:$P$493,10,FALSE)</f>
        <v>0.28999999999999998</v>
      </c>
      <c r="AF277" s="107">
        <f>VLOOKUP(Table3[Symbol],Finalcial!$A$2:$P$493,11,FALSE)</f>
        <v>1.42</v>
      </c>
      <c r="AG277" s="107">
        <f>VLOOKUP(Table3[Symbol],Finalcial!$A$2:$P$493,12,FALSE)</f>
        <v>6.84</v>
      </c>
      <c r="AH277" s="107">
        <f>VLOOKUP(Table3[Symbol],Finalcial!$A$2:$P$493,13,FALSE)</f>
        <v>11.24</v>
      </c>
      <c r="AI277" s="107">
        <f>VLOOKUP(Table3[Symbol],Finalcial!$A$2:$P$493,14,FALSE)</f>
        <v>27.08</v>
      </c>
      <c r="AJ277" s="108">
        <f t="shared" si="5"/>
        <v>20.240098397603276</v>
      </c>
    </row>
    <row r="278" spans="1:36" ht="18.55" customHeight="1" x14ac:dyDescent="0.3">
      <c r="A278" s="64" t="s">
        <v>381</v>
      </c>
      <c r="B278" s="14" t="str">
        <f>VLOOKUP(Table3[Symbol],stockComparisonTrading_excel!$A$2:$X$562,2,FALSE)</f>
        <v>Property &amp; Construction: Property Development</v>
      </c>
      <c r="C278" s="104">
        <f>VLOOKUP(Table3[Symbol],stockComparisonTrading_excel!$A$2:$X$562,3,FALSE)</f>
        <v>17.7</v>
      </c>
      <c r="D278" s="105">
        <f>VLOOKUP(Table3[Symbol],stockComparisonTrading_excel!$A$2:$X$562,18,FALSE)</f>
        <v>12.74</v>
      </c>
      <c r="E278" s="105">
        <f>VLOOKUP(Table3[Symbol],stockComparisonTrading_excel!$A$2:$X$562,18,FALSE)</f>
        <v>12.74</v>
      </c>
      <c r="F278" s="105">
        <f>VLOOKUP(Table3[Symbol],stockComparisonTrading_excel!$A$2:$X$562,18,FALSE)</f>
        <v>12.74</v>
      </c>
      <c r="G278" s="105">
        <f>VLOOKUP(Table3[Symbol],stockComparisonTrading_excel!$A$2:$X$562,18,FALSE)</f>
        <v>12.74</v>
      </c>
      <c r="H278" s="105">
        <f>VLOOKUP(Table3[Symbol],stockComparisonTrading_excel!$A$2:$X$562,18,FALSE)</f>
        <v>12.74</v>
      </c>
      <c r="I278" s="105">
        <f>VLOOKUP(Table3[Symbol],stockComparisonTrading_excel!$A$2:$X$562,18,FALSE)</f>
        <v>12.74</v>
      </c>
      <c r="J278" s="105">
        <f>VLOOKUP(Table3[Symbol],stockComparisonTrading_excel!$A$2:$X$562,18,FALSE)</f>
        <v>12.74</v>
      </c>
      <c r="K278" s="105">
        <f>VLOOKUP(Table3[Symbol],stockComparisonTrading_excel!$A$2:$X$562,18,FALSE)</f>
        <v>12.74</v>
      </c>
      <c r="L278" s="105">
        <f>VLOOKUP(Table3[Symbol],stockComparisonTrading_excel!$A$2:$X$562,18,FALSE)</f>
        <v>12.74</v>
      </c>
      <c r="M278" s="105">
        <f>VLOOKUP(Table3[Symbol],stockComparisonTrading_excel!$A$2:$X$562,18,FALSE)</f>
        <v>12.74</v>
      </c>
      <c r="N278" s="105">
        <f>VLOOKUP(Table3[Symbol],stockComparisonTrading_excel!$A$2:$X$562,18,FALSE)</f>
        <v>12.74</v>
      </c>
      <c r="O278" s="105">
        <f>VLOOKUP(Table3[Symbol],stockComparisonTrading_excel!$A$2:$X$562,17,FALSE)</f>
        <v>37592516153.099998</v>
      </c>
      <c r="P278" s="105">
        <f>VLOOKUP(Table3[Symbol],stockComparisonTrading_excel!$A$2:$X$562,18,FALSE)</f>
        <v>12.74</v>
      </c>
      <c r="Q278" s="105">
        <f>VLOOKUP(Table3[Symbol],stockComparisonTrading_excel!$A$2:$X$562,19,FALSE)</f>
        <v>2.91</v>
      </c>
      <c r="R278" s="105">
        <f>VLOOKUP(Table3[Symbol],stockComparisonTrading_excel!$A$2:$X$562,20,FALSE)</f>
        <v>7.54</v>
      </c>
      <c r="S278" s="105">
        <f>VLOOKUP(Table3[Symbol],stockComparisonTrading_excel!$A$2:$X$562,21,FALSE)</f>
        <v>2.97</v>
      </c>
      <c r="T278" s="105">
        <f>VLOOKUP(Table3[Symbol],stockComparisonTrading_excel!$A$2:$X$562,22,FALSE)</f>
        <v>37.97</v>
      </c>
      <c r="U278" s="105">
        <f>VLOOKUP(Table3[Symbol],stockComparisonTrading_excel!$A$2:$X$562,23,FALSE)</f>
        <v>1716553249</v>
      </c>
      <c r="V278" s="105">
        <f>VLOOKUP(Table3[Symbol],stockComparisonTrading_excel!$A$2:$X$562,24,FALSE)</f>
        <v>1</v>
      </c>
      <c r="W278" s="106" t="str">
        <f>VLOOKUP(Table3[Symbol],Finalcial!$A$2:$P$493,2)</f>
        <v>Q4/2012</v>
      </c>
      <c r="X278" s="104">
        <f>VLOOKUP(Table3[Symbol],Finalcial!$A$2:$P$493,3)</f>
        <v>41274</v>
      </c>
      <c r="Y278" s="104">
        <f>VLOOKUP(Table3[Symbol],Finalcial!$A$2:$P$493,4,FALSE)</f>
        <v>23729734</v>
      </c>
      <c r="Z278" s="107">
        <f>VLOOKUP(Table3[Symbol],Finalcial!$A$2:$P$493,5,FALSE)</f>
        <v>10382667</v>
      </c>
      <c r="AA278" s="107">
        <f>VLOOKUP(Table3[Symbol],Finalcial!$A$2:$P$493,6,FALSE)</f>
        <v>1716553</v>
      </c>
      <c r="AB278" s="107">
        <f>VLOOKUP(Table3[Symbol],Finalcial!$A$2:$P$493,7,FALSE)</f>
        <v>12934747</v>
      </c>
      <c r="AC278" s="107">
        <f>VLOOKUP(Table3[Symbol],Finalcial!$A$2:$P$493,8,FALSE)</f>
        <v>2139817</v>
      </c>
      <c r="AD278" s="107">
        <f>VLOOKUP(Table3[Symbol],Finalcial!$A$2:$P$493,9,FALSE)</f>
        <v>471198</v>
      </c>
      <c r="AE278" s="107">
        <f>VLOOKUP(Table3[Symbol],Finalcial!$A$2:$P$493,10,FALSE)</f>
        <v>0.27</v>
      </c>
      <c r="AF278" s="107">
        <f>VLOOKUP(Table3[Symbol],Finalcial!$A$2:$P$493,11,FALSE)</f>
        <v>0.8</v>
      </c>
      <c r="AG278" s="107">
        <f>VLOOKUP(Table3[Symbol],Finalcial!$A$2:$P$493,12,FALSE)</f>
        <v>22.02</v>
      </c>
      <c r="AH278" s="107">
        <f>VLOOKUP(Table3[Symbol],Finalcial!$A$2:$P$493,13,FALSE)</f>
        <v>18.02</v>
      </c>
      <c r="AI278" s="107">
        <f>VLOOKUP(Table3[Symbol],Finalcial!$A$2:$P$493,14,FALSE)</f>
        <v>24.64</v>
      </c>
      <c r="AJ278" s="108">
        <f t="shared" si="5"/>
        <v>22.034616021290415</v>
      </c>
    </row>
    <row r="279" spans="1:36" ht="18.55" customHeight="1" x14ac:dyDescent="0.3">
      <c r="A279" s="64" t="s">
        <v>311</v>
      </c>
      <c r="B279" s="14" t="str">
        <f>VLOOKUP(Table3[Symbol],stockComparisonTrading_excel!$A$2:$X$562,2,FALSE)</f>
        <v>Services: Transportation &amp; Logistics</v>
      </c>
      <c r="C279" s="104">
        <f>VLOOKUP(Table3[Symbol],stockComparisonTrading_excel!$A$2:$X$562,3,FALSE)</f>
        <v>14.2</v>
      </c>
      <c r="D279" s="105">
        <f>VLOOKUP(Table3[Symbol],stockComparisonTrading_excel!$A$2:$X$562,18,FALSE)</f>
        <v>41.94</v>
      </c>
      <c r="E279" s="105">
        <f>VLOOKUP(Table3[Symbol],stockComparisonTrading_excel!$A$2:$X$562,18,FALSE)</f>
        <v>41.94</v>
      </c>
      <c r="F279" s="105">
        <f>VLOOKUP(Table3[Symbol],stockComparisonTrading_excel!$A$2:$X$562,18,FALSE)</f>
        <v>41.94</v>
      </c>
      <c r="G279" s="105">
        <f>VLOOKUP(Table3[Symbol],stockComparisonTrading_excel!$A$2:$X$562,18,FALSE)</f>
        <v>41.94</v>
      </c>
      <c r="H279" s="105">
        <f>VLOOKUP(Table3[Symbol],stockComparisonTrading_excel!$A$2:$X$562,18,FALSE)</f>
        <v>41.94</v>
      </c>
      <c r="I279" s="105">
        <f>VLOOKUP(Table3[Symbol],stockComparisonTrading_excel!$A$2:$X$562,18,FALSE)</f>
        <v>41.94</v>
      </c>
      <c r="J279" s="105">
        <f>VLOOKUP(Table3[Symbol],stockComparisonTrading_excel!$A$2:$X$562,18,FALSE)</f>
        <v>41.94</v>
      </c>
      <c r="K279" s="105">
        <f>VLOOKUP(Table3[Symbol],stockComparisonTrading_excel!$A$2:$X$562,18,FALSE)</f>
        <v>41.94</v>
      </c>
      <c r="L279" s="105">
        <f>VLOOKUP(Table3[Symbol],stockComparisonTrading_excel!$A$2:$X$562,18,FALSE)</f>
        <v>41.94</v>
      </c>
      <c r="M279" s="105">
        <f>VLOOKUP(Table3[Symbol],stockComparisonTrading_excel!$A$2:$X$562,18,FALSE)</f>
        <v>41.94</v>
      </c>
      <c r="N279" s="105">
        <f>VLOOKUP(Table3[Symbol],stockComparisonTrading_excel!$A$2:$X$562,18,FALSE)</f>
        <v>41.94</v>
      </c>
      <c r="O279" s="105">
        <f>VLOOKUP(Table3[Symbol],stockComparisonTrading_excel!$A$2:$X$562,17,FALSE)</f>
        <v>19231131100</v>
      </c>
      <c r="P279" s="105">
        <f>VLOOKUP(Table3[Symbol],stockComparisonTrading_excel!$A$2:$X$562,18,FALSE)</f>
        <v>41.94</v>
      </c>
      <c r="Q279" s="105">
        <f>VLOOKUP(Table3[Symbol],stockComparisonTrading_excel!$A$2:$X$562,19,FALSE)</f>
        <v>1.36</v>
      </c>
      <c r="R279" s="105">
        <f>VLOOKUP(Table3[Symbol],stockComparisonTrading_excel!$A$2:$X$562,20,FALSE)</f>
        <v>13.59</v>
      </c>
      <c r="S279" s="105">
        <f>VLOOKUP(Table3[Symbol],stockComparisonTrading_excel!$A$2:$X$562,21,FALSE)</f>
        <v>2.7</v>
      </c>
      <c r="T279" s="105">
        <f>VLOOKUP(Table3[Symbol],stockComparisonTrading_excel!$A$2:$X$562,22,FALSE)</f>
        <v>15.48</v>
      </c>
      <c r="U279" s="105">
        <f>VLOOKUP(Table3[Symbol],stockComparisonTrading_excel!$A$2:$X$562,23,FALSE)</f>
        <v>1039520600</v>
      </c>
      <c r="V279" s="105">
        <f>VLOOKUP(Table3[Symbol],stockComparisonTrading_excel!$A$2:$X$562,24,FALSE)</f>
        <v>1</v>
      </c>
      <c r="W279" s="106" t="str">
        <f>VLOOKUP(Table3[Symbol],Finalcial!$A$2:$P$493,2)</f>
        <v>Q4/2012</v>
      </c>
      <c r="X279" s="107">
        <f>VLOOKUP(Table3[Symbol],Finalcial!$A$2:$P$493,3)</f>
        <v>41274</v>
      </c>
      <c r="Y279" s="107">
        <f>VLOOKUP(Table3[Symbol],Finalcial!$A$2:$P$493,4,FALSE)</f>
        <v>23923043</v>
      </c>
      <c r="Z279" s="107">
        <f>VLOOKUP(Table3[Symbol],Finalcial!$A$2:$P$493,5,FALSE)</f>
        <v>9790354</v>
      </c>
      <c r="AA279" s="107">
        <f>VLOOKUP(Table3[Symbol],Finalcial!$A$2:$P$493,6,FALSE)</f>
        <v>1039521</v>
      </c>
      <c r="AB279" s="107">
        <f>VLOOKUP(Table3[Symbol],Finalcial!$A$2:$P$493,7,FALSE)</f>
        <v>14131523</v>
      </c>
      <c r="AC279" s="107">
        <f>VLOOKUP(Table3[Symbol],Finalcial!$A$2:$P$493,8,FALSE)</f>
        <v>1317383</v>
      </c>
      <c r="AD279" s="107">
        <f>VLOOKUP(Table3[Symbol],Finalcial!$A$2:$P$493,9,FALSE)</f>
        <v>276555</v>
      </c>
      <c r="AE279" s="107">
        <f>VLOOKUP(Table3[Symbol],Finalcial!$A$2:$P$493,10,FALSE)</f>
        <v>0.27</v>
      </c>
      <c r="AF279" s="107">
        <f>VLOOKUP(Table3[Symbol],Finalcial!$A$2:$P$493,11,FALSE)</f>
        <v>0.69</v>
      </c>
      <c r="AG279" s="107">
        <f>VLOOKUP(Table3[Symbol],Finalcial!$A$2:$P$493,12,FALSE)</f>
        <v>20.99</v>
      </c>
      <c r="AH279" s="107">
        <f>VLOOKUP(Table3[Symbol],Finalcial!$A$2:$P$493,13,FALSE)</f>
        <v>3.95</v>
      </c>
      <c r="AI279" s="107">
        <f>VLOOKUP(Table3[Symbol],Finalcial!$A$2:$P$493,14,FALSE)</f>
        <v>3.18</v>
      </c>
      <c r="AJ279" s="108">
        <f t="shared" si="5"/>
        <v>35.401110086601221</v>
      </c>
    </row>
    <row r="280" spans="1:36" ht="18.55" customHeight="1" x14ac:dyDescent="0.3">
      <c r="A280" s="64" t="s">
        <v>312</v>
      </c>
      <c r="B280" s="16" t="str">
        <f>VLOOKUP(Table3[Symbol],stockComparisonTrading_excel!$A$2:$X$562,2,FALSE)</f>
        <v>Technology: Communication Technology</v>
      </c>
      <c r="C280" s="104">
        <f>VLOOKUP(Table3[Symbol],stockComparisonTrading_excel!$A$2:$X$562,3,FALSE)</f>
        <v>6.35</v>
      </c>
      <c r="D280" s="105">
        <f>VLOOKUP(Table3[Symbol],stockComparisonTrading_excel!$A$2:$X$562,18,FALSE)</f>
        <v>25.31</v>
      </c>
      <c r="E280" s="105">
        <f>VLOOKUP(Table3[Symbol],stockComparisonTrading_excel!$A$2:$X$562,18,FALSE)</f>
        <v>25.31</v>
      </c>
      <c r="F280" s="105">
        <f>VLOOKUP(Table3[Symbol],stockComparisonTrading_excel!$A$2:$X$562,18,FALSE)</f>
        <v>25.31</v>
      </c>
      <c r="G280" s="105">
        <f>VLOOKUP(Table3[Symbol],stockComparisonTrading_excel!$A$2:$X$562,18,FALSE)</f>
        <v>25.31</v>
      </c>
      <c r="H280" s="105">
        <f>VLOOKUP(Table3[Symbol],stockComparisonTrading_excel!$A$2:$X$562,18,FALSE)</f>
        <v>25.31</v>
      </c>
      <c r="I280" s="105">
        <f>VLOOKUP(Table3[Symbol],stockComparisonTrading_excel!$A$2:$X$562,18,FALSE)</f>
        <v>25.31</v>
      </c>
      <c r="J280" s="105">
        <f>VLOOKUP(Table3[Symbol],stockComparisonTrading_excel!$A$2:$X$562,18,FALSE)</f>
        <v>25.31</v>
      </c>
      <c r="K280" s="105">
        <f>VLOOKUP(Table3[Symbol],stockComparisonTrading_excel!$A$2:$X$562,18,FALSE)</f>
        <v>25.31</v>
      </c>
      <c r="L280" s="105">
        <f>VLOOKUP(Table3[Symbol],stockComparisonTrading_excel!$A$2:$X$562,18,FALSE)</f>
        <v>25.31</v>
      </c>
      <c r="M280" s="105">
        <f>VLOOKUP(Table3[Symbol],stockComparisonTrading_excel!$A$2:$X$562,18,FALSE)</f>
        <v>25.31</v>
      </c>
      <c r="N280" s="105">
        <f>VLOOKUP(Table3[Symbol],stockComparisonTrading_excel!$A$2:$X$562,18,FALSE)</f>
        <v>25.31</v>
      </c>
      <c r="O280" s="105">
        <f>VLOOKUP(Table3[Symbol],stockComparisonTrading_excel!$A$2:$X$562,17,FALSE)</f>
        <v>1859472570.0999999</v>
      </c>
      <c r="P280" s="105">
        <f>VLOOKUP(Table3[Symbol],stockComparisonTrading_excel!$A$2:$X$562,18,FALSE)</f>
        <v>25.31</v>
      </c>
      <c r="Q280" s="105">
        <f>VLOOKUP(Table3[Symbol],stockComparisonTrading_excel!$A$2:$X$562,19,FALSE)</f>
        <v>5.89</v>
      </c>
      <c r="R280" s="105">
        <f>VLOOKUP(Table3[Symbol],stockComparisonTrading_excel!$A$2:$X$562,20,FALSE)</f>
        <v>2.2200000000000002</v>
      </c>
      <c r="S280" s="105">
        <f>VLOOKUP(Table3[Symbol],stockComparisonTrading_excel!$A$2:$X$562,21,FALSE)</f>
        <v>1.1499999999999999</v>
      </c>
      <c r="T280" s="105">
        <f>VLOOKUP(Table3[Symbol],stockComparisonTrading_excel!$A$2:$X$562,22,FALSE)</f>
        <v>111.04</v>
      </c>
      <c r="U280" s="105">
        <f>VLOOKUP(Table3[Symbol],stockComparisonTrading_excel!$A$2:$X$562,23,FALSE)</f>
        <v>141944471</v>
      </c>
      <c r="V280" s="105">
        <f>VLOOKUP(Table3[Symbol],stockComparisonTrading_excel!$A$2:$X$562,24,FALSE)</f>
        <v>1</v>
      </c>
      <c r="W280" s="106" t="str">
        <f>VLOOKUP(Table3[Symbol],Finalcial!$A$2:$P$493,2)</f>
        <v>Q4/2012</v>
      </c>
      <c r="X280" s="107">
        <f>VLOOKUP(Table3[Symbol],Finalcial!$A$2:$P$493,3)</f>
        <v>41274</v>
      </c>
      <c r="Y280" s="107">
        <f>VLOOKUP(Table3[Symbol],Finalcial!$A$2:$P$493,4,FALSE)</f>
        <v>1322315</v>
      </c>
      <c r="Z280" s="107">
        <f>VLOOKUP(Table3[Symbol],Finalcial!$A$2:$P$493,5,FALSE)</f>
        <v>963188</v>
      </c>
      <c r="AA280" s="107">
        <f>VLOOKUP(Table3[Symbol],Finalcial!$A$2:$P$493,6,FALSE)</f>
        <v>141944</v>
      </c>
      <c r="AB280" s="107">
        <f>VLOOKUP(Table3[Symbol],Finalcial!$A$2:$P$493,7,FALSE)</f>
        <v>359127</v>
      </c>
      <c r="AC280" s="107">
        <f>VLOOKUP(Table3[Symbol],Finalcial!$A$2:$P$493,8,FALSE)</f>
        <v>859753</v>
      </c>
      <c r="AD280" s="107">
        <f>VLOOKUP(Table3[Symbol],Finalcial!$A$2:$P$493,9,FALSE)</f>
        <v>37899</v>
      </c>
      <c r="AE280" s="107">
        <f>VLOOKUP(Table3[Symbol],Finalcial!$A$2:$P$493,10,FALSE)</f>
        <v>0.27</v>
      </c>
      <c r="AF280" s="107">
        <f>VLOOKUP(Table3[Symbol],Finalcial!$A$2:$P$493,11,FALSE)</f>
        <v>2.68</v>
      </c>
      <c r="AG280" s="107">
        <f>VLOOKUP(Table3[Symbol],Finalcial!$A$2:$P$493,12,FALSE)</f>
        <v>4.41</v>
      </c>
      <c r="AH280" s="107">
        <f>VLOOKUP(Table3[Symbol],Finalcial!$A$2:$P$493,13,FALSE)</f>
        <v>12.82</v>
      </c>
      <c r="AI280" s="107">
        <f>VLOOKUP(Table3[Symbol],Finalcial!$A$2:$P$493,14,FALSE)</f>
        <v>33.700000000000003</v>
      </c>
      <c r="AJ280" s="108">
        <f t="shared" si="5"/>
        <v>25.414601968389668</v>
      </c>
    </row>
    <row r="281" spans="1:36" ht="18.55" customHeight="1" x14ac:dyDescent="0.3">
      <c r="A281" s="64" t="s">
        <v>399</v>
      </c>
      <c r="B281" s="14" t="str">
        <f>VLOOKUP(Table3[Symbol],stockComparisonTrading_excel!$A$2:$X$562,2,FALSE)</f>
        <v>Property &amp; Construction: Property Development</v>
      </c>
      <c r="C281" s="104">
        <f>VLOOKUP(Table3[Symbol],stockComparisonTrading_excel!$A$2:$X$562,3,FALSE)</f>
        <v>27.25</v>
      </c>
      <c r="D281" s="105">
        <f>VLOOKUP(Table3[Symbol],stockComparisonTrading_excel!$A$2:$X$562,18,FALSE)</f>
        <v>32.21</v>
      </c>
      <c r="E281" s="105">
        <f>VLOOKUP(Table3[Symbol],stockComparisonTrading_excel!$A$2:$X$562,18,FALSE)</f>
        <v>32.21</v>
      </c>
      <c r="F281" s="105">
        <f>VLOOKUP(Table3[Symbol],stockComparisonTrading_excel!$A$2:$X$562,18,FALSE)</f>
        <v>32.21</v>
      </c>
      <c r="G281" s="105">
        <f>VLOOKUP(Table3[Symbol],stockComparisonTrading_excel!$A$2:$X$562,18,FALSE)</f>
        <v>32.21</v>
      </c>
      <c r="H281" s="105">
        <f>VLOOKUP(Table3[Symbol],stockComparisonTrading_excel!$A$2:$X$562,18,FALSE)</f>
        <v>32.21</v>
      </c>
      <c r="I281" s="105">
        <f>VLOOKUP(Table3[Symbol],stockComparisonTrading_excel!$A$2:$X$562,18,FALSE)</f>
        <v>32.21</v>
      </c>
      <c r="J281" s="105">
        <f>VLOOKUP(Table3[Symbol],stockComparisonTrading_excel!$A$2:$X$562,18,FALSE)</f>
        <v>32.21</v>
      </c>
      <c r="K281" s="105">
        <f>VLOOKUP(Table3[Symbol],stockComparisonTrading_excel!$A$2:$X$562,18,FALSE)</f>
        <v>32.21</v>
      </c>
      <c r="L281" s="105">
        <f>VLOOKUP(Table3[Symbol],stockComparisonTrading_excel!$A$2:$X$562,18,FALSE)</f>
        <v>32.21</v>
      </c>
      <c r="M281" s="105">
        <f>VLOOKUP(Table3[Symbol],stockComparisonTrading_excel!$A$2:$X$562,18,FALSE)</f>
        <v>32.21</v>
      </c>
      <c r="N281" s="105">
        <f>VLOOKUP(Table3[Symbol],stockComparisonTrading_excel!$A$2:$X$562,18,FALSE)</f>
        <v>32.21</v>
      </c>
      <c r="O281" s="105">
        <f>VLOOKUP(Table3[Symbol],stockComparisonTrading_excel!$A$2:$X$562,17,FALSE)</f>
        <v>40796599945</v>
      </c>
      <c r="P281" s="105">
        <f>VLOOKUP(Table3[Symbol],stockComparisonTrading_excel!$A$2:$X$562,18,FALSE)</f>
        <v>32.21</v>
      </c>
      <c r="Q281" s="105">
        <f>VLOOKUP(Table3[Symbol],stockComparisonTrading_excel!$A$2:$X$562,19,FALSE)</f>
        <v>6.44</v>
      </c>
      <c r="R281" s="105">
        <f>VLOOKUP(Table3[Symbol],stockComparisonTrading_excel!$A$2:$X$562,20,FALSE)</f>
        <v>5.34</v>
      </c>
      <c r="S281" s="105">
        <f>VLOOKUP(Table3[Symbol],stockComparisonTrading_excel!$A$2:$X$562,21,FALSE)</f>
        <v>0.09</v>
      </c>
      <c r="T281" s="105">
        <f>VLOOKUP(Table3[Symbol],stockComparisonTrading_excel!$A$2:$X$562,22,FALSE)</f>
        <v>81.38</v>
      </c>
      <c r="U281" s="105">
        <f>VLOOKUP(Table3[Symbol],stockComparisonTrading_excel!$A$2:$X$562,23,FALSE)</f>
        <v>1525106540</v>
      </c>
      <c r="V281" s="105">
        <f>VLOOKUP(Table3[Symbol],stockComparisonTrading_excel!$A$2:$X$562,24,FALSE)</f>
        <v>1</v>
      </c>
      <c r="W281" s="106" t="str">
        <f>VLOOKUP(Table3[Symbol],Finalcial!$A$2:$P$493,2)</f>
        <v>Q1/2013</v>
      </c>
      <c r="X281" s="107">
        <f>VLOOKUP(Table3[Symbol],Finalcial!$A$2:$P$493,3)</f>
        <v>41364</v>
      </c>
      <c r="Y281" s="107">
        <f>VLOOKUP(Table3[Symbol],Finalcial!$A$2:$P$493,4,FALSE)</f>
        <v>21792697</v>
      </c>
      <c r="Z281" s="107">
        <f>VLOOKUP(Table3[Symbol],Finalcial!$A$2:$P$493,5,FALSE)</f>
        <v>15277944</v>
      </c>
      <c r="AA281" s="107">
        <f>VLOOKUP(Table3[Symbol],Finalcial!$A$2:$P$493,6,FALSE)</f>
        <v>1186209</v>
      </c>
      <c r="AB281" s="107">
        <f>VLOOKUP(Table3[Symbol],Finalcial!$A$2:$P$493,7,FALSE)</f>
        <v>6332311</v>
      </c>
      <c r="AC281" s="107">
        <f>VLOOKUP(Table3[Symbol],Finalcial!$A$2:$P$493,8,FALSE)</f>
        <v>5631515</v>
      </c>
      <c r="AD281" s="107">
        <f>VLOOKUP(Table3[Symbol],Finalcial!$A$2:$P$493,9,FALSE)</f>
        <v>402563</v>
      </c>
      <c r="AE281" s="107">
        <f>VLOOKUP(Table3[Symbol],Finalcial!$A$2:$P$493,10,FALSE)</f>
        <v>0.26</v>
      </c>
      <c r="AF281" s="107">
        <f>VLOOKUP(Table3[Symbol],Finalcial!$A$2:$P$493,11,FALSE)</f>
        <v>2.41</v>
      </c>
      <c r="AG281" s="107">
        <f>VLOOKUP(Table3[Symbol],Finalcial!$A$2:$P$493,12,FALSE)</f>
        <v>7.15</v>
      </c>
      <c r="AH281" s="107">
        <f>VLOOKUP(Table3[Symbol],Finalcial!$A$2:$P$493,13,FALSE)</f>
        <v>8.34</v>
      </c>
      <c r="AI281" s="107">
        <f>VLOOKUP(Table3[Symbol],Finalcial!$A$2:$P$493,14,FALSE)</f>
        <v>20.65</v>
      </c>
      <c r="AJ281" s="108">
        <f t="shared" si="5"/>
        <v>37.951684581046941</v>
      </c>
    </row>
    <row r="282" spans="1:36" ht="18.55" customHeight="1" x14ac:dyDescent="0.3">
      <c r="A282" s="43" t="s">
        <v>462</v>
      </c>
      <c r="B282" s="14" t="str">
        <f>VLOOKUP(Table3[Symbol],stockComparisonTrading_excel!$A$2:$X$562,2,FALSE)</f>
        <v>Consumer Products: Fashion</v>
      </c>
      <c r="C282" s="104">
        <f>VLOOKUP(Table3[Symbol],stockComparisonTrading_excel!$A$2:$X$562,3,FALSE)</f>
        <v>10.199999999999999</v>
      </c>
      <c r="D282" s="105">
        <f>VLOOKUP(Table3[Symbol],stockComparisonTrading_excel!$A$2:$X$562,18,FALSE)</f>
        <v>15.93</v>
      </c>
      <c r="E282" s="105">
        <f>VLOOKUP(Table3[Symbol],stockComparisonTrading_excel!$A$2:$X$562,18,FALSE)</f>
        <v>15.93</v>
      </c>
      <c r="F282" s="105">
        <f>VLOOKUP(Table3[Symbol],stockComparisonTrading_excel!$A$2:$X$562,18,FALSE)</f>
        <v>15.93</v>
      </c>
      <c r="G282" s="105">
        <f>VLOOKUP(Table3[Symbol],stockComparisonTrading_excel!$A$2:$X$562,18,FALSE)</f>
        <v>15.93</v>
      </c>
      <c r="H282" s="105">
        <f>VLOOKUP(Table3[Symbol],stockComparisonTrading_excel!$A$2:$X$562,18,FALSE)</f>
        <v>15.93</v>
      </c>
      <c r="I282" s="105">
        <f>VLOOKUP(Table3[Symbol],stockComparisonTrading_excel!$A$2:$X$562,18,FALSE)</f>
        <v>15.93</v>
      </c>
      <c r="J282" s="105">
        <f>VLOOKUP(Table3[Symbol],stockComparisonTrading_excel!$A$2:$X$562,18,FALSE)</f>
        <v>15.93</v>
      </c>
      <c r="K282" s="105">
        <f>VLOOKUP(Table3[Symbol],stockComparisonTrading_excel!$A$2:$X$562,18,FALSE)</f>
        <v>15.93</v>
      </c>
      <c r="L282" s="105">
        <f>VLOOKUP(Table3[Symbol],stockComparisonTrading_excel!$A$2:$X$562,18,FALSE)</f>
        <v>15.93</v>
      </c>
      <c r="M282" s="105">
        <f>VLOOKUP(Table3[Symbol],stockComparisonTrading_excel!$A$2:$X$562,18,FALSE)</f>
        <v>15.93</v>
      </c>
      <c r="N282" s="105">
        <f>VLOOKUP(Table3[Symbol],stockComparisonTrading_excel!$A$2:$X$562,18,FALSE)</f>
        <v>15.93</v>
      </c>
      <c r="O282" s="105">
        <f>VLOOKUP(Table3[Symbol],stockComparisonTrading_excel!$A$2:$X$562,17,FALSE)</f>
        <v>1166400000</v>
      </c>
      <c r="P282" s="105">
        <f>VLOOKUP(Table3[Symbol],stockComparisonTrading_excel!$A$2:$X$562,18,FALSE)</f>
        <v>15.93</v>
      </c>
      <c r="Q282" s="105">
        <f>VLOOKUP(Table3[Symbol],stockComparisonTrading_excel!$A$2:$X$562,19,FALSE)</f>
        <v>0.56000000000000005</v>
      </c>
      <c r="R282" s="105">
        <f>VLOOKUP(Table3[Symbol],stockComparisonTrading_excel!$A$2:$X$562,20,FALSE)</f>
        <v>19.43</v>
      </c>
      <c r="S282" s="105">
        <f>VLOOKUP(Table3[Symbol],stockComparisonTrading_excel!$A$2:$X$562,21,FALSE)</f>
        <v>5.09</v>
      </c>
      <c r="T282" s="105">
        <f>VLOOKUP(Table3[Symbol],stockComparisonTrading_excel!$A$2:$X$562,22,FALSE)</f>
        <v>1.21</v>
      </c>
      <c r="U282" s="105">
        <f>VLOOKUP(Table3[Symbol],stockComparisonTrading_excel!$A$2:$X$562,23,FALSE)</f>
        <v>108000000</v>
      </c>
      <c r="V282" s="105">
        <f>VLOOKUP(Table3[Symbol],stockComparisonTrading_excel!$A$2:$X$562,24,FALSE)</f>
        <v>1</v>
      </c>
      <c r="W282" s="106" t="str">
        <f>VLOOKUP(Table3[Symbol],Finalcial!$A$2:$P$493,2)</f>
        <v>Q1/2013</v>
      </c>
      <c r="X282" s="107">
        <f>VLOOKUP(Table3[Symbol],Finalcial!$A$2:$P$493,3)</f>
        <v>41364</v>
      </c>
      <c r="Y282" s="107">
        <f>VLOOKUP(Table3[Symbol],Finalcial!$A$2:$P$493,4,FALSE)</f>
        <v>2689077</v>
      </c>
      <c r="Z282" s="107">
        <f>VLOOKUP(Table3[Symbol],Finalcial!$A$2:$P$493,5,FALSE)</f>
        <v>418008</v>
      </c>
      <c r="AA282" s="107">
        <f>VLOOKUP(Table3[Symbol],Finalcial!$A$2:$P$493,6,FALSE)</f>
        <v>108000</v>
      </c>
      <c r="AB282" s="107">
        <f>VLOOKUP(Table3[Symbol],Finalcial!$A$2:$P$493,7,FALSE)</f>
        <v>2098150</v>
      </c>
      <c r="AC282" s="107">
        <f>VLOOKUP(Table3[Symbol],Finalcial!$A$2:$P$493,8,FALSE)</f>
        <v>535746</v>
      </c>
      <c r="AD282" s="107">
        <f>VLOOKUP(Table3[Symbol],Finalcial!$A$2:$P$493,9,FALSE)</f>
        <v>27453</v>
      </c>
      <c r="AE282" s="107">
        <f>VLOOKUP(Table3[Symbol],Finalcial!$A$2:$P$493,10,FALSE)</f>
        <v>0.25</v>
      </c>
      <c r="AF282" s="107">
        <f>VLOOKUP(Table3[Symbol],Finalcial!$A$2:$P$493,11,FALSE)</f>
        <v>0.2</v>
      </c>
      <c r="AG282" s="107">
        <f>VLOOKUP(Table3[Symbol],Finalcial!$A$2:$P$493,12,FALSE)</f>
        <v>5.12</v>
      </c>
      <c r="AH282" s="107">
        <f>VLOOKUP(Table3[Symbol],Finalcial!$A$2:$P$493,13,FALSE)</f>
        <v>2.73</v>
      </c>
      <c r="AI282" s="107">
        <f>VLOOKUP(Table3[Symbol],Finalcial!$A$2:$P$493,14,FALSE)</f>
        <v>3.54</v>
      </c>
      <c r="AJ282" s="108">
        <f t="shared" si="5"/>
        <v>15.226314064036718</v>
      </c>
    </row>
    <row r="283" spans="1:36" ht="18.55" customHeight="1" x14ac:dyDescent="0.3">
      <c r="A283" s="64" t="s">
        <v>478</v>
      </c>
      <c r="B283" s="14" t="str">
        <f>VLOOKUP(Table3[Symbol],stockComparisonTrading_excel!$A$2:$X$562,2,FALSE)</f>
        <v>Property &amp; Construction: Property Development</v>
      </c>
      <c r="C283" s="104">
        <f>VLOOKUP(Table3[Symbol],stockComparisonTrading_excel!$A$2:$X$562,3,FALSE)</f>
        <v>34.75</v>
      </c>
      <c r="D283" s="105">
        <f>VLOOKUP(Table3[Symbol],stockComparisonTrading_excel!$A$2:$X$562,18,FALSE)</f>
        <v>45.52</v>
      </c>
      <c r="E283" s="105">
        <f>VLOOKUP(Table3[Symbol],stockComparisonTrading_excel!$A$2:$X$562,18,FALSE)</f>
        <v>45.52</v>
      </c>
      <c r="F283" s="105">
        <f>VLOOKUP(Table3[Symbol],stockComparisonTrading_excel!$A$2:$X$562,18,FALSE)</f>
        <v>45.52</v>
      </c>
      <c r="G283" s="105">
        <f>VLOOKUP(Table3[Symbol],stockComparisonTrading_excel!$A$2:$X$562,18,FALSE)</f>
        <v>45.52</v>
      </c>
      <c r="H283" s="105">
        <f>VLOOKUP(Table3[Symbol],stockComparisonTrading_excel!$A$2:$X$562,18,FALSE)</f>
        <v>45.52</v>
      </c>
      <c r="I283" s="105">
        <f>VLOOKUP(Table3[Symbol],stockComparisonTrading_excel!$A$2:$X$562,18,FALSE)</f>
        <v>45.52</v>
      </c>
      <c r="J283" s="105">
        <f>VLOOKUP(Table3[Symbol],stockComparisonTrading_excel!$A$2:$X$562,18,FALSE)</f>
        <v>45.52</v>
      </c>
      <c r="K283" s="105">
        <f>VLOOKUP(Table3[Symbol],stockComparisonTrading_excel!$A$2:$X$562,18,FALSE)</f>
        <v>45.52</v>
      </c>
      <c r="L283" s="105">
        <f>VLOOKUP(Table3[Symbol],stockComparisonTrading_excel!$A$2:$X$562,18,FALSE)</f>
        <v>45.52</v>
      </c>
      <c r="M283" s="105">
        <f>VLOOKUP(Table3[Symbol],stockComparisonTrading_excel!$A$2:$X$562,18,FALSE)</f>
        <v>45.52</v>
      </c>
      <c r="N283" s="105">
        <f>VLOOKUP(Table3[Symbol],stockComparisonTrading_excel!$A$2:$X$562,18,FALSE)</f>
        <v>45.52</v>
      </c>
      <c r="O283" s="105">
        <f>VLOOKUP(Table3[Symbol],stockComparisonTrading_excel!$A$2:$X$562,17,FALSE)</f>
        <v>25200000000</v>
      </c>
      <c r="P283" s="105">
        <f>VLOOKUP(Table3[Symbol],stockComparisonTrading_excel!$A$2:$X$562,18,FALSE)</f>
        <v>45.52</v>
      </c>
      <c r="Q283" s="105">
        <f>VLOOKUP(Table3[Symbol],stockComparisonTrading_excel!$A$2:$X$562,19,FALSE)</f>
        <v>11.78</v>
      </c>
      <c r="R283" s="105">
        <f>VLOOKUP(Table3[Symbol],stockComparisonTrading_excel!$A$2:$X$562,20,FALSE)</f>
        <v>4.46</v>
      </c>
      <c r="S283" s="105">
        <f>VLOOKUP(Table3[Symbol],stockComparisonTrading_excel!$A$2:$X$562,21,FALSE)</f>
        <v>1.22</v>
      </c>
      <c r="T283" s="105">
        <f>VLOOKUP(Table3[Symbol],stockComparisonTrading_excel!$A$2:$X$562,22,FALSE)</f>
        <v>32.58</v>
      </c>
      <c r="U283" s="105">
        <f>VLOOKUP(Table3[Symbol],stockComparisonTrading_excel!$A$2:$X$562,23,FALSE)</f>
        <v>480000000</v>
      </c>
      <c r="V283" s="105">
        <f>VLOOKUP(Table3[Symbol],stockComparisonTrading_excel!$A$2:$X$562,24,FALSE)</f>
        <v>1</v>
      </c>
      <c r="W283" s="106" t="str">
        <f>VLOOKUP(Table3[Symbol],Finalcial!$A$2:$P$493,2)</f>
        <v>Q1/2013</v>
      </c>
      <c r="X283" s="107">
        <f>VLOOKUP(Table3[Symbol],Finalcial!$A$2:$P$493,3)</f>
        <v>41364</v>
      </c>
      <c r="Y283" s="107">
        <f>VLOOKUP(Table3[Symbol],Finalcial!$A$2:$P$493,4,FALSE)</f>
        <v>8439725</v>
      </c>
      <c r="Z283" s="107">
        <f>VLOOKUP(Table3[Symbol],Finalcial!$A$2:$P$493,5,FALSE)</f>
        <v>5810012</v>
      </c>
      <c r="AA283" s="107">
        <f>VLOOKUP(Table3[Symbol],Finalcial!$A$2:$P$493,6,FALSE)</f>
        <v>480000</v>
      </c>
      <c r="AB283" s="107">
        <f>VLOOKUP(Table3[Symbol],Finalcial!$A$2:$P$493,7,FALSE)</f>
        <v>2138628</v>
      </c>
      <c r="AC283" s="107">
        <f>VLOOKUP(Table3[Symbol],Finalcial!$A$2:$P$493,8,FALSE)</f>
        <v>3137074</v>
      </c>
      <c r="AD283" s="107">
        <f>VLOOKUP(Table3[Symbol],Finalcial!$A$2:$P$493,9,FALSE)</f>
        <v>119444</v>
      </c>
      <c r="AE283" s="107">
        <f>VLOOKUP(Table3[Symbol],Finalcial!$A$2:$P$493,10,FALSE)</f>
        <v>0.25</v>
      </c>
      <c r="AF283" s="107">
        <f>VLOOKUP(Table3[Symbol],Finalcial!$A$2:$P$493,11,FALSE)</f>
        <v>2.72</v>
      </c>
      <c r="AG283" s="107">
        <f>VLOOKUP(Table3[Symbol],Finalcial!$A$2:$P$493,12,FALSE)</f>
        <v>3.81</v>
      </c>
      <c r="AH283" s="107">
        <f>VLOOKUP(Table3[Symbol],Finalcial!$A$2:$P$493,13,FALSE)</f>
        <v>9.59</v>
      </c>
      <c r="AI283" s="107">
        <f>VLOOKUP(Table3[Symbol],Finalcial!$A$2:$P$493,14,FALSE)</f>
        <v>28.5</v>
      </c>
      <c r="AJ283" s="108">
        <f t="shared" si="5"/>
        <v>48.642141924249017</v>
      </c>
    </row>
    <row r="284" spans="1:36" ht="18.55" customHeight="1" x14ac:dyDescent="0.3">
      <c r="A284" s="64" t="s">
        <v>111</v>
      </c>
      <c r="B284" s="14" t="str">
        <f>VLOOKUP(Table3[Symbol],stockComparisonTrading_excel!$A$2:$X$562,2,FALSE)</f>
        <v>Technology: Communication Technology</v>
      </c>
      <c r="C284" s="104">
        <f>VLOOKUP(Table3[Symbol],stockComparisonTrading_excel!$A$2:$X$562,3,FALSE)</f>
        <v>9.8000000000000007</v>
      </c>
      <c r="D284" s="105">
        <f>VLOOKUP(Table3[Symbol],stockComparisonTrading_excel!$A$2:$X$562,18,FALSE)</f>
        <v>19.52</v>
      </c>
      <c r="E284" s="105">
        <f>VLOOKUP(Table3[Symbol],stockComparisonTrading_excel!$A$2:$X$562,18,FALSE)</f>
        <v>19.52</v>
      </c>
      <c r="F284" s="105">
        <f>VLOOKUP(Table3[Symbol],stockComparisonTrading_excel!$A$2:$X$562,18,FALSE)</f>
        <v>19.52</v>
      </c>
      <c r="G284" s="105">
        <f>VLOOKUP(Table3[Symbol],stockComparisonTrading_excel!$A$2:$X$562,18,FALSE)</f>
        <v>19.52</v>
      </c>
      <c r="H284" s="105">
        <f>VLOOKUP(Table3[Symbol],stockComparisonTrading_excel!$A$2:$X$562,18,FALSE)</f>
        <v>19.52</v>
      </c>
      <c r="I284" s="105">
        <f>VLOOKUP(Table3[Symbol],stockComparisonTrading_excel!$A$2:$X$562,18,FALSE)</f>
        <v>19.52</v>
      </c>
      <c r="J284" s="105">
        <f>VLOOKUP(Table3[Symbol],stockComparisonTrading_excel!$A$2:$X$562,18,FALSE)</f>
        <v>19.52</v>
      </c>
      <c r="K284" s="105">
        <f>VLOOKUP(Table3[Symbol],stockComparisonTrading_excel!$A$2:$X$562,18,FALSE)</f>
        <v>19.52</v>
      </c>
      <c r="L284" s="105">
        <f>VLOOKUP(Table3[Symbol],stockComparisonTrading_excel!$A$2:$X$562,18,FALSE)</f>
        <v>19.52</v>
      </c>
      <c r="M284" s="105">
        <f>VLOOKUP(Table3[Symbol],stockComparisonTrading_excel!$A$2:$X$562,18,FALSE)</f>
        <v>19.52</v>
      </c>
      <c r="N284" s="105">
        <f>VLOOKUP(Table3[Symbol],stockComparisonTrading_excel!$A$2:$X$562,18,FALSE)</f>
        <v>19.52</v>
      </c>
      <c r="O284" s="105">
        <f>VLOOKUP(Table3[Symbol],stockComparisonTrading_excel!$A$2:$X$562,17,FALSE)</f>
        <v>8382658242.8999996</v>
      </c>
      <c r="P284" s="105">
        <f>VLOOKUP(Table3[Symbol],stockComparisonTrading_excel!$A$2:$X$562,18,FALSE)</f>
        <v>19.52</v>
      </c>
      <c r="Q284" s="105">
        <f>VLOOKUP(Table3[Symbol],stockComparisonTrading_excel!$A$2:$X$562,19,FALSE)</f>
        <v>7.58</v>
      </c>
      <c r="R284" s="105">
        <f>VLOOKUP(Table3[Symbol],stockComparisonTrading_excel!$A$2:$X$562,20,FALSE)</f>
        <v>1.86</v>
      </c>
      <c r="S284" s="105">
        <f>VLOOKUP(Table3[Symbol],stockComparisonTrading_excel!$A$2:$X$562,21,FALSE)</f>
        <v>4.26</v>
      </c>
      <c r="T284" s="105">
        <f>VLOOKUP(Table3[Symbol],stockComparisonTrading_excel!$A$2:$X$562,22,FALSE)</f>
        <v>18.920000000000002</v>
      </c>
      <c r="U284" s="105">
        <f>VLOOKUP(Table3[Symbol],stockComparisonTrading_excel!$A$2:$X$562,23,FALSE)</f>
        <v>594514769</v>
      </c>
      <c r="V284" s="105">
        <f>VLOOKUP(Table3[Symbol],stockComparisonTrading_excel!$A$2:$X$562,24,FALSE)</f>
        <v>0.25</v>
      </c>
      <c r="W284" s="106" t="str">
        <f>VLOOKUP(Table3[Symbol],Finalcial!$A$2:$P$493,2)</f>
        <v>Q1/2013</v>
      </c>
      <c r="X284" s="107">
        <f>VLOOKUP(Table3[Symbol],Finalcial!$A$2:$P$493,3)</f>
        <v>41364</v>
      </c>
      <c r="Y284" s="107">
        <f>VLOOKUP(Table3[Symbol],Finalcial!$A$2:$P$493,4,FALSE)</f>
        <v>2154412</v>
      </c>
      <c r="Z284" s="107">
        <f>VLOOKUP(Table3[Symbol],Finalcial!$A$2:$P$493,5,FALSE)</f>
        <v>1048742</v>
      </c>
      <c r="AA284" s="107">
        <f>VLOOKUP(Table3[Symbol],Finalcial!$A$2:$P$493,6,FALSE)</f>
        <v>148629</v>
      </c>
      <c r="AB284" s="107">
        <f>VLOOKUP(Table3[Symbol],Finalcial!$A$2:$P$493,7,FALSE)</f>
        <v>1105670</v>
      </c>
      <c r="AC284" s="107">
        <f>VLOOKUP(Table3[Symbol],Finalcial!$A$2:$P$493,8,FALSE)</f>
        <v>757053</v>
      </c>
      <c r="AD284" s="107">
        <f>VLOOKUP(Table3[Symbol],Finalcial!$A$2:$P$493,9,FALSE)</f>
        <v>146293</v>
      </c>
      <c r="AE284" s="107">
        <f>VLOOKUP(Table3[Symbol],Finalcial!$A$2:$P$493,10,FALSE)</f>
        <v>0.25</v>
      </c>
      <c r="AF284" s="107">
        <f>VLOOKUP(Table3[Symbol],Finalcial!$A$2:$P$493,11,FALSE)</f>
        <v>0.95</v>
      </c>
      <c r="AG284" s="107">
        <f>VLOOKUP(Table3[Symbol],Finalcial!$A$2:$P$493,12,FALSE)</f>
        <v>19.32</v>
      </c>
      <c r="AH284" s="107">
        <f>VLOOKUP(Table3[Symbol],Finalcial!$A$2:$P$493,13,FALSE)</f>
        <v>27.55</v>
      </c>
      <c r="AI284" s="107">
        <f>VLOOKUP(Table3[Symbol],Finalcial!$A$2:$P$493,14,FALSE)</f>
        <v>39.39</v>
      </c>
      <c r="AJ284" s="108">
        <f t="shared" si="5"/>
        <v>7.1687777268905553</v>
      </c>
    </row>
    <row r="285" spans="1:36" ht="18.55" customHeight="1" x14ac:dyDescent="0.3">
      <c r="A285" s="64" t="s">
        <v>219</v>
      </c>
      <c r="B285" s="14" t="str">
        <f>VLOOKUP(Table3[Symbol],stockComparisonTrading_excel!$A$2:$X$562,2,FALSE)</f>
        <v>Property &amp; Construction: Property Development</v>
      </c>
      <c r="C285" s="104">
        <f>VLOOKUP(Table3[Symbol],stockComparisonTrading_excel!$A$2:$X$562,3,FALSE)</f>
        <v>17.899999999999999</v>
      </c>
      <c r="D285" s="105">
        <f>VLOOKUP(Table3[Symbol],stockComparisonTrading_excel!$A$2:$X$562,18,FALSE)</f>
        <v>16.489999999999998</v>
      </c>
      <c r="E285" s="105">
        <f>VLOOKUP(Table3[Symbol],stockComparisonTrading_excel!$A$2:$X$562,18,FALSE)</f>
        <v>16.489999999999998</v>
      </c>
      <c r="F285" s="105">
        <f>VLOOKUP(Table3[Symbol],stockComparisonTrading_excel!$A$2:$X$562,18,FALSE)</f>
        <v>16.489999999999998</v>
      </c>
      <c r="G285" s="105">
        <f>VLOOKUP(Table3[Symbol],stockComparisonTrading_excel!$A$2:$X$562,18,FALSE)</f>
        <v>16.489999999999998</v>
      </c>
      <c r="H285" s="105">
        <f>VLOOKUP(Table3[Symbol],stockComparisonTrading_excel!$A$2:$X$562,18,FALSE)</f>
        <v>16.489999999999998</v>
      </c>
      <c r="I285" s="105">
        <f>VLOOKUP(Table3[Symbol],stockComparisonTrading_excel!$A$2:$X$562,18,FALSE)</f>
        <v>16.489999999999998</v>
      </c>
      <c r="J285" s="105">
        <f>VLOOKUP(Table3[Symbol],stockComparisonTrading_excel!$A$2:$X$562,18,FALSE)</f>
        <v>16.489999999999998</v>
      </c>
      <c r="K285" s="105">
        <f>VLOOKUP(Table3[Symbol],stockComparisonTrading_excel!$A$2:$X$562,18,FALSE)</f>
        <v>16.489999999999998</v>
      </c>
      <c r="L285" s="105">
        <f>VLOOKUP(Table3[Symbol],stockComparisonTrading_excel!$A$2:$X$562,18,FALSE)</f>
        <v>16.489999999999998</v>
      </c>
      <c r="M285" s="105">
        <f>VLOOKUP(Table3[Symbol],stockComparisonTrading_excel!$A$2:$X$562,18,FALSE)</f>
        <v>16.489999999999998</v>
      </c>
      <c r="N285" s="105">
        <f>VLOOKUP(Table3[Symbol],stockComparisonTrading_excel!$A$2:$X$562,18,FALSE)</f>
        <v>16.489999999999998</v>
      </c>
      <c r="O285" s="105">
        <f>VLOOKUP(Table3[Symbol],stockComparisonTrading_excel!$A$2:$X$562,17,FALSE)</f>
        <v>37630318584</v>
      </c>
      <c r="P285" s="105">
        <f>VLOOKUP(Table3[Symbol],stockComparisonTrading_excel!$A$2:$X$562,18,FALSE)</f>
        <v>16.489999999999998</v>
      </c>
      <c r="Q285" s="105">
        <f>VLOOKUP(Table3[Symbol],stockComparisonTrading_excel!$A$2:$X$562,19,FALSE)</f>
        <v>4.67</v>
      </c>
      <c r="R285" s="105">
        <f>VLOOKUP(Table3[Symbol],stockComparisonTrading_excel!$A$2:$X$562,20,FALSE)</f>
        <v>5.46</v>
      </c>
      <c r="S285" s="105">
        <f>VLOOKUP(Table3[Symbol],stockComparisonTrading_excel!$A$2:$X$562,21,FALSE)</f>
        <v>2.98</v>
      </c>
      <c r="T285" s="105">
        <f>VLOOKUP(Table3[Symbol],stockComparisonTrading_excel!$A$2:$X$562,22,FALSE)</f>
        <v>32.19</v>
      </c>
      <c r="U285" s="105">
        <f>VLOOKUP(Table3[Symbol],stockComparisonTrading_excel!$A$2:$X$562,23,FALSE)</f>
        <v>1475698768</v>
      </c>
      <c r="V285" s="105">
        <f>VLOOKUP(Table3[Symbol],stockComparisonTrading_excel!$A$2:$X$562,24,FALSE)</f>
        <v>1</v>
      </c>
      <c r="W285" s="106" t="str">
        <f>VLOOKUP(Table3[Symbol],Finalcial!$A$2:$P$493,2)</f>
        <v>Q1/2013</v>
      </c>
      <c r="X285" s="107">
        <f>VLOOKUP(Table3[Symbol],Finalcial!$A$2:$P$493,3)</f>
        <v>41364</v>
      </c>
      <c r="Y285" s="107">
        <f>VLOOKUP(Table3[Symbol],Finalcial!$A$2:$P$493,4,FALSE)</f>
        <v>16131182</v>
      </c>
      <c r="Z285" s="107">
        <f>VLOOKUP(Table3[Symbol],Finalcial!$A$2:$P$493,5,FALSE)</f>
        <v>8070513</v>
      </c>
      <c r="AA285" s="107">
        <f>VLOOKUP(Table3[Symbol],Finalcial!$A$2:$P$493,6,FALSE)</f>
        <v>1475699</v>
      </c>
      <c r="AB285" s="107">
        <f>VLOOKUP(Table3[Symbol],Finalcial!$A$2:$P$493,7,FALSE)</f>
        <v>8060521</v>
      </c>
      <c r="AC285" s="107">
        <f>VLOOKUP(Table3[Symbol],Finalcial!$A$2:$P$493,8,FALSE)</f>
        <v>2488294</v>
      </c>
      <c r="AD285" s="107">
        <f>VLOOKUP(Table3[Symbol],Finalcial!$A$2:$P$493,9,FALSE)</f>
        <v>360047</v>
      </c>
      <c r="AE285" s="107">
        <f>VLOOKUP(Table3[Symbol],Finalcial!$A$2:$P$493,10,FALSE)</f>
        <v>0.24</v>
      </c>
      <c r="AF285" s="107">
        <f>VLOOKUP(Table3[Symbol],Finalcial!$A$2:$P$493,11,FALSE)</f>
        <v>1</v>
      </c>
      <c r="AG285" s="107">
        <f>VLOOKUP(Table3[Symbol],Finalcial!$A$2:$P$493,12,FALSE)</f>
        <v>14.47</v>
      </c>
      <c r="AH285" s="107">
        <f>VLOOKUP(Table3[Symbol],Finalcial!$A$2:$P$493,13,FALSE)</f>
        <v>22.65</v>
      </c>
      <c r="AI285" s="107">
        <f>VLOOKUP(Table3[Symbol],Finalcial!$A$2:$P$493,14,FALSE)</f>
        <v>30.76</v>
      </c>
      <c r="AJ285" s="108">
        <f t="shared" si="5"/>
        <v>22.415165242315588</v>
      </c>
    </row>
    <row r="286" spans="1:36" ht="18.55" customHeight="1" x14ac:dyDescent="0.3">
      <c r="A286" s="64" t="s">
        <v>566</v>
      </c>
      <c r="B286" s="14" t="str">
        <f>VLOOKUP(Table3[Symbol],stockComparisonTrading_excel!$A$2:$X$562,2,FALSE)</f>
        <v>Services: Media &amp; Publishing</v>
      </c>
      <c r="C286" s="104">
        <f>VLOOKUP(Table3[Symbol],stockComparisonTrading_excel!$A$2:$X$562,3,FALSE)</f>
        <v>19.399999999999999</v>
      </c>
      <c r="D286" s="105">
        <f>VLOOKUP(Table3[Symbol],stockComparisonTrading_excel!$A$2:$X$562,18,FALSE)</f>
        <v>15.66</v>
      </c>
      <c r="E286" s="105">
        <f>VLOOKUP(Table3[Symbol],stockComparisonTrading_excel!$A$2:$X$562,18,FALSE)</f>
        <v>15.66</v>
      </c>
      <c r="F286" s="105">
        <f>VLOOKUP(Table3[Symbol],stockComparisonTrading_excel!$A$2:$X$562,18,FALSE)</f>
        <v>15.66</v>
      </c>
      <c r="G286" s="105">
        <f>VLOOKUP(Table3[Symbol],stockComparisonTrading_excel!$A$2:$X$562,18,FALSE)</f>
        <v>15.66</v>
      </c>
      <c r="H286" s="105">
        <f>VLOOKUP(Table3[Symbol],stockComparisonTrading_excel!$A$2:$X$562,18,FALSE)</f>
        <v>15.66</v>
      </c>
      <c r="I286" s="105">
        <f>VLOOKUP(Table3[Symbol],stockComparisonTrading_excel!$A$2:$X$562,18,FALSE)</f>
        <v>15.66</v>
      </c>
      <c r="J286" s="105">
        <f>VLOOKUP(Table3[Symbol],stockComparisonTrading_excel!$A$2:$X$562,18,FALSE)</f>
        <v>15.66</v>
      </c>
      <c r="K286" s="105">
        <f>VLOOKUP(Table3[Symbol],stockComparisonTrading_excel!$A$2:$X$562,18,FALSE)</f>
        <v>15.66</v>
      </c>
      <c r="L286" s="105">
        <f>VLOOKUP(Table3[Symbol],stockComparisonTrading_excel!$A$2:$X$562,18,FALSE)</f>
        <v>15.66</v>
      </c>
      <c r="M286" s="105">
        <f>VLOOKUP(Table3[Symbol],stockComparisonTrading_excel!$A$2:$X$562,18,FALSE)</f>
        <v>15.66</v>
      </c>
      <c r="N286" s="105">
        <f>VLOOKUP(Table3[Symbol],stockComparisonTrading_excel!$A$2:$X$562,18,FALSE)</f>
        <v>15.66</v>
      </c>
      <c r="O286" s="105">
        <f>VLOOKUP(Table3[Symbol],stockComparisonTrading_excel!$A$2:$X$562,17,FALSE)</f>
        <v>5550000000</v>
      </c>
      <c r="P286" s="105">
        <f>VLOOKUP(Table3[Symbol],stockComparisonTrading_excel!$A$2:$X$562,18,FALSE)</f>
        <v>15.66</v>
      </c>
      <c r="Q286" s="105">
        <f>VLOOKUP(Table3[Symbol],stockComparisonTrading_excel!$A$2:$X$562,19,FALSE)</f>
        <v>2.69</v>
      </c>
      <c r="R286" s="105">
        <f>VLOOKUP(Table3[Symbol],stockComparisonTrading_excel!$A$2:$X$562,20,FALSE)</f>
        <v>10.3</v>
      </c>
      <c r="S286" s="105">
        <f>VLOOKUP(Table3[Symbol],stockComparisonTrading_excel!$A$2:$X$562,21,FALSE)</f>
        <v>4.32</v>
      </c>
      <c r="T286" s="105">
        <f>VLOOKUP(Table3[Symbol],stockComparisonTrading_excel!$A$2:$X$562,22,FALSE)</f>
        <v>5.05</v>
      </c>
      <c r="U286" s="105">
        <f>VLOOKUP(Table3[Symbol],stockComparisonTrading_excel!$A$2:$X$562,23,FALSE)</f>
        <v>200000000</v>
      </c>
      <c r="V286" s="105">
        <f>VLOOKUP(Table3[Symbol],stockComparisonTrading_excel!$A$2:$X$562,24,FALSE)</f>
        <v>1</v>
      </c>
      <c r="W286" s="106">
        <f>VLOOKUP(Table3[Symbol],Finalcial!$A$2:$P$493,2)</f>
        <v>0</v>
      </c>
      <c r="X286" s="107">
        <f>VLOOKUP(Table3[Symbol],Finalcial!$A$2:$P$493,3)</f>
        <v>0</v>
      </c>
      <c r="Y286" s="107">
        <f>VLOOKUP(Table3[Symbol],Finalcial!$A$2:$P$493,4,FALSE)</f>
        <v>2567927</v>
      </c>
      <c r="Z286" s="107">
        <f>VLOOKUP(Table3[Symbol],Finalcial!$A$2:$P$493,5,FALSE)</f>
        <v>507278</v>
      </c>
      <c r="AA286" s="107">
        <f>VLOOKUP(Table3[Symbol],Finalcial!$A$2:$P$493,6,FALSE)</f>
        <v>200000</v>
      </c>
      <c r="AB286" s="107">
        <f>VLOOKUP(Table3[Symbol],Finalcial!$A$2:$P$493,7,FALSE)</f>
        <v>2060649</v>
      </c>
      <c r="AC286" s="107">
        <f>VLOOKUP(Table3[Symbol],Finalcial!$A$2:$P$493,8,FALSE)</f>
        <v>431114</v>
      </c>
      <c r="AD286" s="107">
        <f>VLOOKUP(Table3[Symbol],Finalcial!$A$2:$P$493,9,FALSE)</f>
        <v>47037</v>
      </c>
      <c r="AE286" s="107">
        <f>VLOOKUP(Table3[Symbol],Finalcial!$A$2:$P$493,10,FALSE)</f>
        <v>0.24</v>
      </c>
      <c r="AF286" s="107">
        <f>VLOOKUP(Table3[Symbol],Finalcial!$A$2:$P$493,11,FALSE)</f>
        <v>0.25</v>
      </c>
      <c r="AG286" s="107">
        <f>VLOOKUP(Table3[Symbol],Finalcial!$A$2:$P$493,12,FALSE)</f>
        <v>10.91</v>
      </c>
      <c r="AH286" s="107">
        <f>VLOOKUP(Table3[Symbol],Finalcial!$A$2:$P$493,13,FALSE)</f>
        <v>18.73</v>
      </c>
      <c r="AI286" s="107">
        <f>VLOOKUP(Table3[Symbol],Finalcial!$A$2:$P$493,14,FALSE)</f>
        <v>18.059999999999999</v>
      </c>
      <c r="AJ286" s="108">
        <f t="shared" si="5"/>
        <v>10.784658885558178</v>
      </c>
    </row>
    <row r="287" spans="1:36" ht="18.55" customHeight="1" x14ac:dyDescent="0.3">
      <c r="A287" s="38" t="s">
        <v>169</v>
      </c>
      <c r="B287" s="14" t="str">
        <f>VLOOKUP(Table3[Symbol],stockComparisonTrading_excel!$A$2:$X$562,2,FALSE)</f>
        <v>Food and Beverage</v>
      </c>
      <c r="C287" s="104">
        <f>VLOOKUP(Table3[Symbol],stockComparisonTrading_excel!$A$2:$X$562,3,FALSE)</f>
        <v>15.7</v>
      </c>
      <c r="D287" s="105">
        <f>VLOOKUP(Table3[Symbol],stockComparisonTrading_excel!$A$2:$X$562,18,FALSE)</f>
        <v>25.78</v>
      </c>
      <c r="E287" s="105">
        <f>VLOOKUP(Table3[Symbol],stockComparisonTrading_excel!$A$2:$X$562,18,FALSE)</f>
        <v>25.78</v>
      </c>
      <c r="F287" s="105">
        <f>VLOOKUP(Table3[Symbol],stockComparisonTrading_excel!$A$2:$X$562,18,FALSE)</f>
        <v>25.78</v>
      </c>
      <c r="G287" s="105">
        <f>VLOOKUP(Table3[Symbol],stockComparisonTrading_excel!$A$2:$X$562,18,FALSE)</f>
        <v>25.78</v>
      </c>
      <c r="H287" s="105">
        <f>VLOOKUP(Table3[Symbol],stockComparisonTrading_excel!$A$2:$X$562,18,FALSE)</f>
        <v>25.78</v>
      </c>
      <c r="I287" s="105">
        <f>VLOOKUP(Table3[Symbol],stockComparisonTrading_excel!$A$2:$X$562,18,FALSE)</f>
        <v>25.78</v>
      </c>
      <c r="J287" s="105">
        <f>VLOOKUP(Table3[Symbol],stockComparisonTrading_excel!$A$2:$X$562,18,FALSE)</f>
        <v>25.78</v>
      </c>
      <c r="K287" s="105">
        <f>VLOOKUP(Table3[Symbol],stockComparisonTrading_excel!$A$2:$X$562,18,FALSE)</f>
        <v>25.78</v>
      </c>
      <c r="L287" s="105">
        <f>VLOOKUP(Table3[Symbol],stockComparisonTrading_excel!$A$2:$X$562,18,FALSE)</f>
        <v>25.78</v>
      </c>
      <c r="M287" s="105">
        <f>VLOOKUP(Table3[Symbol],stockComparisonTrading_excel!$A$2:$X$562,18,FALSE)</f>
        <v>25.78</v>
      </c>
      <c r="N287" s="105">
        <f>VLOOKUP(Table3[Symbol],stockComparisonTrading_excel!$A$2:$X$562,18,FALSE)</f>
        <v>25.78</v>
      </c>
      <c r="O287" s="105">
        <f>VLOOKUP(Table3[Symbol],stockComparisonTrading_excel!$A$2:$X$562,17,FALSE)</f>
        <v>3048035400</v>
      </c>
      <c r="P287" s="105">
        <f>VLOOKUP(Table3[Symbol],stockComparisonTrading_excel!$A$2:$X$562,18,FALSE)</f>
        <v>25.78</v>
      </c>
      <c r="Q287" s="105">
        <f>VLOOKUP(Table3[Symbol],stockComparisonTrading_excel!$A$2:$X$562,19,FALSE)</f>
        <v>2.35</v>
      </c>
      <c r="R287" s="105">
        <f>VLOOKUP(Table3[Symbol],stockComparisonTrading_excel!$A$2:$X$562,20,FALSE)</f>
        <v>7.8</v>
      </c>
      <c r="S287" s="105">
        <f>VLOOKUP(Table3[Symbol],stockComparisonTrading_excel!$A$2:$X$562,21,FALSE)</f>
        <v>1.96</v>
      </c>
      <c r="T287" s="105">
        <f>VLOOKUP(Table3[Symbol],stockComparisonTrading_excel!$A$2:$X$562,22,FALSE)</f>
        <v>55.17</v>
      </c>
      <c r="U287" s="105">
        <f>VLOOKUP(Table3[Symbol],stockComparisonTrading_excel!$A$2:$X$562,23,FALSE)</f>
        <v>199218000</v>
      </c>
      <c r="V287" s="105">
        <f>VLOOKUP(Table3[Symbol],stockComparisonTrading_excel!$A$2:$X$562,24,FALSE)</f>
        <v>1</v>
      </c>
      <c r="W287" s="106" t="str">
        <f>VLOOKUP(Table3[Symbol],Finalcial!$A$2:$P$493,2)</f>
        <v>Q1/2013</v>
      </c>
      <c r="X287" s="107">
        <f>VLOOKUP(Table3[Symbol],Finalcial!$A$2:$P$493,3)</f>
        <v>41364</v>
      </c>
      <c r="Y287" s="107">
        <f>VLOOKUP(Table3[Symbol],Finalcial!$A$2:$P$493,4,FALSE)</f>
        <v>3142445</v>
      </c>
      <c r="Z287" s="107">
        <f>VLOOKUP(Table3[Symbol],Finalcial!$A$2:$P$493,5,FALSE)</f>
        <v>1661656</v>
      </c>
      <c r="AA287" s="107">
        <f>VLOOKUP(Table3[Symbol],Finalcial!$A$2:$P$493,6,FALSE)</f>
        <v>199218</v>
      </c>
      <c r="AB287" s="107">
        <f>VLOOKUP(Table3[Symbol],Finalcial!$A$2:$P$493,7,FALSE)</f>
        <v>1480787</v>
      </c>
      <c r="AC287" s="107">
        <f>VLOOKUP(Table3[Symbol],Finalcial!$A$2:$P$493,8,FALSE)</f>
        <v>1189012</v>
      </c>
      <c r="AD287" s="107">
        <f>VLOOKUP(Table3[Symbol],Finalcial!$A$2:$P$493,9,FALSE)</f>
        <v>43489</v>
      </c>
      <c r="AE287" s="107">
        <f>VLOOKUP(Table3[Symbol],Finalcial!$A$2:$P$493,10,FALSE)</f>
        <v>0.23</v>
      </c>
      <c r="AF287" s="107">
        <f>VLOOKUP(Table3[Symbol],Finalcial!$A$2:$P$493,11,FALSE)</f>
        <v>1.1200000000000001</v>
      </c>
      <c r="AG287" s="107">
        <f>VLOOKUP(Table3[Symbol],Finalcial!$A$2:$P$493,12,FALSE)</f>
        <v>3.66</v>
      </c>
      <c r="AH287" s="107">
        <f>VLOOKUP(Table3[Symbol],Finalcial!$A$2:$P$493,13,FALSE)</f>
        <v>5.5</v>
      </c>
      <c r="AI287" s="107">
        <f>VLOOKUP(Table3[Symbol],Finalcial!$A$2:$P$493,14,FALSE)</f>
        <v>8.49</v>
      </c>
      <c r="AJ287" s="108">
        <f t="shared" si="5"/>
        <v>38.208650463335559</v>
      </c>
    </row>
    <row r="288" spans="1:36" ht="18.55" customHeight="1" x14ac:dyDescent="0.3">
      <c r="A288" s="64" t="s">
        <v>79</v>
      </c>
      <c r="B288" s="14" t="str">
        <f>VLOOKUP(Table3[Symbol],stockComparisonTrading_excel!$A$2:$X$562,2,FALSE)</f>
        <v>Services: Transportation &amp; Logistics</v>
      </c>
      <c r="C288" s="104">
        <f>VLOOKUP(Table3[Symbol],stockComparisonTrading_excel!$A$2:$X$562,3,FALSE)</f>
        <v>7.15</v>
      </c>
      <c r="D288" s="105">
        <f>VLOOKUP(Table3[Symbol],stockComparisonTrading_excel!$A$2:$X$562,18,FALSE)</f>
        <v>39.83</v>
      </c>
      <c r="E288" s="105">
        <f>VLOOKUP(Table3[Symbol],stockComparisonTrading_excel!$A$2:$X$562,18,FALSE)</f>
        <v>39.83</v>
      </c>
      <c r="F288" s="105">
        <f>VLOOKUP(Table3[Symbol],stockComparisonTrading_excel!$A$2:$X$562,18,FALSE)</f>
        <v>39.83</v>
      </c>
      <c r="G288" s="105">
        <f>VLOOKUP(Table3[Symbol],stockComparisonTrading_excel!$A$2:$X$562,18,FALSE)</f>
        <v>39.83</v>
      </c>
      <c r="H288" s="105">
        <f>VLOOKUP(Table3[Symbol],stockComparisonTrading_excel!$A$2:$X$562,18,FALSE)</f>
        <v>39.83</v>
      </c>
      <c r="I288" s="105">
        <f>VLOOKUP(Table3[Symbol],stockComparisonTrading_excel!$A$2:$X$562,18,FALSE)</f>
        <v>39.83</v>
      </c>
      <c r="J288" s="105">
        <f>VLOOKUP(Table3[Symbol],stockComparisonTrading_excel!$A$2:$X$562,18,FALSE)</f>
        <v>39.83</v>
      </c>
      <c r="K288" s="105">
        <f>VLOOKUP(Table3[Symbol],stockComparisonTrading_excel!$A$2:$X$562,18,FALSE)</f>
        <v>39.83</v>
      </c>
      <c r="L288" s="105">
        <f>VLOOKUP(Table3[Symbol],stockComparisonTrading_excel!$A$2:$X$562,18,FALSE)</f>
        <v>39.83</v>
      </c>
      <c r="M288" s="105">
        <f>VLOOKUP(Table3[Symbol],stockComparisonTrading_excel!$A$2:$X$562,18,FALSE)</f>
        <v>39.83</v>
      </c>
      <c r="N288" s="105">
        <f>VLOOKUP(Table3[Symbol],stockComparisonTrading_excel!$A$2:$X$562,18,FALSE)</f>
        <v>39.83</v>
      </c>
      <c r="O288" s="105">
        <f>VLOOKUP(Table3[Symbol],stockComparisonTrading_excel!$A$2:$X$562,17,FALSE)</f>
        <v>97493884690.050003</v>
      </c>
      <c r="P288" s="105">
        <f>VLOOKUP(Table3[Symbol],stockComparisonTrading_excel!$A$2:$X$562,18,FALSE)</f>
        <v>39.83</v>
      </c>
      <c r="Q288" s="105">
        <f>VLOOKUP(Table3[Symbol],stockComparisonTrading_excel!$A$2:$X$562,19,FALSE)</f>
        <v>2.1</v>
      </c>
      <c r="R288" s="105">
        <f>VLOOKUP(Table3[Symbol],stockComparisonTrading_excel!$A$2:$X$562,20,FALSE)</f>
        <v>4.26</v>
      </c>
      <c r="S288" s="105">
        <f>VLOOKUP(Table3[Symbol],stockComparisonTrading_excel!$A$2:$X$562,21,FALSE)</f>
        <v>2.82</v>
      </c>
      <c r="T288" s="105">
        <f>VLOOKUP(Table3[Symbol],stockComparisonTrading_excel!$A$2:$X$562,22,FALSE)</f>
        <v>118.43</v>
      </c>
      <c r="U288" s="105">
        <f>VLOOKUP(Table3[Symbol],stockComparisonTrading_excel!$A$2:$X$562,23,FALSE)</f>
        <v>11402793531</v>
      </c>
      <c r="V288" s="105">
        <f>VLOOKUP(Table3[Symbol],stockComparisonTrading_excel!$A$2:$X$562,24,FALSE)</f>
        <v>4</v>
      </c>
      <c r="W288" s="106" t="str">
        <f>VLOOKUP(Table3[Symbol],Finalcial!$A$2:$P$493,2)</f>
        <v>Q1/2013</v>
      </c>
      <c r="X288" s="107">
        <f>VLOOKUP(Table3[Symbol],Finalcial!$A$2:$P$493,3)</f>
        <v>41364</v>
      </c>
      <c r="Y288" s="107">
        <f>VLOOKUP(Table3[Symbol],Finalcial!$A$2:$P$493,4,FALSE)</f>
        <v>65289761</v>
      </c>
      <c r="Z288" s="107">
        <f>VLOOKUP(Table3[Symbol],Finalcial!$A$2:$P$493,5,FALSE)</f>
        <v>16986323</v>
      </c>
      <c r="AA288" s="107">
        <f>VLOOKUP(Table3[Symbol],Finalcial!$A$2:$P$493,6,FALSE)</f>
        <v>43701283</v>
      </c>
      <c r="AB288" s="107">
        <f>VLOOKUP(Table3[Symbol],Finalcial!$A$2:$P$493,7,FALSE)</f>
        <v>46500598</v>
      </c>
      <c r="AC288" s="107">
        <f>VLOOKUP(Table3[Symbol],Finalcial!$A$2:$P$493,8,FALSE)</f>
        <v>10762375.98</v>
      </c>
      <c r="AD288" s="107">
        <f>VLOOKUP(Table3[Symbol],Finalcial!$A$2:$P$493,9,FALSE)</f>
        <v>2447812.9900000002</v>
      </c>
      <c r="AE288" s="107">
        <f>VLOOKUP(Table3[Symbol],Finalcial!$A$2:$P$493,10,FALSE)</f>
        <v>0.23</v>
      </c>
      <c r="AF288" s="107">
        <f>VLOOKUP(Table3[Symbol],Finalcial!$A$2:$P$493,11,FALSE)</f>
        <v>0.37</v>
      </c>
      <c r="AG288" s="107">
        <f>VLOOKUP(Table3[Symbol],Finalcial!$A$2:$P$493,12,FALSE)</f>
        <v>22.74</v>
      </c>
      <c r="AH288" s="107">
        <f>VLOOKUP(Table3[Symbol],Finalcial!$A$2:$P$493,13,FALSE)</f>
        <v>6.43</v>
      </c>
      <c r="AI288" s="107">
        <f>VLOOKUP(Table3[Symbol],Finalcial!$A$2:$P$493,14,FALSE)</f>
        <v>5.91</v>
      </c>
      <c r="AJ288" s="108">
        <f t="shared" si="5"/>
        <v>6.9393875550925967</v>
      </c>
    </row>
    <row r="289" spans="1:36" ht="18.55" customHeight="1" x14ac:dyDescent="0.3">
      <c r="A289" s="43" t="s">
        <v>123</v>
      </c>
      <c r="B289" s="14" t="str">
        <f>VLOOKUP(Table3[Symbol],stockComparisonTrading_excel!$A$2:$X$562,2,FALSE)</f>
        <v>Consumer Products: Pharmaceuticals</v>
      </c>
      <c r="C289" s="104">
        <f>VLOOKUP(Table3[Symbol],stockComparisonTrading_excel!$A$2:$X$562,3,FALSE)</f>
        <v>8.8000000000000007</v>
      </c>
      <c r="D289" s="105">
        <f>VLOOKUP(Table3[Symbol],stockComparisonTrading_excel!$A$2:$X$562,18,FALSE)</f>
        <v>14.9</v>
      </c>
      <c r="E289" s="105">
        <f>VLOOKUP(Table3[Symbol],stockComparisonTrading_excel!$A$2:$X$562,18,FALSE)</f>
        <v>14.9</v>
      </c>
      <c r="F289" s="105">
        <f>VLOOKUP(Table3[Symbol],stockComparisonTrading_excel!$A$2:$X$562,18,FALSE)</f>
        <v>14.9</v>
      </c>
      <c r="G289" s="105">
        <f>VLOOKUP(Table3[Symbol],stockComparisonTrading_excel!$A$2:$X$562,18,FALSE)</f>
        <v>14.9</v>
      </c>
      <c r="H289" s="105">
        <f>VLOOKUP(Table3[Symbol],stockComparisonTrading_excel!$A$2:$X$562,18,FALSE)</f>
        <v>14.9</v>
      </c>
      <c r="I289" s="105">
        <f>VLOOKUP(Table3[Symbol],stockComparisonTrading_excel!$A$2:$X$562,18,FALSE)</f>
        <v>14.9</v>
      </c>
      <c r="J289" s="105">
        <f>VLOOKUP(Table3[Symbol],stockComparisonTrading_excel!$A$2:$X$562,18,FALSE)</f>
        <v>14.9</v>
      </c>
      <c r="K289" s="105">
        <f>VLOOKUP(Table3[Symbol],stockComparisonTrading_excel!$A$2:$X$562,18,FALSE)</f>
        <v>14.9</v>
      </c>
      <c r="L289" s="105">
        <f>VLOOKUP(Table3[Symbol],stockComparisonTrading_excel!$A$2:$X$562,18,FALSE)</f>
        <v>14.9</v>
      </c>
      <c r="M289" s="105">
        <f>VLOOKUP(Table3[Symbol],stockComparisonTrading_excel!$A$2:$X$562,18,FALSE)</f>
        <v>14.9</v>
      </c>
      <c r="N289" s="105">
        <f>VLOOKUP(Table3[Symbol],stockComparisonTrading_excel!$A$2:$X$562,18,FALSE)</f>
        <v>14.9</v>
      </c>
      <c r="O289" s="105">
        <f>VLOOKUP(Table3[Symbol],stockComparisonTrading_excel!$A$2:$X$562,17,FALSE)</f>
        <v>9989999900.1000004</v>
      </c>
      <c r="P289" s="105">
        <f>VLOOKUP(Table3[Symbol],stockComparisonTrading_excel!$A$2:$X$562,18,FALSE)</f>
        <v>14.9</v>
      </c>
      <c r="Q289" s="105">
        <f>VLOOKUP(Table3[Symbol],stockComparisonTrading_excel!$A$2:$X$562,19,FALSE)</f>
        <v>4.4800000000000004</v>
      </c>
      <c r="R289" s="105">
        <f>VLOOKUP(Table3[Symbol],stockComparisonTrading_excel!$A$2:$X$562,20,FALSE)</f>
        <v>2.48</v>
      </c>
      <c r="S289" s="105">
        <f>VLOOKUP(Table3[Symbol],stockComparisonTrading_excel!$A$2:$X$562,21,FALSE)</f>
        <v>2.27</v>
      </c>
      <c r="T289" s="105">
        <f>VLOOKUP(Table3[Symbol],stockComparisonTrading_excel!$A$2:$X$562,22,FALSE)</f>
        <v>25.52</v>
      </c>
      <c r="U289" s="105">
        <f>VLOOKUP(Table3[Symbol],stockComparisonTrading_excel!$A$2:$X$562,23,FALSE)</f>
        <v>899999991</v>
      </c>
      <c r="V289" s="105">
        <f>VLOOKUP(Table3[Symbol],stockComparisonTrading_excel!$A$2:$X$562,24,FALSE)</f>
        <v>1</v>
      </c>
      <c r="W289" s="106" t="str">
        <f>VLOOKUP(Table3[Symbol],Finalcial!$A$2:$P$493,2)</f>
        <v>Q1/2013</v>
      </c>
      <c r="X289" s="107">
        <f>VLOOKUP(Table3[Symbol],Finalcial!$A$2:$P$493,3)</f>
        <v>41364</v>
      </c>
      <c r="Y289" s="107">
        <f>VLOOKUP(Table3[Symbol],Finalcial!$A$2:$P$493,4,FALSE)</f>
        <v>5703680</v>
      </c>
      <c r="Z289" s="107">
        <f>VLOOKUP(Table3[Symbol],Finalcial!$A$2:$P$493,5,FALSE)</f>
        <v>3473295</v>
      </c>
      <c r="AA289" s="107">
        <f>VLOOKUP(Table3[Symbol],Finalcial!$A$2:$P$493,6,FALSE)</f>
        <v>899999</v>
      </c>
      <c r="AB289" s="107">
        <f>VLOOKUP(Table3[Symbol],Finalcial!$A$2:$P$493,7,FALSE)</f>
        <v>2230385</v>
      </c>
      <c r="AC289" s="107">
        <f>VLOOKUP(Table3[Symbol],Finalcial!$A$2:$P$493,8,FALSE)</f>
        <v>1886698</v>
      </c>
      <c r="AD289" s="107">
        <f>VLOOKUP(Table3[Symbol],Finalcial!$A$2:$P$493,9,FALSE)</f>
        <v>196943</v>
      </c>
      <c r="AE289" s="107">
        <f>VLOOKUP(Table3[Symbol],Finalcial!$A$2:$P$493,10,FALSE)</f>
        <v>0.22</v>
      </c>
      <c r="AF289" s="107">
        <f>VLOOKUP(Table3[Symbol],Finalcial!$A$2:$P$493,11,FALSE)</f>
        <v>1.56</v>
      </c>
      <c r="AG289" s="107">
        <f>VLOOKUP(Table3[Symbol],Finalcial!$A$2:$P$493,12,FALSE)</f>
        <v>10.44</v>
      </c>
      <c r="AH289" s="107">
        <f>VLOOKUP(Table3[Symbol],Finalcial!$A$2:$P$493,13,FALSE)</f>
        <v>11.97</v>
      </c>
      <c r="AI289" s="107">
        <f>VLOOKUP(Table3[Symbol],Finalcial!$A$2:$P$493,14,FALSE)</f>
        <v>33.68</v>
      </c>
      <c r="AJ289" s="108">
        <f t="shared" si="5"/>
        <v>17.636041900448355</v>
      </c>
    </row>
    <row r="290" spans="1:36" ht="18.55" customHeight="1" x14ac:dyDescent="0.3">
      <c r="A290" s="64" t="s">
        <v>483</v>
      </c>
      <c r="B290" s="14" t="str">
        <f>VLOOKUP(Table3[Symbol],stockComparisonTrading_excel!$A$2:$X$562,2,FALSE)</f>
        <v>Resources: Energy &amp; Utilities</v>
      </c>
      <c r="C290" s="104">
        <f>VLOOKUP(Table3[Symbol],stockComparisonTrading_excel!$A$2:$X$562,3,FALSE)</f>
        <v>9.1999999999999993</v>
      </c>
      <c r="D290" s="105">
        <f>VLOOKUP(Table3[Symbol],stockComparisonTrading_excel!$A$2:$X$562,18,FALSE)</f>
        <v>16.09</v>
      </c>
      <c r="E290" s="105">
        <f>VLOOKUP(Table3[Symbol],stockComparisonTrading_excel!$A$2:$X$562,18,FALSE)</f>
        <v>16.09</v>
      </c>
      <c r="F290" s="105">
        <f>VLOOKUP(Table3[Symbol],stockComparisonTrading_excel!$A$2:$X$562,18,FALSE)</f>
        <v>16.09</v>
      </c>
      <c r="G290" s="105">
        <f>VLOOKUP(Table3[Symbol],stockComparisonTrading_excel!$A$2:$X$562,18,FALSE)</f>
        <v>16.09</v>
      </c>
      <c r="H290" s="105">
        <f>VLOOKUP(Table3[Symbol],stockComparisonTrading_excel!$A$2:$X$562,18,FALSE)</f>
        <v>16.09</v>
      </c>
      <c r="I290" s="105">
        <f>VLOOKUP(Table3[Symbol],stockComparisonTrading_excel!$A$2:$X$562,18,FALSE)</f>
        <v>16.09</v>
      </c>
      <c r="J290" s="105">
        <f>VLOOKUP(Table3[Symbol],stockComparisonTrading_excel!$A$2:$X$562,18,FALSE)</f>
        <v>16.09</v>
      </c>
      <c r="K290" s="105">
        <f>VLOOKUP(Table3[Symbol],stockComparisonTrading_excel!$A$2:$X$562,18,FALSE)</f>
        <v>16.09</v>
      </c>
      <c r="L290" s="105">
        <f>VLOOKUP(Table3[Symbol],stockComparisonTrading_excel!$A$2:$X$562,18,FALSE)</f>
        <v>16.09</v>
      </c>
      <c r="M290" s="105">
        <f>VLOOKUP(Table3[Symbol],stockComparisonTrading_excel!$A$2:$X$562,18,FALSE)</f>
        <v>16.09</v>
      </c>
      <c r="N290" s="105">
        <f>VLOOKUP(Table3[Symbol],stockComparisonTrading_excel!$A$2:$X$562,18,FALSE)</f>
        <v>16.09</v>
      </c>
      <c r="O290" s="105">
        <f>VLOOKUP(Table3[Symbol],stockComparisonTrading_excel!$A$2:$X$562,17,FALSE)</f>
        <v>42294000000</v>
      </c>
      <c r="P290" s="105">
        <f>VLOOKUP(Table3[Symbol],stockComparisonTrading_excel!$A$2:$X$562,18,FALSE)</f>
        <v>16.09</v>
      </c>
      <c r="Q290" s="105">
        <f>VLOOKUP(Table3[Symbol],stockComparisonTrading_excel!$A$2:$X$562,19,FALSE)</f>
        <v>4.0999999999999996</v>
      </c>
      <c r="R290" s="105">
        <f>VLOOKUP(Table3[Symbol],stockComparisonTrading_excel!$A$2:$X$562,20,FALSE)</f>
        <v>2.58</v>
      </c>
      <c r="S290" s="105">
        <f>VLOOKUP(Table3[Symbol],stockComparisonTrading_excel!$A$2:$X$562,21,FALSE)</f>
        <v>4.91</v>
      </c>
      <c r="T290" s="105">
        <f>VLOOKUP(Table3[Symbol],stockComparisonTrading_excel!$A$2:$X$562,22,FALSE)</f>
        <v>14.37</v>
      </c>
      <c r="U290" s="105">
        <f>VLOOKUP(Table3[Symbol],stockComparisonTrading_excel!$A$2:$X$562,23,FALSE)</f>
        <v>3990000000</v>
      </c>
      <c r="V290" s="105">
        <f>VLOOKUP(Table3[Symbol],stockComparisonTrading_excel!$A$2:$X$562,24,FALSE)</f>
        <v>1</v>
      </c>
      <c r="W290" s="106" t="str">
        <f>VLOOKUP(Table3[Symbol],Finalcial!$A$2:$P$493,2)</f>
        <v>Q1/2013</v>
      </c>
      <c r="X290" s="107">
        <f>VLOOKUP(Table3[Symbol],Finalcial!$A$2:$P$493,3)</f>
        <v>41364</v>
      </c>
      <c r="Y290" s="107">
        <f>VLOOKUP(Table3[Symbol],Finalcial!$A$2:$P$493,4,FALSE)</f>
        <v>24328653</v>
      </c>
      <c r="Z290" s="107">
        <f>VLOOKUP(Table3[Symbol],Finalcial!$A$2:$P$493,5,FALSE)</f>
        <v>13986003</v>
      </c>
      <c r="AA290" s="107">
        <f>VLOOKUP(Table3[Symbol],Finalcial!$A$2:$P$493,6,FALSE)</f>
        <v>3990000</v>
      </c>
      <c r="AB290" s="107">
        <f>VLOOKUP(Table3[Symbol],Finalcial!$A$2:$P$493,7,FALSE)</f>
        <v>10304297</v>
      </c>
      <c r="AC290" s="107">
        <f>VLOOKUP(Table3[Symbol],Finalcial!$A$2:$P$493,8,FALSE)</f>
        <v>1684161</v>
      </c>
      <c r="AD290" s="107">
        <f>VLOOKUP(Table3[Symbol],Finalcial!$A$2:$P$493,9,FALSE)</f>
        <v>873795</v>
      </c>
      <c r="AE290" s="107">
        <f>VLOOKUP(Table3[Symbol],Finalcial!$A$2:$P$493,10,FALSE)</f>
        <v>0.22</v>
      </c>
      <c r="AF290" s="107">
        <f>VLOOKUP(Table3[Symbol],Finalcial!$A$2:$P$493,11,FALSE)</f>
        <v>1.36</v>
      </c>
      <c r="AG290" s="107">
        <f>VLOOKUP(Table3[Symbol],Finalcial!$A$2:$P$493,12,FALSE)</f>
        <v>51.88</v>
      </c>
      <c r="AH290" s="107">
        <f>VLOOKUP(Table3[Symbol],Finalcial!$A$2:$P$493,13,FALSE)</f>
        <v>16.010000000000002</v>
      </c>
      <c r="AI290" s="107">
        <f>VLOOKUP(Table3[Symbol],Finalcial!$A$2:$P$493,14,FALSE)</f>
        <v>26.12</v>
      </c>
      <c r="AJ290" s="108">
        <f t="shared" si="5"/>
        <v>16.006046040547268</v>
      </c>
    </row>
    <row r="291" spans="1:36" ht="18.55" customHeight="1" x14ac:dyDescent="0.3">
      <c r="A291" s="64" t="s">
        <v>129</v>
      </c>
      <c r="B291" s="14" t="str">
        <f>VLOOKUP(Table3[Symbol],stockComparisonTrading_excel!$A$2:$X$562,2,FALSE)</f>
        <v>Resources: Energy &amp; Utilities</v>
      </c>
      <c r="C291" s="104">
        <f>VLOOKUP(Table3[Symbol],stockComparisonTrading_excel!$A$2:$X$562,3,FALSE)</f>
        <v>12.9</v>
      </c>
      <c r="D291" s="105">
        <f>VLOOKUP(Table3[Symbol],stockComparisonTrading_excel!$A$2:$X$562,18,FALSE)</f>
        <v>18.11</v>
      </c>
      <c r="E291" s="105">
        <f>VLOOKUP(Table3[Symbol],stockComparisonTrading_excel!$A$2:$X$562,18,FALSE)</f>
        <v>18.11</v>
      </c>
      <c r="F291" s="105">
        <f>VLOOKUP(Table3[Symbol],stockComparisonTrading_excel!$A$2:$X$562,18,FALSE)</f>
        <v>18.11</v>
      </c>
      <c r="G291" s="105">
        <f>VLOOKUP(Table3[Symbol],stockComparisonTrading_excel!$A$2:$X$562,18,FALSE)</f>
        <v>18.11</v>
      </c>
      <c r="H291" s="105">
        <f>VLOOKUP(Table3[Symbol],stockComparisonTrading_excel!$A$2:$X$562,18,FALSE)</f>
        <v>18.11</v>
      </c>
      <c r="I291" s="105">
        <f>VLOOKUP(Table3[Symbol],stockComparisonTrading_excel!$A$2:$X$562,18,FALSE)</f>
        <v>18.11</v>
      </c>
      <c r="J291" s="105">
        <f>VLOOKUP(Table3[Symbol],stockComparisonTrading_excel!$A$2:$X$562,18,FALSE)</f>
        <v>18.11</v>
      </c>
      <c r="K291" s="105">
        <f>VLOOKUP(Table3[Symbol],stockComparisonTrading_excel!$A$2:$X$562,18,FALSE)</f>
        <v>18.11</v>
      </c>
      <c r="L291" s="105">
        <f>VLOOKUP(Table3[Symbol],stockComparisonTrading_excel!$A$2:$X$562,18,FALSE)</f>
        <v>18.11</v>
      </c>
      <c r="M291" s="105">
        <f>VLOOKUP(Table3[Symbol],stockComparisonTrading_excel!$A$2:$X$562,18,FALSE)</f>
        <v>18.11</v>
      </c>
      <c r="N291" s="105">
        <f>VLOOKUP(Table3[Symbol],stockComparisonTrading_excel!$A$2:$X$562,18,FALSE)</f>
        <v>18.11</v>
      </c>
      <c r="O291" s="105">
        <f>VLOOKUP(Table3[Symbol],stockComparisonTrading_excel!$A$2:$X$562,17,FALSE)</f>
        <v>23292152086</v>
      </c>
      <c r="P291" s="105">
        <f>VLOOKUP(Table3[Symbol],stockComparisonTrading_excel!$A$2:$X$562,18,FALSE)</f>
        <v>18.11</v>
      </c>
      <c r="Q291" s="105">
        <f>VLOOKUP(Table3[Symbol],stockComparisonTrading_excel!$A$2:$X$562,19,FALSE)</f>
        <v>3.03</v>
      </c>
      <c r="R291" s="105">
        <f>VLOOKUP(Table3[Symbol],stockComparisonTrading_excel!$A$2:$X$562,20,FALSE)</f>
        <v>4.62</v>
      </c>
      <c r="S291" s="105">
        <f>VLOOKUP(Table3[Symbol],stockComparisonTrading_excel!$A$2:$X$562,21,FALSE)</f>
        <v>3.14</v>
      </c>
      <c r="T291" s="105">
        <f>VLOOKUP(Table3[Symbol],stockComparisonTrading_excel!$A$2:$X$562,22,FALSE)</f>
        <v>4.26</v>
      </c>
      <c r="U291" s="105">
        <f>VLOOKUP(Table3[Symbol],stockComparisonTrading_excel!$A$2:$X$562,23,FALSE)</f>
        <v>1663725149</v>
      </c>
      <c r="V291" s="105">
        <f>VLOOKUP(Table3[Symbol],stockComparisonTrading_excel!$A$2:$X$562,24,FALSE)</f>
        <v>1</v>
      </c>
      <c r="W291" s="106" t="str">
        <f>VLOOKUP(Table3[Symbol],Finalcial!$A$2:$P$493,2)</f>
        <v>Q1/2013</v>
      </c>
      <c r="X291" s="107">
        <f>VLOOKUP(Table3[Symbol],Finalcial!$A$2:$P$493,3)</f>
        <v>41364</v>
      </c>
      <c r="Y291" s="107">
        <f>VLOOKUP(Table3[Symbol],Finalcial!$A$2:$P$493,4,FALSE)</f>
        <v>13066248</v>
      </c>
      <c r="Z291" s="107">
        <f>VLOOKUP(Table3[Symbol],Finalcial!$A$2:$P$493,5,FALSE)</f>
        <v>5349500</v>
      </c>
      <c r="AA291" s="107">
        <f>VLOOKUP(Table3[Symbol],Finalcial!$A$2:$P$493,6,FALSE)</f>
        <v>1663725</v>
      </c>
      <c r="AB291" s="107">
        <f>VLOOKUP(Table3[Symbol],Finalcial!$A$2:$P$493,7,FALSE)</f>
        <v>7686510</v>
      </c>
      <c r="AC291" s="107">
        <f>VLOOKUP(Table3[Symbol],Finalcial!$A$2:$P$493,8,FALSE)</f>
        <v>991984</v>
      </c>
      <c r="AD291" s="107">
        <f>VLOOKUP(Table3[Symbol],Finalcial!$A$2:$P$493,9,FALSE)</f>
        <v>370421</v>
      </c>
      <c r="AE291" s="107">
        <f>VLOOKUP(Table3[Symbol],Finalcial!$A$2:$P$493,10,FALSE)</f>
        <v>0.22</v>
      </c>
      <c r="AF291" s="107">
        <f>VLOOKUP(Table3[Symbol],Finalcial!$A$2:$P$493,11,FALSE)</f>
        <v>0.7</v>
      </c>
      <c r="AG291" s="107">
        <f>VLOOKUP(Table3[Symbol],Finalcial!$A$2:$P$493,12,FALSE)</f>
        <v>37.340000000000003</v>
      </c>
      <c r="AH291" s="107">
        <f>VLOOKUP(Table3[Symbol],Finalcial!$A$2:$P$493,13,FALSE)</f>
        <v>14.34</v>
      </c>
      <c r="AI291" s="107">
        <f>VLOOKUP(Table3[Symbol],Finalcial!$A$2:$P$493,14,FALSE)</f>
        <v>17.809999999999999</v>
      </c>
      <c r="AJ291" s="108">
        <f t="shared" si="5"/>
        <v>14.441675822915007</v>
      </c>
    </row>
    <row r="292" spans="1:36" ht="18.55" customHeight="1" x14ac:dyDescent="0.3">
      <c r="A292" s="64" t="s">
        <v>305</v>
      </c>
      <c r="B292" s="14" t="str">
        <f>VLOOKUP(Table3[Symbol],stockComparisonTrading_excel!$A$2:$X$562,2,FALSE)</f>
        <v>Property &amp; Construction: Property Development</v>
      </c>
      <c r="C292" s="104">
        <f>VLOOKUP(Table3[Symbol],stockComparisonTrading_excel!$A$2:$X$562,3,FALSE)</f>
        <v>9</v>
      </c>
      <c r="D292" s="105">
        <f>VLOOKUP(Table3[Symbol],stockComparisonTrading_excel!$A$2:$X$562,18,FALSE)</f>
        <v>16.36</v>
      </c>
      <c r="E292" s="105">
        <f>VLOOKUP(Table3[Symbol],stockComparisonTrading_excel!$A$2:$X$562,18,FALSE)</f>
        <v>16.36</v>
      </c>
      <c r="F292" s="105">
        <f>VLOOKUP(Table3[Symbol],stockComparisonTrading_excel!$A$2:$X$562,18,FALSE)</f>
        <v>16.36</v>
      </c>
      <c r="G292" s="105">
        <f>VLOOKUP(Table3[Symbol],stockComparisonTrading_excel!$A$2:$X$562,18,FALSE)</f>
        <v>16.36</v>
      </c>
      <c r="H292" s="105">
        <f>VLOOKUP(Table3[Symbol],stockComparisonTrading_excel!$A$2:$X$562,18,FALSE)</f>
        <v>16.36</v>
      </c>
      <c r="I292" s="105">
        <f>VLOOKUP(Table3[Symbol],stockComparisonTrading_excel!$A$2:$X$562,18,FALSE)</f>
        <v>16.36</v>
      </c>
      <c r="J292" s="105">
        <f>VLOOKUP(Table3[Symbol],stockComparisonTrading_excel!$A$2:$X$562,18,FALSE)</f>
        <v>16.36</v>
      </c>
      <c r="K292" s="105">
        <f>VLOOKUP(Table3[Symbol],stockComparisonTrading_excel!$A$2:$X$562,18,FALSE)</f>
        <v>16.36</v>
      </c>
      <c r="L292" s="105">
        <f>VLOOKUP(Table3[Symbol],stockComparisonTrading_excel!$A$2:$X$562,18,FALSE)</f>
        <v>16.36</v>
      </c>
      <c r="M292" s="105">
        <f>VLOOKUP(Table3[Symbol],stockComparisonTrading_excel!$A$2:$X$562,18,FALSE)</f>
        <v>16.36</v>
      </c>
      <c r="N292" s="105">
        <f>VLOOKUP(Table3[Symbol],stockComparisonTrading_excel!$A$2:$X$562,18,FALSE)</f>
        <v>16.36</v>
      </c>
      <c r="O292" s="105">
        <f>VLOOKUP(Table3[Symbol],stockComparisonTrading_excel!$A$2:$X$562,17,FALSE)</f>
        <v>2315077830</v>
      </c>
      <c r="P292" s="105">
        <f>VLOOKUP(Table3[Symbol],stockComparisonTrading_excel!$A$2:$X$562,18,FALSE)</f>
        <v>16.36</v>
      </c>
      <c r="Q292" s="105">
        <f>VLOOKUP(Table3[Symbol],stockComparisonTrading_excel!$A$2:$X$562,19,FALSE)</f>
        <v>3.71</v>
      </c>
      <c r="R292" s="105">
        <f>VLOOKUP(Table3[Symbol],stockComparisonTrading_excel!$A$2:$X$562,20,FALSE)</f>
        <v>2.7</v>
      </c>
      <c r="S292" s="105">
        <f>VLOOKUP(Table3[Symbol],stockComparisonTrading_excel!$A$2:$X$562,21,FALSE)</f>
        <v>0.3</v>
      </c>
      <c r="T292" s="105">
        <f>VLOOKUP(Table3[Symbol],stockComparisonTrading_excel!$A$2:$X$562,22,FALSE)</f>
        <v>82.03</v>
      </c>
      <c r="U292" s="105">
        <f>VLOOKUP(Table3[Symbol],stockComparisonTrading_excel!$A$2:$X$562,23,FALSE)</f>
        <v>231507783</v>
      </c>
      <c r="V292" s="105">
        <f>VLOOKUP(Table3[Symbol],stockComparisonTrading_excel!$A$2:$X$562,24,FALSE)</f>
        <v>1</v>
      </c>
      <c r="W292" s="106" t="str">
        <f>VLOOKUP(Table3[Symbol],Finalcial!$A$2:$P$493,2)</f>
        <v>Q1/2013</v>
      </c>
      <c r="X292" s="107">
        <f>VLOOKUP(Table3[Symbol],Finalcial!$A$2:$P$493,3)</f>
        <v>41364</v>
      </c>
      <c r="Y292" s="107">
        <f>VLOOKUP(Table3[Symbol],Finalcial!$A$2:$P$493,4,FALSE)</f>
        <v>3090955</v>
      </c>
      <c r="Z292" s="107">
        <f>VLOOKUP(Table3[Symbol],Finalcial!$A$2:$P$493,5,FALSE)</f>
        <v>2186072</v>
      </c>
      <c r="AA292" s="107">
        <f>VLOOKUP(Table3[Symbol],Finalcial!$A$2:$P$493,6,FALSE)</f>
        <v>231508</v>
      </c>
      <c r="AB292" s="107">
        <f>VLOOKUP(Table3[Symbol],Finalcial!$A$2:$P$493,7,FALSE)</f>
        <v>904883</v>
      </c>
      <c r="AC292" s="107">
        <f>VLOOKUP(Table3[Symbol],Finalcial!$A$2:$P$493,8,FALSE)</f>
        <v>1139104</v>
      </c>
      <c r="AD292" s="107">
        <f>VLOOKUP(Table3[Symbol],Finalcial!$A$2:$P$493,9,FALSE)</f>
        <v>47866</v>
      </c>
      <c r="AE292" s="107">
        <f>VLOOKUP(Table3[Symbol],Finalcial!$A$2:$P$493,10,FALSE)</f>
        <v>0.21</v>
      </c>
      <c r="AF292" s="107">
        <f>VLOOKUP(Table3[Symbol],Finalcial!$A$2:$P$493,11,FALSE)</f>
        <v>2.42</v>
      </c>
      <c r="AG292" s="107">
        <f>VLOOKUP(Table3[Symbol],Finalcial!$A$2:$P$493,12,FALSE)</f>
        <v>4.2</v>
      </c>
      <c r="AH292" s="107">
        <f>VLOOKUP(Table3[Symbol],Finalcial!$A$2:$P$493,13,FALSE)</f>
        <v>10.029999999999999</v>
      </c>
      <c r="AI292" s="107">
        <f>VLOOKUP(Table3[Symbol],Finalcial!$A$2:$P$493,14,FALSE)</f>
        <v>23.64</v>
      </c>
      <c r="AJ292" s="108">
        <f t="shared" si="5"/>
        <v>45.67066393682363</v>
      </c>
    </row>
    <row r="293" spans="1:36" ht="18.55" customHeight="1" x14ac:dyDescent="0.3">
      <c r="A293" s="64" t="s">
        <v>355</v>
      </c>
      <c r="B293" s="14" t="str">
        <f>VLOOKUP(Table3[Symbol],stockComparisonTrading_excel!$A$2:$X$562,2,FALSE)</f>
        <v>Property &amp; Construction: Property Development</v>
      </c>
      <c r="C293" s="104">
        <f>VLOOKUP(Table3[Symbol],stockComparisonTrading_excel!$A$2:$X$562,3,FALSE)</f>
        <v>5.85</v>
      </c>
      <c r="D293" s="105">
        <f>VLOOKUP(Table3[Symbol],stockComparisonTrading_excel!$A$2:$X$562,18,FALSE)</f>
        <v>15.46</v>
      </c>
      <c r="E293" s="105">
        <f>VLOOKUP(Table3[Symbol],stockComparisonTrading_excel!$A$2:$X$562,18,FALSE)</f>
        <v>15.46</v>
      </c>
      <c r="F293" s="105">
        <f>VLOOKUP(Table3[Symbol],stockComparisonTrading_excel!$A$2:$X$562,18,FALSE)</f>
        <v>15.46</v>
      </c>
      <c r="G293" s="105">
        <f>VLOOKUP(Table3[Symbol],stockComparisonTrading_excel!$A$2:$X$562,18,FALSE)</f>
        <v>15.46</v>
      </c>
      <c r="H293" s="105">
        <f>VLOOKUP(Table3[Symbol],stockComparisonTrading_excel!$A$2:$X$562,18,FALSE)</f>
        <v>15.46</v>
      </c>
      <c r="I293" s="105">
        <f>VLOOKUP(Table3[Symbol],stockComparisonTrading_excel!$A$2:$X$562,18,FALSE)</f>
        <v>15.46</v>
      </c>
      <c r="J293" s="105">
        <f>VLOOKUP(Table3[Symbol],stockComparisonTrading_excel!$A$2:$X$562,18,FALSE)</f>
        <v>15.46</v>
      </c>
      <c r="K293" s="105">
        <f>VLOOKUP(Table3[Symbol],stockComparisonTrading_excel!$A$2:$X$562,18,FALSE)</f>
        <v>15.46</v>
      </c>
      <c r="L293" s="105">
        <f>VLOOKUP(Table3[Symbol],stockComparisonTrading_excel!$A$2:$X$562,18,FALSE)</f>
        <v>15.46</v>
      </c>
      <c r="M293" s="105">
        <f>VLOOKUP(Table3[Symbol],stockComparisonTrading_excel!$A$2:$X$562,18,FALSE)</f>
        <v>15.46</v>
      </c>
      <c r="N293" s="105">
        <f>VLOOKUP(Table3[Symbol],stockComparisonTrading_excel!$A$2:$X$562,18,FALSE)</f>
        <v>15.46</v>
      </c>
      <c r="O293" s="105">
        <f>VLOOKUP(Table3[Symbol],stockComparisonTrading_excel!$A$2:$X$562,17,FALSE)</f>
        <v>2136405042.3</v>
      </c>
      <c r="P293" s="105">
        <f>VLOOKUP(Table3[Symbol],stockComparisonTrading_excel!$A$2:$X$562,18,FALSE)</f>
        <v>15.46</v>
      </c>
      <c r="Q293" s="105">
        <f>VLOOKUP(Table3[Symbol],stockComparisonTrading_excel!$A$2:$X$562,19,FALSE)</f>
        <v>3.33</v>
      </c>
      <c r="R293" s="105">
        <f>VLOOKUP(Table3[Symbol],stockComparisonTrading_excel!$A$2:$X$562,20,FALSE)</f>
        <v>2.39</v>
      </c>
      <c r="S293" s="105">
        <f>VLOOKUP(Table3[Symbol],stockComparisonTrading_excel!$A$2:$X$562,21,FALSE)</f>
        <v>0.28000000000000003</v>
      </c>
      <c r="T293" s="105">
        <f>VLOOKUP(Table3[Symbol],stockComparisonTrading_excel!$A$2:$X$562,22,FALSE)</f>
        <v>228.51</v>
      </c>
      <c r="U293" s="105">
        <f>VLOOKUP(Table3[Symbol],stockComparisonTrading_excel!$A$2:$X$562,23,FALSE)</f>
        <v>268730194</v>
      </c>
      <c r="V293" s="105">
        <f>VLOOKUP(Table3[Symbol],stockComparisonTrading_excel!$A$2:$X$562,24,FALSE)</f>
        <v>1</v>
      </c>
      <c r="W293" s="106" t="str">
        <f>VLOOKUP(Table3[Symbol],Finalcial!$A$2:$P$493,2)</f>
        <v>Q4/2012</v>
      </c>
      <c r="X293" s="107">
        <f>VLOOKUP(Table3[Symbol],Finalcial!$A$2:$P$493,3)</f>
        <v>41274</v>
      </c>
      <c r="Y293" s="107">
        <f>VLOOKUP(Table3[Symbol],Finalcial!$A$2:$P$493,4,FALSE)</f>
        <v>1512773.79</v>
      </c>
      <c r="Z293" s="107">
        <f>VLOOKUP(Table3[Symbol],Finalcial!$A$2:$P$493,5,FALSE)</f>
        <v>802038.94</v>
      </c>
      <c r="AA293" s="107">
        <f>VLOOKUP(Table3[Symbol],Finalcial!$A$2:$P$493,6,FALSE)</f>
        <v>215000</v>
      </c>
      <c r="AB293" s="107">
        <f>VLOOKUP(Table3[Symbol],Finalcial!$A$2:$P$493,7,FALSE)</f>
        <v>697489.08</v>
      </c>
      <c r="AC293" s="107">
        <f>VLOOKUP(Table3[Symbol],Finalcial!$A$2:$P$493,8,FALSE)</f>
        <v>338511.8</v>
      </c>
      <c r="AD293" s="107">
        <f>VLOOKUP(Table3[Symbol],Finalcial!$A$2:$P$493,9,FALSE)</f>
        <v>45240.98</v>
      </c>
      <c r="AE293" s="107">
        <f>VLOOKUP(Table3[Symbol],Finalcial!$A$2:$P$493,10,FALSE)</f>
        <v>0.21</v>
      </c>
      <c r="AF293" s="107">
        <f>VLOOKUP(Table3[Symbol],Finalcial!$A$2:$P$493,11,FALSE)</f>
        <v>1.1499999999999999</v>
      </c>
      <c r="AG293" s="107">
        <f>VLOOKUP(Table3[Symbol],Finalcial!$A$2:$P$493,12,FALSE)</f>
        <v>13.36</v>
      </c>
      <c r="AH293" s="107">
        <f>VLOOKUP(Table3[Symbol],Finalcial!$A$2:$P$493,13,FALSE)</f>
        <v>13.23</v>
      </c>
      <c r="AI293" s="107">
        <f>VLOOKUP(Table3[Symbol],Finalcial!$A$2:$P$493,14,FALSE)</f>
        <v>23.53</v>
      </c>
      <c r="AJ293" s="108">
        <f t="shared" si="5"/>
        <v>17.728151335360106</v>
      </c>
    </row>
    <row r="294" spans="1:36" ht="18.55" customHeight="1" x14ac:dyDescent="0.3">
      <c r="A294" s="64" t="s">
        <v>137</v>
      </c>
      <c r="B294" s="14" t="str">
        <f>VLOOKUP(Table3[Symbol],stockComparisonTrading_excel!$A$2:$X$562,2,FALSE)</f>
        <v>Resources: Energy &amp; Utilities</v>
      </c>
      <c r="C294" s="104">
        <f>VLOOKUP(Table3[Symbol],stockComparisonTrading_excel!$A$2:$X$562,3,FALSE)</f>
        <v>10.1</v>
      </c>
      <c r="D294" s="105" t="str">
        <f>VLOOKUP(Table3[Symbol],stockComparisonTrading_excel!$A$2:$X$562,18,FALSE)</f>
        <v>N/A</v>
      </c>
      <c r="E294" s="105" t="str">
        <f>VLOOKUP(Table3[Symbol],stockComparisonTrading_excel!$A$2:$X$562,18,FALSE)</f>
        <v>N/A</v>
      </c>
      <c r="F294" s="105" t="str">
        <f>VLOOKUP(Table3[Symbol],stockComparisonTrading_excel!$A$2:$X$562,18,FALSE)</f>
        <v>N/A</v>
      </c>
      <c r="G294" s="105" t="str">
        <f>VLOOKUP(Table3[Symbol],stockComparisonTrading_excel!$A$2:$X$562,18,FALSE)</f>
        <v>N/A</v>
      </c>
      <c r="H294" s="105" t="str">
        <f>VLOOKUP(Table3[Symbol],stockComparisonTrading_excel!$A$2:$X$562,18,FALSE)</f>
        <v>N/A</v>
      </c>
      <c r="I294" s="105" t="str">
        <f>VLOOKUP(Table3[Symbol],stockComparisonTrading_excel!$A$2:$X$562,18,FALSE)</f>
        <v>N/A</v>
      </c>
      <c r="J294" s="105" t="str">
        <f>VLOOKUP(Table3[Symbol],stockComparisonTrading_excel!$A$2:$X$562,18,FALSE)</f>
        <v>N/A</v>
      </c>
      <c r="K294" s="105" t="str">
        <f>VLOOKUP(Table3[Symbol],stockComparisonTrading_excel!$A$2:$X$562,18,FALSE)</f>
        <v>N/A</v>
      </c>
      <c r="L294" s="105" t="str">
        <f>VLOOKUP(Table3[Symbol],stockComparisonTrading_excel!$A$2:$X$562,18,FALSE)</f>
        <v>N/A</v>
      </c>
      <c r="M294" s="105" t="str">
        <f>VLOOKUP(Table3[Symbol],stockComparisonTrading_excel!$A$2:$X$562,18,FALSE)</f>
        <v>N/A</v>
      </c>
      <c r="N294" s="105" t="str">
        <f>VLOOKUP(Table3[Symbol],stockComparisonTrading_excel!$A$2:$X$562,18,FALSE)</f>
        <v>N/A</v>
      </c>
      <c r="O294" s="105">
        <f>VLOOKUP(Table3[Symbol],stockComparisonTrading_excel!$A$2:$X$562,17,FALSE)</f>
        <v>31666850700</v>
      </c>
      <c r="P294" s="105" t="str">
        <f>VLOOKUP(Table3[Symbol],stockComparisonTrading_excel!$A$2:$X$562,18,FALSE)</f>
        <v>N/A</v>
      </c>
      <c r="Q294" s="105">
        <f>VLOOKUP(Table3[Symbol],stockComparisonTrading_excel!$A$2:$X$562,19,FALSE)</f>
        <v>1.33</v>
      </c>
      <c r="R294" s="105">
        <f>VLOOKUP(Table3[Symbol],stockComparisonTrading_excel!$A$2:$X$562,20,FALSE)</f>
        <v>6.87</v>
      </c>
      <c r="S294" s="105">
        <f>VLOOKUP(Table3[Symbol],stockComparisonTrading_excel!$A$2:$X$562,21,FALSE)</f>
        <v>0.55000000000000004</v>
      </c>
      <c r="T294" s="105">
        <f>VLOOKUP(Table3[Symbol],stockComparisonTrading_excel!$A$2:$X$562,22,FALSE)</f>
        <v>41.88</v>
      </c>
      <c r="U294" s="105">
        <f>VLOOKUP(Table3[Symbol],stockComparisonTrading_excel!$A$2:$X$562,23,FALSE)</f>
        <v>3460858000</v>
      </c>
      <c r="V294" s="105">
        <f>VLOOKUP(Table3[Symbol],stockComparisonTrading_excel!$A$2:$X$562,24,FALSE)</f>
        <v>4.9337999999999997</v>
      </c>
      <c r="W294" s="106" t="str">
        <f>VLOOKUP(Table3[Symbol],Finalcial!$A$2:$P$493,2)</f>
        <v>Q1/2013</v>
      </c>
      <c r="X294" s="107">
        <f>VLOOKUP(Table3[Symbol],Finalcial!$A$2:$P$493,3)</f>
        <v>41364</v>
      </c>
      <c r="Y294" s="107">
        <f>VLOOKUP(Table3[Symbol],Finalcial!$A$2:$P$493,4,FALSE)</f>
        <v>75537606</v>
      </c>
      <c r="Z294" s="107">
        <f>VLOOKUP(Table3[Symbol],Finalcial!$A$2:$P$493,5,FALSE)</f>
        <v>51769105</v>
      </c>
      <c r="AA294" s="107">
        <f>VLOOKUP(Table3[Symbol],Finalcial!$A$2:$P$493,6,FALSE)</f>
        <v>17075181</v>
      </c>
      <c r="AB294" s="107">
        <f>VLOOKUP(Table3[Symbol],Finalcial!$A$2:$P$493,7,FALSE)</f>
        <v>23761070</v>
      </c>
      <c r="AC294" s="107">
        <f>VLOOKUP(Table3[Symbol],Finalcial!$A$2:$P$493,8,FALSE)</f>
        <v>62429910</v>
      </c>
      <c r="AD294" s="107">
        <f>VLOOKUP(Table3[Symbol],Finalcial!$A$2:$P$493,9,FALSE)</f>
        <v>709695</v>
      </c>
      <c r="AE294" s="107">
        <f>VLOOKUP(Table3[Symbol],Finalcial!$A$2:$P$493,10,FALSE)</f>
        <v>0.21</v>
      </c>
      <c r="AF294" s="107">
        <f>VLOOKUP(Table3[Symbol],Finalcial!$A$2:$P$493,11,FALSE)</f>
        <v>2.1800000000000002</v>
      </c>
      <c r="AG294" s="107">
        <f>VLOOKUP(Table3[Symbol],Finalcial!$A$2:$P$493,12,FALSE)</f>
        <v>1.1399999999999999</v>
      </c>
      <c r="AH294" s="107">
        <f>VLOOKUP(Table3[Symbol],Finalcial!$A$2:$P$493,13,FALSE)</f>
        <v>-2.02</v>
      </c>
      <c r="AI294" s="107">
        <f>VLOOKUP(Table3[Symbol],Finalcial!$A$2:$P$493,14,FALSE)</f>
        <v>-13.75</v>
      </c>
      <c r="AJ294" s="108">
        <f t="shared" si="5"/>
        <v>72.945568166606776</v>
      </c>
    </row>
    <row r="295" spans="1:36" ht="18.55" customHeight="1" x14ac:dyDescent="0.3">
      <c r="A295" s="64" t="s">
        <v>368</v>
      </c>
      <c r="B295" s="16" t="str">
        <f>VLOOKUP(Table3[Symbol],stockComparisonTrading_excel!$A$2:$X$562,2,FALSE)</f>
        <v>Technology: Communication Technology</v>
      </c>
      <c r="C295" s="104">
        <f>VLOOKUP(Table3[Symbol],stockComparisonTrading_excel!$A$2:$X$562,3,FALSE)</f>
        <v>7</v>
      </c>
      <c r="D295" s="105" t="str">
        <f>VLOOKUP(Table3[Symbol],stockComparisonTrading_excel!$A$2:$X$562,18,FALSE)</f>
        <v>N/A</v>
      </c>
      <c r="E295" s="105" t="str">
        <f>VLOOKUP(Table3[Symbol],stockComparisonTrading_excel!$A$2:$X$562,18,FALSE)</f>
        <v>N/A</v>
      </c>
      <c r="F295" s="105" t="str">
        <f>VLOOKUP(Table3[Symbol],stockComparisonTrading_excel!$A$2:$X$562,18,FALSE)</f>
        <v>N/A</v>
      </c>
      <c r="G295" s="105" t="str">
        <f>VLOOKUP(Table3[Symbol],stockComparisonTrading_excel!$A$2:$X$562,18,FALSE)</f>
        <v>N/A</v>
      </c>
      <c r="H295" s="105" t="str">
        <f>VLOOKUP(Table3[Symbol],stockComparisonTrading_excel!$A$2:$X$562,18,FALSE)</f>
        <v>N/A</v>
      </c>
      <c r="I295" s="105" t="str">
        <f>VLOOKUP(Table3[Symbol],stockComparisonTrading_excel!$A$2:$X$562,18,FALSE)</f>
        <v>N/A</v>
      </c>
      <c r="J295" s="105" t="str">
        <f>VLOOKUP(Table3[Symbol],stockComparisonTrading_excel!$A$2:$X$562,18,FALSE)</f>
        <v>N/A</v>
      </c>
      <c r="K295" s="105" t="str">
        <f>VLOOKUP(Table3[Symbol],stockComparisonTrading_excel!$A$2:$X$562,18,FALSE)</f>
        <v>N/A</v>
      </c>
      <c r="L295" s="105" t="str">
        <f>VLOOKUP(Table3[Symbol],stockComparisonTrading_excel!$A$2:$X$562,18,FALSE)</f>
        <v>N/A</v>
      </c>
      <c r="M295" s="105" t="str">
        <f>VLOOKUP(Table3[Symbol],stockComparisonTrading_excel!$A$2:$X$562,18,FALSE)</f>
        <v>N/A</v>
      </c>
      <c r="N295" s="105" t="str">
        <f>VLOOKUP(Table3[Symbol],stockComparisonTrading_excel!$A$2:$X$562,18,FALSE)</f>
        <v>N/A</v>
      </c>
      <c r="O295" s="105">
        <f>VLOOKUP(Table3[Symbol],stockComparisonTrading_excel!$A$2:$X$562,17,FALSE)</f>
        <v>1319081600.5</v>
      </c>
      <c r="P295" s="105" t="str">
        <f>VLOOKUP(Table3[Symbol],stockComparisonTrading_excel!$A$2:$X$562,18,FALSE)</f>
        <v>N/A</v>
      </c>
      <c r="Q295" s="105">
        <f>VLOOKUP(Table3[Symbol],stockComparisonTrading_excel!$A$2:$X$562,19,FALSE)</f>
        <v>2.3199999999999998</v>
      </c>
      <c r="R295" s="105">
        <f>VLOOKUP(Table3[Symbol],stockComparisonTrading_excel!$A$2:$X$562,20,FALSE)</f>
        <v>3.66</v>
      </c>
      <c r="S295" s="105" t="str">
        <f>VLOOKUP(Table3[Symbol],stockComparisonTrading_excel!$A$2:$X$562,21,FALSE)</f>
        <v>-</v>
      </c>
      <c r="T295" s="105">
        <f>VLOOKUP(Table3[Symbol],stockComparisonTrading_excel!$A$2:$X$562,22,FALSE)</f>
        <v>11.22</v>
      </c>
      <c r="U295" s="105">
        <f>VLOOKUP(Table3[Symbol],stockComparisonTrading_excel!$A$2:$X$562,23,FALSE)</f>
        <v>233465770</v>
      </c>
      <c r="V295" s="105">
        <f>VLOOKUP(Table3[Symbol],stockComparisonTrading_excel!$A$2:$X$562,24,FALSE)</f>
        <v>1</v>
      </c>
      <c r="W295" s="106" t="str">
        <f>VLOOKUP(Table3[Symbol],Finalcial!$A$2:$P$493,2)</f>
        <v>Q4/2012</v>
      </c>
      <c r="X295" s="107">
        <f>VLOOKUP(Table3[Symbol],Finalcial!$A$2:$P$493,3)</f>
        <v>41274</v>
      </c>
      <c r="Y295" s="107">
        <f>VLOOKUP(Table3[Symbol],Finalcial!$A$2:$P$493,4,FALSE)</f>
        <v>5138088</v>
      </c>
      <c r="Z295" s="107">
        <f>VLOOKUP(Table3[Symbol],Finalcial!$A$2:$P$493,5,FALSE)</f>
        <v>4284346</v>
      </c>
      <c r="AA295" s="107">
        <f>VLOOKUP(Table3[Symbol],Finalcial!$A$2:$P$493,6,FALSE)</f>
        <v>233466</v>
      </c>
      <c r="AB295" s="107">
        <f>VLOOKUP(Table3[Symbol],Finalcial!$A$2:$P$493,7,FALSE)</f>
        <v>853742</v>
      </c>
      <c r="AC295" s="107">
        <f>VLOOKUP(Table3[Symbol],Finalcial!$A$2:$P$493,8,FALSE)</f>
        <v>4848256</v>
      </c>
      <c r="AD295" s="107">
        <f>VLOOKUP(Table3[Symbol],Finalcial!$A$2:$P$493,9,FALSE)</f>
        <v>49963</v>
      </c>
      <c r="AE295" s="107">
        <f>VLOOKUP(Table3[Symbol],Finalcial!$A$2:$P$493,10,FALSE)</f>
        <v>0.21</v>
      </c>
      <c r="AF295" s="107">
        <f>VLOOKUP(Table3[Symbol],Finalcial!$A$2:$P$493,11,FALSE)</f>
        <v>5.0199999999999996</v>
      </c>
      <c r="AG295" s="107">
        <f>VLOOKUP(Table3[Symbol],Finalcial!$A$2:$P$493,12,FALSE)</f>
        <v>1.03</v>
      </c>
      <c r="AH295" s="107">
        <f>VLOOKUP(Table3[Symbol],Finalcial!$A$2:$P$493,13,FALSE)</f>
        <v>-9.4</v>
      </c>
      <c r="AI295" s="107">
        <f>VLOOKUP(Table3[Symbol],Finalcial!$A$2:$P$493,14,FALSE)</f>
        <v>-66.22</v>
      </c>
      <c r="AJ295" s="108">
        <f t="shared" si="5"/>
        <v>85.750375277705501</v>
      </c>
    </row>
    <row r="296" spans="1:36" ht="18.55" customHeight="1" x14ac:dyDescent="0.3">
      <c r="A296" s="64" t="s">
        <v>118</v>
      </c>
      <c r="B296" s="14" t="str">
        <f>VLOOKUP(Table3[Symbol],stockComparisonTrading_excel!$A$2:$X$562,2,FALSE)</f>
        <v>Property &amp; Construction: Construction Materials</v>
      </c>
      <c r="C296" s="104">
        <f>VLOOKUP(Table3[Symbol],stockComparisonTrading_excel!$A$2:$X$562,3,FALSE)</f>
        <v>7.65</v>
      </c>
      <c r="D296" s="105">
        <f>VLOOKUP(Table3[Symbol],stockComparisonTrading_excel!$A$2:$X$562,18,FALSE)</f>
        <v>15.82</v>
      </c>
      <c r="E296" s="105">
        <f>VLOOKUP(Table3[Symbol],stockComparisonTrading_excel!$A$2:$X$562,18,FALSE)</f>
        <v>15.82</v>
      </c>
      <c r="F296" s="105">
        <f>VLOOKUP(Table3[Symbol],stockComparisonTrading_excel!$A$2:$X$562,18,FALSE)</f>
        <v>15.82</v>
      </c>
      <c r="G296" s="105">
        <f>VLOOKUP(Table3[Symbol],stockComparisonTrading_excel!$A$2:$X$562,18,FALSE)</f>
        <v>15.82</v>
      </c>
      <c r="H296" s="105">
        <f>VLOOKUP(Table3[Symbol],stockComparisonTrading_excel!$A$2:$X$562,18,FALSE)</f>
        <v>15.82</v>
      </c>
      <c r="I296" s="105">
        <f>VLOOKUP(Table3[Symbol],stockComparisonTrading_excel!$A$2:$X$562,18,FALSE)</f>
        <v>15.82</v>
      </c>
      <c r="J296" s="105">
        <f>VLOOKUP(Table3[Symbol],stockComparisonTrading_excel!$A$2:$X$562,18,FALSE)</f>
        <v>15.82</v>
      </c>
      <c r="K296" s="105">
        <f>VLOOKUP(Table3[Symbol],stockComparisonTrading_excel!$A$2:$X$562,18,FALSE)</f>
        <v>15.82</v>
      </c>
      <c r="L296" s="105">
        <f>VLOOKUP(Table3[Symbol],stockComparisonTrading_excel!$A$2:$X$562,18,FALSE)</f>
        <v>15.82</v>
      </c>
      <c r="M296" s="105">
        <f>VLOOKUP(Table3[Symbol],stockComparisonTrading_excel!$A$2:$X$562,18,FALSE)</f>
        <v>15.82</v>
      </c>
      <c r="N296" s="105">
        <f>VLOOKUP(Table3[Symbol],stockComparisonTrading_excel!$A$2:$X$562,18,FALSE)</f>
        <v>15.82</v>
      </c>
      <c r="O296" s="105">
        <f>VLOOKUP(Table3[Symbol],stockComparisonTrading_excel!$A$2:$X$562,17,FALSE)</f>
        <v>2473001000</v>
      </c>
      <c r="P296" s="105">
        <f>VLOOKUP(Table3[Symbol],stockComparisonTrading_excel!$A$2:$X$562,18,FALSE)</f>
        <v>15.82</v>
      </c>
      <c r="Q296" s="105">
        <f>VLOOKUP(Table3[Symbol],stockComparisonTrading_excel!$A$2:$X$562,19,FALSE)</f>
        <v>2.86</v>
      </c>
      <c r="R296" s="105">
        <f>VLOOKUP(Table3[Symbol],stockComparisonTrading_excel!$A$2:$X$562,20,FALSE)</f>
        <v>4.26</v>
      </c>
      <c r="S296" s="105">
        <f>VLOOKUP(Table3[Symbol],stockComparisonTrading_excel!$A$2:$X$562,21,FALSE)</f>
        <v>3.52</v>
      </c>
      <c r="T296" s="105">
        <f>VLOOKUP(Table3[Symbol],stockComparisonTrading_excel!$A$2:$X$562,22,FALSE)</f>
        <v>47.44</v>
      </c>
      <c r="U296" s="105">
        <f>VLOOKUP(Table3[Symbol],stockComparisonTrading_excel!$A$2:$X$562,23,FALSE)</f>
        <v>202705000</v>
      </c>
      <c r="V296" s="105">
        <f>VLOOKUP(Table3[Symbol],stockComparisonTrading_excel!$A$2:$X$562,24,FALSE)</f>
        <v>1</v>
      </c>
      <c r="W296" s="106" t="str">
        <f>VLOOKUP(Table3[Symbol],Finalcial!$A$2:$P$493,2)</f>
        <v>Q1/2013</v>
      </c>
      <c r="X296" s="107">
        <f>VLOOKUP(Table3[Symbol],Finalcial!$A$2:$P$493,3)</f>
        <v>41364</v>
      </c>
      <c r="Y296" s="107">
        <f>VLOOKUP(Table3[Symbol],Finalcial!$A$2:$P$493,4,FALSE)</f>
        <v>1115400.8700000001</v>
      </c>
      <c r="Z296" s="107">
        <f>VLOOKUP(Table3[Symbol],Finalcial!$A$2:$P$493,5,FALSE)</f>
        <v>251297.24</v>
      </c>
      <c r="AA296" s="107">
        <f>VLOOKUP(Table3[Symbol],Finalcial!$A$2:$P$493,6,FALSE)</f>
        <v>202705</v>
      </c>
      <c r="AB296" s="107">
        <f>VLOOKUP(Table3[Symbol],Finalcial!$A$2:$P$493,7,FALSE)</f>
        <v>864097.57</v>
      </c>
      <c r="AC296" s="107">
        <f>VLOOKUP(Table3[Symbol],Finalcial!$A$2:$P$493,8,FALSE)</f>
        <v>316149.09000000003</v>
      </c>
      <c r="AD296" s="107">
        <f>VLOOKUP(Table3[Symbol],Finalcial!$A$2:$P$493,9,FALSE)</f>
        <v>41344.25</v>
      </c>
      <c r="AE296" s="107">
        <f>VLOOKUP(Table3[Symbol],Finalcial!$A$2:$P$493,10,FALSE)</f>
        <v>0.2</v>
      </c>
      <c r="AF296" s="107">
        <f>VLOOKUP(Table3[Symbol],Finalcial!$A$2:$P$493,11,FALSE)</f>
        <v>0.28999999999999998</v>
      </c>
      <c r="AG296" s="107">
        <f>VLOOKUP(Table3[Symbol],Finalcial!$A$2:$P$493,12,FALSE)</f>
        <v>13.08</v>
      </c>
      <c r="AH296" s="107">
        <f>VLOOKUP(Table3[Symbol],Finalcial!$A$2:$P$493,13,FALSE)</f>
        <v>19.93</v>
      </c>
      <c r="AI296" s="107">
        <f>VLOOKUP(Table3[Symbol],Finalcial!$A$2:$P$493,14,FALSE)</f>
        <v>19.37</v>
      </c>
      <c r="AJ296" s="108">
        <f t="shared" si="5"/>
        <v>6.0781666132533543</v>
      </c>
    </row>
    <row r="297" spans="1:36" ht="18.55" customHeight="1" x14ac:dyDescent="0.3">
      <c r="A297" s="64" t="s">
        <v>331</v>
      </c>
      <c r="B297" s="14" t="str">
        <f>VLOOKUP(Table3[Symbol],stockComparisonTrading_excel!$A$2:$X$562,2,FALSE)</f>
        <v>Services: Tourism &amp; Leisure</v>
      </c>
      <c r="C297" s="104">
        <f>VLOOKUP(Table3[Symbol],stockComparisonTrading_excel!$A$2:$X$562,3,FALSE)</f>
        <v>18.5</v>
      </c>
      <c r="D297" s="105" t="str">
        <f>VLOOKUP(Table3[Symbol],stockComparisonTrading_excel!$A$2:$X$562,18,FALSE)</f>
        <v>N/A</v>
      </c>
      <c r="E297" s="105" t="str">
        <f>VLOOKUP(Table3[Symbol],stockComparisonTrading_excel!$A$2:$X$562,18,FALSE)</f>
        <v>N/A</v>
      </c>
      <c r="F297" s="105" t="str">
        <f>VLOOKUP(Table3[Symbol],stockComparisonTrading_excel!$A$2:$X$562,18,FALSE)</f>
        <v>N/A</v>
      </c>
      <c r="G297" s="105" t="str">
        <f>VLOOKUP(Table3[Symbol],stockComparisonTrading_excel!$A$2:$X$562,18,FALSE)</f>
        <v>N/A</v>
      </c>
      <c r="H297" s="105" t="str">
        <f>VLOOKUP(Table3[Symbol],stockComparisonTrading_excel!$A$2:$X$562,18,FALSE)</f>
        <v>N/A</v>
      </c>
      <c r="I297" s="105" t="str">
        <f>VLOOKUP(Table3[Symbol],stockComparisonTrading_excel!$A$2:$X$562,18,FALSE)</f>
        <v>N/A</v>
      </c>
      <c r="J297" s="105" t="str">
        <f>VLOOKUP(Table3[Symbol],stockComparisonTrading_excel!$A$2:$X$562,18,FALSE)</f>
        <v>N/A</v>
      </c>
      <c r="K297" s="105" t="str">
        <f>VLOOKUP(Table3[Symbol],stockComparisonTrading_excel!$A$2:$X$562,18,FALSE)</f>
        <v>N/A</v>
      </c>
      <c r="L297" s="105" t="str">
        <f>VLOOKUP(Table3[Symbol],stockComparisonTrading_excel!$A$2:$X$562,18,FALSE)</f>
        <v>N/A</v>
      </c>
      <c r="M297" s="105" t="str">
        <f>VLOOKUP(Table3[Symbol],stockComparisonTrading_excel!$A$2:$X$562,18,FALSE)</f>
        <v>N/A</v>
      </c>
      <c r="N297" s="105" t="str">
        <f>VLOOKUP(Table3[Symbol],stockComparisonTrading_excel!$A$2:$X$562,18,FALSE)</f>
        <v>N/A</v>
      </c>
      <c r="O297" s="105">
        <f>VLOOKUP(Table3[Symbol],stockComparisonTrading_excel!$A$2:$X$562,17,FALSE)</f>
        <v>2043750000</v>
      </c>
      <c r="P297" s="105" t="str">
        <f>VLOOKUP(Table3[Symbol],stockComparisonTrading_excel!$A$2:$X$562,18,FALSE)</f>
        <v>N/A</v>
      </c>
      <c r="Q297" s="105">
        <f>VLOOKUP(Table3[Symbol],stockComparisonTrading_excel!$A$2:$X$562,19,FALSE)</f>
        <v>2.13</v>
      </c>
      <c r="R297" s="105">
        <f>VLOOKUP(Table3[Symbol],stockComparisonTrading_excel!$A$2:$X$562,20,FALSE)</f>
        <v>10.25</v>
      </c>
      <c r="S297" s="105">
        <f>VLOOKUP(Table3[Symbol],stockComparisonTrading_excel!$A$2:$X$562,21,FALSE)</f>
        <v>2.75</v>
      </c>
      <c r="T297" s="105">
        <f>VLOOKUP(Table3[Symbol],stockComparisonTrading_excel!$A$2:$X$562,22,FALSE)</f>
        <v>0.12</v>
      </c>
      <c r="U297" s="105">
        <f>VLOOKUP(Table3[Symbol],stockComparisonTrading_excel!$A$2:$X$562,23,FALSE)</f>
        <v>93750000</v>
      </c>
      <c r="V297" s="105">
        <f>VLOOKUP(Table3[Symbol],stockComparisonTrading_excel!$A$2:$X$562,24,FALSE)</f>
        <v>10</v>
      </c>
      <c r="W297" s="106" t="str">
        <f>VLOOKUP(Table3[Symbol],Finalcial!$A$2:$P$493,2)</f>
        <v>Q4/2012</v>
      </c>
      <c r="X297" s="107">
        <f>VLOOKUP(Table3[Symbol],Finalcial!$A$2:$P$493,3)</f>
        <v>41274</v>
      </c>
      <c r="Y297" s="107">
        <f>VLOOKUP(Table3[Symbol],Finalcial!$A$2:$P$493,4,FALSE)</f>
        <v>1297677</v>
      </c>
      <c r="Z297" s="107">
        <f>VLOOKUP(Table3[Symbol],Finalcial!$A$2:$P$493,5,FALSE)</f>
        <v>326837</v>
      </c>
      <c r="AA297" s="107">
        <f>VLOOKUP(Table3[Symbol],Finalcial!$A$2:$P$493,6,FALSE)</f>
        <v>937500</v>
      </c>
      <c r="AB297" s="107">
        <f>VLOOKUP(Table3[Symbol],Finalcial!$A$2:$P$493,7,FALSE)</f>
        <v>961271</v>
      </c>
      <c r="AC297" s="107">
        <f>VLOOKUP(Table3[Symbol],Finalcial!$A$2:$P$493,8,FALSE)</f>
        <v>252196</v>
      </c>
      <c r="AD297" s="107">
        <f>VLOOKUP(Table3[Symbol],Finalcial!$A$2:$P$493,9,FALSE)</f>
        <v>18486</v>
      </c>
      <c r="AE297" s="107">
        <f>VLOOKUP(Table3[Symbol],Finalcial!$A$2:$P$493,10,FALSE)</f>
        <v>0.2</v>
      </c>
      <c r="AF297" s="107">
        <f>VLOOKUP(Table3[Symbol],Finalcial!$A$2:$P$493,11,FALSE)</f>
        <v>0.34</v>
      </c>
      <c r="AG297" s="107">
        <f>VLOOKUP(Table3[Symbol],Finalcial!$A$2:$P$493,12,FALSE)</f>
        <v>7.33</v>
      </c>
      <c r="AH297" s="107">
        <f>VLOOKUP(Table3[Symbol],Finalcial!$A$2:$P$493,13,FALSE)</f>
        <v>-0.83</v>
      </c>
      <c r="AI297" s="107">
        <f>VLOOKUP(Table3[Symbol],Finalcial!$A$2:$P$493,14,FALSE)</f>
        <v>-3.81</v>
      </c>
      <c r="AJ297" s="108">
        <f t="shared" si="5"/>
        <v>17.680244509358435</v>
      </c>
    </row>
    <row r="298" spans="1:36" ht="18.55" customHeight="1" x14ac:dyDescent="0.3">
      <c r="A298" s="64" t="s">
        <v>188</v>
      </c>
      <c r="B298" s="14" t="str">
        <f>VLOOKUP(Table3[Symbol],stockComparisonTrading_excel!$A$2:$X$562,2,FALSE)</f>
        <v>Technology: Communication Technology</v>
      </c>
      <c r="C298" s="104">
        <f>VLOOKUP(Table3[Symbol],stockComparisonTrading_excel!$A$2:$X$562,3,FALSE)</f>
        <v>13.9</v>
      </c>
      <c r="D298" s="105">
        <f>VLOOKUP(Table3[Symbol],stockComparisonTrading_excel!$A$2:$X$562,18,FALSE)</f>
        <v>30.21</v>
      </c>
      <c r="E298" s="105">
        <f>VLOOKUP(Table3[Symbol],stockComparisonTrading_excel!$A$2:$X$562,18,FALSE)</f>
        <v>30.21</v>
      </c>
      <c r="F298" s="105">
        <f>VLOOKUP(Table3[Symbol],stockComparisonTrading_excel!$A$2:$X$562,18,FALSE)</f>
        <v>30.21</v>
      </c>
      <c r="G298" s="105">
        <f>VLOOKUP(Table3[Symbol],stockComparisonTrading_excel!$A$2:$X$562,18,FALSE)</f>
        <v>30.21</v>
      </c>
      <c r="H298" s="105">
        <f>VLOOKUP(Table3[Symbol],stockComparisonTrading_excel!$A$2:$X$562,18,FALSE)</f>
        <v>30.21</v>
      </c>
      <c r="I298" s="105">
        <f>VLOOKUP(Table3[Symbol],stockComparisonTrading_excel!$A$2:$X$562,18,FALSE)</f>
        <v>30.21</v>
      </c>
      <c r="J298" s="105">
        <f>VLOOKUP(Table3[Symbol],stockComparisonTrading_excel!$A$2:$X$562,18,FALSE)</f>
        <v>30.21</v>
      </c>
      <c r="K298" s="105">
        <f>VLOOKUP(Table3[Symbol],stockComparisonTrading_excel!$A$2:$X$562,18,FALSE)</f>
        <v>30.21</v>
      </c>
      <c r="L298" s="105">
        <f>VLOOKUP(Table3[Symbol],stockComparisonTrading_excel!$A$2:$X$562,18,FALSE)</f>
        <v>30.21</v>
      </c>
      <c r="M298" s="105">
        <f>VLOOKUP(Table3[Symbol],stockComparisonTrading_excel!$A$2:$X$562,18,FALSE)</f>
        <v>30.21</v>
      </c>
      <c r="N298" s="105">
        <f>VLOOKUP(Table3[Symbol],stockComparisonTrading_excel!$A$2:$X$562,18,FALSE)</f>
        <v>30.21</v>
      </c>
      <c r="O298" s="105">
        <f>VLOOKUP(Table3[Symbol],stockComparisonTrading_excel!$A$2:$X$562,17,FALSE)</f>
        <v>11329973090.25</v>
      </c>
      <c r="P298" s="105">
        <f>VLOOKUP(Table3[Symbol],stockComparisonTrading_excel!$A$2:$X$562,18,FALSE)</f>
        <v>30.21</v>
      </c>
      <c r="Q298" s="105">
        <f>VLOOKUP(Table3[Symbol],stockComparisonTrading_excel!$A$2:$X$562,19,FALSE)</f>
        <v>6.8</v>
      </c>
      <c r="R298" s="105">
        <f>VLOOKUP(Table3[Symbol],stockComparisonTrading_excel!$A$2:$X$562,20,FALSE)</f>
        <v>4.01</v>
      </c>
      <c r="S298" s="105">
        <f>VLOOKUP(Table3[Symbol],stockComparisonTrading_excel!$A$2:$X$562,21,FALSE)</f>
        <v>2.0299999999999998</v>
      </c>
      <c r="T298" s="105">
        <f>VLOOKUP(Table3[Symbol],stockComparisonTrading_excel!$A$2:$X$562,22,FALSE)</f>
        <v>41.97</v>
      </c>
      <c r="U298" s="105">
        <f>VLOOKUP(Table3[Symbol],stockComparisonTrading_excel!$A$2:$X$562,23,FALSE)</f>
        <v>415778829</v>
      </c>
      <c r="V298" s="105">
        <f>VLOOKUP(Table3[Symbol],stockComparisonTrading_excel!$A$2:$X$562,24,FALSE)</f>
        <v>1</v>
      </c>
      <c r="W298" s="106" t="str">
        <f>VLOOKUP(Table3[Symbol],Finalcial!$A$2:$P$493,2)</f>
        <v>Q1/2013</v>
      </c>
      <c r="X298" s="107">
        <f>VLOOKUP(Table3[Symbol],Finalcial!$A$2:$P$493,3)</f>
        <v>41364</v>
      </c>
      <c r="Y298" s="107">
        <f>VLOOKUP(Table3[Symbol],Finalcial!$A$2:$P$493,4,FALSE)</f>
        <v>3655233</v>
      </c>
      <c r="Z298" s="107">
        <f>VLOOKUP(Table3[Symbol],Finalcial!$A$2:$P$493,5,FALSE)</f>
        <v>1826440</v>
      </c>
      <c r="AA298" s="107">
        <f>VLOOKUP(Table3[Symbol],Finalcial!$A$2:$P$493,6,FALSE)</f>
        <v>415779</v>
      </c>
      <c r="AB298" s="107">
        <f>VLOOKUP(Table3[Symbol],Finalcial!$A$2:$P$493,7,FALSE)</f>
        <v>1666905</v>
      </c>
      <c r="AC298" s="107">
        <f>VLOOKUP(Table3[Symbol],Finalcial!$A$2:$P$493,8,FALSE)</f>
        <v>2368427</v>
      </c>
      <c r="AD298" s="107">
        <f>VLOOKUP(Table3[Symbol],Finalcial!$A$2:$P$493,9,FALSE)</f>
        <v>77659</v>
      </c>
      <c r="AE298" s="107">
        <f>VLOOKUP(Table3[Symbol],Finalcial!$A$2:$P$493,10,FALSE)</f>
        <v>0.2</v>
      </c>
      <c r="AF298" s="107">
        <f>VLOOKUP(Table3[Symbol],Finalcial!$A$2:$P$493,11,FALSE)</f>
        <v>1.1000000000000001</v>
      </c>
      <c r="AG298" s="107">
        <f>VLOOKUP(Table3[Symbol],Finalcial!$A$2:$P$493,12,FALSE)</f>
        <v>3.28</v>
      </c>
      <c r="AH298" s="107">
        <f>VLOOKUP(Table3[Symbol],Finalcial!$A$2:$P$493,13,FALSE)</f>
        <v>17.62</v>
      </c>
      <c r="AI298" s="107">
        <f>VLOOKUP(Table3[Symbol],Finalcial!$A$2:$P$493,14,FALSE)</f>
        <v>27.68</v>
      </c>
      <c r="AJ298" s="108">
        <f t="shared" si="5"/>
        <v>23.518716439820238</v>
      </c>
    </row>
    <row r="299" spans="1:36" ht="18.55" customHeight="1" x14ac:dyDescent="0.3">
      <c r="A299" s="38" t="s">
        <v>50</v>
      </c>
      <c r="B299" s="14" t="str">
        <f>VLOOKUP(Table3[Symbol],stockComparisonTrading_excel!$A$2:$X$562,2,FALSE)</f>
        <v>Financials: Finance and Securities</v>
      </c>
      <c r="C299" s="104">
        <f>VLOOKUP(Table3[Symbol],stockComparisonTrading_excel!$A$2:$X$562,3,FALSE)</f>
        <v>2.54</v>
      </c>
      <c r="D299" s="105">
        <f>VLOOKUP(Table3[Symbol],stockComparisonTrading_excel!$A$2:$X$562,18,FALSE)</f>
        <v>11.4</v>
      </c>
      <c r="E299" s="105">
        <f>VLOOKUP(Table3[Symbol],stockComparisonTrading_excel!$A$2:$X$562,18,FALSE)</f>
        <v>11.4</v>
      </c>
      <c r="F299" s="105">
        <f>VLOOKUP(Table3[Symbol],stockComparisonTrading_excel!$A$2:$X$562,18,FALSE)</f>
        <v>11.4</v>
      </c>
      <c r="G299" s="105">
        <f>VLOOKUP(Table3[Symbol],stockComparisonTrading_excel!$A$2:$X$562,18,FALSE)</f>
        <v>11.4</v>
      </c>
      <c r="H299" s="105">
        <f>VLOOKUP(Table3[Symbol],stockComparisonTrading_excel!$A$2:$X$562,18,FALSE)</f>
        <v>11.4</v>
      </c>
      <c r="I299" s="105">
        <f>VLOOKUP(Table3[Symbol],stockComparisonTrading_excel!$A$2:$X$562,18,FALSE)</f>
        <v>11.4</v>
      </c>
      <c r="J299" s="105">
        <f>VLOOKUP(Table3[Symbol],stockComparisonTrading_excel!$A$2:$X$562,18,FALSE)</f>
        <v>11.4</v>
      </c>
      <c r="K299" s="105">
        <f>VLOOKUP(Table3[Symbol],stockComparisonTrading_excel!$A$2:$X$562,18,FALSE)</f>
        <v>11.4</v>
      </c>
      <c r="L299" s="105">
        <f>VLOOKUP(Table3[Symbol],stockComparisonTrading_excel!$A$2:$X$562,18,FALSE)</f>
        <v>11.4</v>
      </c>
      <c r="M299" s="105">
        <f>VLOOKUP(Table3[Symbol],stockComparisonTrading_excel!$A$2:$X$562,18,FALSE)</f>
        <v>11.4</v>
      </c>
      <c r="N299" s="105">
        <f>VLOOKUP(Table3[Symbol],stockComparisonTrading_excel!$A$2:$X$562,18,FALSE)</f>
        <v>11.4</v>
      </c>
      <c r="O299" s="105">
        <f>VLOOKUP(Table3[Symbol],stockComparisonTrading_excel!$A$2:$X$562,17,FALSE)</f>
        <v>9264886593.6000004</v>
      </c>
      <c r="P299" s="105">
        <f>VLOOKUP(Table3[Symbol],stockComparisonTrading_excel!$A$2:$X$562,18,FALSE)</f>
        <v>11.4</v>
      </c>
      <c r="Q299" s="105">
        <f>VLOOKUP(Table3[Symbol],stockComparisonTrading_excel!$A$2:$X$562,19,FALSE)</f>
        <v>2.0299999999999998</v>
      </c>
      <c r="R299" s="105">
        <f>VLOOKUP(Table3[Symbol],stockComparisonTrading_excel!$A$2:$X$562,20,FALSE)</f>
        <v>2.17</v>
      </c>
      <c r="S299" s="105">
        <f>VLOOKUP(Table3[Symbol],stockComparisonTrading_excel!$A$2:$X$562,21,FALSE)</f>
        <v>5.45</v>
      </c>
      <c r="T299" s="105">
        <f>VLOOKUP(Table3[Symbol],stockComparisonTrading_excel!$A$2:$X$562,22,FALSE)</f>
        <v>120.05</v>
      </c>
      <c r="U299" s="105">
        <f>VLOOKUP(Table3[Symbol],stockComparisonTrading_excel!$A$2:$X$562,23,FALSE)</f>
        <v>2105656044</v>
      </c>
      <c r="V299" s="105">
        <f>VLOOKUP(Table3[Symbol],stockComparisonTrading_excel!$A$2:$X$562,24,FALSE)</f>
        <v>1</v>
      </c>
      <c r="W299" s="106" t="str">
        <f>VLOOKUP(Table3[Symbol],Finalcial!$A$2:$P$493,2)</f>
        <v>Q1/2013</v>
      </c>
      <c r="X299" s="107">
        <f>VLOOKUP(Table3[Symbol],Finalcial!$A$2:$P$493,3)</f>
        <v>41364</v>
      </c>
      <c r="Y299" s="107">
        <f>VLOOKUP(Table3[Symbol],Finalcial!$A$2:$P$493,4,FALSE)</f>
        <v>10981732</v>
      </c>
      <c r="Z299" s="107">
        <f>VLOOKUP(Table3[Symbol],Finalcial!$A$2:$P$493,5,FALSE)</f>
        <v>6414416</v>
      </c>
      <c r="AA299" s="107">
        <f>VLOOKUP(Table3[Symbol],Finalcial!$A$2:$P$493,6,FALSE)</f>
        <v>2105656</v>
      </c>
      <c r="AB299" s="107">
        <f>VLOOKUP(Table3[Symbol],Finalcial!$A$2:$P$493,7,FALSE)</f>
        <v>4567316</v>
      </c>
      <c r="AC299" s="107">
        <f>VLOOKUP(Table3[Symbol],Finalcial!$A$2:$P$493,8,FALSE)</f>
        <v>1053182</v>
      </c>
      <c r="AD299" s="107">
        <f>VLOOKUP(Table3[Symbol],Finalcial!$A$2:$P$493,9,FALSE)</f>
        <v>394416</v>
      </c>
      <c r="AE299" s="107">
        <f>VLOOKUP(Table3[Symbol],Finalcial!$A$2:$P$493,10,FALSE)</f>
        <v>0.19</v>
      </c>
      <c r="AF299" s="107">
        <f>VLOOKUP(Table3[Symbol],Finalcial!$A$2:$P$493,11,FALSE)</f>
        <v>1.4</v>
      </c>
      <c r="AG299" s="107">
        <f>VLOOKUP(Table3[Symbol],Finalcial!$A$2:$P$493,12,FALSE)</f>
        <v>37.450000000000003</v>
      </c>
      <c r="AH299" s="107">
        <f>VLOOKUP(Table3[Symbol],Finalcial!$A$2:$P$493,13,FALSE)</f>
        <v>11.4</v>
      </c>
      <c r="AI299" s="107">
        <f>VLOOKUP(Table3[Symbol],Finalcial!$A$2:$P$493,14,FALSE)</f>
        <v>18.53</v>
      </c>
      <c r="AJ299" s="108">
        <f t="shared" si="5"/>
        <v>16.263072491988154</v>
      </c>
    </row>
    <row r="300" spans="1:36" ht="18.55" customHeight="1" x14ac:dyDescent="0.3">
      <c r="A300" s="43" t="s">
        <v>221</v>
      </c>
      <c r="B300" s="14" t="str">
        <f>VLOOKUP(Table3[Symbol],stockComparisonTrading_excel!$A$2:$X$562,2,FALSE)</f>
        <v>Food and Beverage</v>
      </c>
      <c r="C300" s="104">
        <f>VLOOKUP(Table3[Symbol],stockComparisonTrading_excel!$A$2:$X$562,3,FALSE)</f>
        <v>4.04</v>
      </c>
      <c r="D300" s="105">
        <f>VLOOKUP(Table3[Symbol],stockComparisonTrading_excel!$A$2:$X$562,18,FALSE)</f>
        <v>11.79</v>
      </c>
      <c r="E300" s="105">
        <f>VLOOKUP(Table3[Symbol],stockComparisonTrading_excel!$A$2:$X$562,18,FALSE)</f>
        <v>11.79</v>
      </c>
      <c r="F300" s="105">
        <f>VLOOKUP(Table3[Symbol],stockComparisonTrading_excel!$A$2:$X$562,18,FALSE)</f>
        <v>11.79</v>
      </c>
      <c r="G300" s="105">
        <f>VLOOKUP(Table3[Symbol],stockComparisonTrading_excel!$A$2:$X$562,18,FALSE)</f>
        <v>11.79</v>
      </c>
      <c r="H300" s="105">
        <f>VLOOKUP(Table3[Symbol],stockComparisonTrading_excel!$A$2:$X$562,18,FALSE)</f>
        <v>11.79</v>
      </c>
      <c r="I300" s="105">
        <f>VLOOKUP(Table3[Symbol],stockComparisonTrading_excel!$A$2:$X$562,18,FALSE)</f>
        <v>11.79</v>
      </c>
      <c r="J300" s="105">
        <f>VLOOKUP(Table3[Symbol],stockComparisonTrading_excel!$A$2:$X$562,18,FALSE)</f>
        <v>11.79</v>
      </c>
      <c r="K300" s="105">
        <f>VLOOKUP(Table3[Symbol],stockComparisonTrading_excel!$A$2:$X$562,18,FALSE)</f>
        <v>11.79</v>
      </c>
      <c r="L300" s="105">
        <f>VLOOKUP(Table3[Symbol],stockComparisonTrading_excel!$A$2:$X$562,18,FALSE)</f>
        <v>11.79</v>
      </c>
      <c r="M300" s="105">
        <f>VLOOKUP(Table3[Symbol],stockComparisonTrading_excel!$A$2:$X$562,18,FALSE)</f>
        <v>11.79</v>
      </c>
      <c r="N300" s="105">
        <f>VLOOKUP(Table3[Symbol],stockComparisonTrading_excel!$A$2:$X$562,18,FALSE)</f>
        <v>11.79</v>
      </c>
      <c r="O300" s="105">
        <f>VLOOKUP(Table3[Symbol],stockComparisonTrading_excel!$A$2:$X$562,17,FALSE)</f>
        <v>3706400000</v>
      </c>
      <c r="P300" s="105">
        <f>VLOOKUP(Table3[Symbol],stockComparisonTrading_excel!$A$2:$X$562,18,FALSE)</f>
        <v>11.79</v>
      </c>
      <c r="Q300" s="105">
        <f>VLOOKUP(Table3[Symbol],stockComparisonTrading_excel!$A$2:$X$562,19,FALSE)</f>
        <v>1.43</v>
      </c>
      <c r="R300" s="105">
        <f>VLOOKUP(Table3[Symbol],stockComparisonTrading_excel!$A$2:$X$562,20,FALSE)</f>
        <v>3.15</v>
      </c>
      <c r="S300" s="105">
        <f>VLOOKUP(Table3[Symbol],stockComparisonTrading_excel!$A$2:$X$562,21,FALSE)</f>
        <v>4.42</v>
      </c>
      <c r="T300" s="105">
        <f>VLOOKUP(Table3[Symbol],stockComparisonTrading_excel!$A$2:$X$562,22,FALSE)</f>
        <v>12.67</v>
      </c>
      <c r="U300" s="105">
        <f>VLOOKUP(Table3[Symbol],stockComparisonTrading_excel!$A$2:$X$562,23,FALSE)</f>
        <v>820000000</v>
      </c>
      <c r="V300" s="105">
        <f>VLOOKUP(Table3[Symbol],stockComparisonTrading_excel!$A$2:$X$562,24,FALSE)</f>
        <v>1</v>
      </c>
      <c r="W300" s="106" t="str">
        <f>VLOOKUP(Table3[Symbol],Finalcial!$A$2:$P$493,2)</f>
        <v>Q1/2013</v>
      </c>
      <c r="X300" s="107">
        <f>VLOOKUP(Table3[Symbol],Finalcial!$A$2:$P$493,3)</f>
        <v>41364</v>
      </c>
      <c r="Y300" s="107">
        <f>VLOOKUP(Table3[Symbol],Finalcial!$A$2:$P$493,4,FALSE)</f>
        <v>5306377</v>
      </c>
      <c r="Z300" s="107">
        <f>VLOOKUP(Table3[Symbol],Finalcial!$A$2:$P$493,5,FALSE)</f>
        <v>2375931</v>
      </c>
      <c r="AA300" s="107">
        <f>VLOOKUP(Table3[Symbol],Finalcial!$A$2:$P$493,6,FALSE)</f>
        <v>820000</v>
      </c>
      <c r="AB300" s="107">
        <f>VLOOKUP(Table3[Symbol],Finalcial!$A$2:$P$493,7,FALSE)</f>
        <v>2584232</v>
      </c>
      <c r="AC300" s="107">
        <f>VLOOKUP(Table3[Symbol],Finalcial!$A$2:$P$493,8,FALSE)</f>
        <v>1837544</v>
      </c>
      <c r="AD300" s="107">
        <f>VLOOKUP(Table3[Symbol],Finalcial!$A$2:$P$493,9,FALSE)</f>
        <v>153661</v>
      </c>
      <c r="AE300" s="107">
        <f>VLOOKUP(Table3[Symbol],Finalcial!$A$2:$P$493,10,FALSE)</f>
        <v>0.19</v>
      </c>
      <c r="AF300" s="107">
        <f>VLOOKUP(Table3[Symbol],Finalcial!$A$2:$P$493,11,FALSE)</f>
        <v>0.92</v>
      </c>
      <c r="AG300" s="107">
        <f>VLOOKUP(Table3[Symbol],Finalcial!$A$2:$P$493,12,FALSE)</f>
        <v>8.36</v>
      </c>
      <c r="AH300" s="107">
        <f>VLOOKUP(Table3[Symbol],Finalcial!$A$2:$P$493,13,FALSE)</f>
        <v>11.1</v>
      </c>
      <c r="AI300" s="107">
        <f>VLOOKUP(Table3[Symbol],Finalcial!$A$2:$P$493,14,FALSE)</f>
        <v>12.87</v>
      </c>
      <c r="AJ300" s="108">
        <f t="shared" si="5"/>
        <v>15.462160209812509</v>
      </c>
    </row>
    <row r="301" spans="1:36" ht="18.55" customHeight="1" x14ac:dyDescent="0.3">
      <c r="A301" s="64" t="s">
        <v>218</v>
      </c>
      <c r="B301" s="14" t="str">
        <f>VLOOKUP(Table3[Symbol],stockComparisonTrading_excel!$A$2:$X$562,2,FALSE)</f>
        <v>Services: Commerce</v>
      </c>
      <c r="C301" s="104">
        <f>VLOOKUP(Table3[Symbol],stockComparisonTrading_excel!$A$2:$X$562,3,FALSE)</f>
        <v>5.05</v>
      </c>
      <c r="D301" s="105">
        <f>VLOOKUP(Table3[Symbol],stockComparisonTrading_excel!$A$2:$X$562,18,FALSE)</f>
        <v>21.4</v>
      </c>
      <c r="E301" s="105">
        <f>VLOOKUP(Table3[Symbol],stockComparisonTrading_excel!$A$2:$X$562,18,FALSE)</f>
        <v>21.4</v>
      </c>
      <c r="F301" s="105">
        <f>VLOOKUP(Table3[Symbol],stockComparisonTrading_excel!$A$2:$X$562,18,FALSE)</f>
        <v>21.4</v>
      </c>
      <c r="G301" s="105">
        <f>VLOOKUP(Table3[Symbol],stockComparisonTrading_excel!$A$2:$X$562,18,FALSE)</f>
        <v>21.4</v>
      </c>
      <c r="H301" s="105">
        <f>VLOOKUP(Table3[Symbol],stockComparisonTrading_excel!$A$2:$X$562,18,FALSE)</f>
        <v>21.4</v>
      </c>
      <c r="I301" s="105">
        <f>VLOOKUP(Table3[Symbol],stockComparisonTrading_excel!$A$2:$X$562,18,FALSE)</f>
        <v>21.4</v>
      </c>
      <c r="J301" s="105">
        <f>VLOOKUP(Table3[Symbol],stockComparisonTrading_excel!$A$2:$X$562,18,FALSE)</f>
        <v>21.4</v>
      </c>
      <c r="K301" s="105">
        <f>VLOOKUP(Table3[Symbol],stockComparisonTrading_excel!$A$2:$X$562,18,FALSE)</f>
        <v>21.4</v>
      </c>
      <c r="L301" s="105">
        <f>VLOOKUP(Table3[Symbol],stockComparisonTrading_excel!$A$2:$X$562,18,FALSE)</f>
        <v>21.4</v>
      </c>
      <c r="M301" s="105">
        <f>VLOOKUP(Table3[Symbol],stockComparisonTrading_excel!$A$2:$X$562,18,FALSE)</f>
        <v>21.4</v>
      </c>
      <c r="N301" s="105">
        <f>VLOOKUP(Table3[Symbol],stockComparisonTrading_excel!$A$2:$X$562,18,FALSE)</f>
        <v>21.4</v>
      </c>
      <c r="O301" s="105">
        <f>VLOOKUP(Table3[Symbol],stockComparisonTrading_excel!$A$2:$X$562,17,FALSE)</f>
        <v>15100000000</v>
      </c>
      <c r="P301" s="105">
        <f>VLOOKUP(Table3[Symbol],stockComparisonTrading_excel!$A$2:$X$562,18,FALSE)</f>
        <v>21.4</v>
      </c>
      <c r="Q301" s="105">
        <f>VLOOKUP(Table3[Symbol],stockComparisonTrading_excel!$A$2:$X$562,19,FALSE)</f>
        <v>3.15</v>
      </c>
      <c r="R301" s="105">
        <f>VLOOKUP(Table3[Symbol],stockComparisonTrading_excel!$A$2:$X$562,20,FALSE)</f>
        <v>2.52</v>
      </c>
      <c r="S301" s="105">
        <f>VLOOKUP(Table3[Symbol],stockComparisonTrading_excel!$A$2:$X$562,21,FALSE)</f>
        <v>1.26</v>
      </c>
      <c r="T301" s="105">
        <f>VLOOKUP(Table3[Symbol],stockComparisonTrading_excel!$A$2:$X$562,22,FALSE)</f>
        <v>345.42</v>
      </c>
      <c r="U301" s="105">
        <f>VLOOKUP(Table3[Symbol],stockComparisonTrading_excel!$A$2:$X$562,23,FALSE)</f>
        <v>2000000000</v>
      </c>
      <c r="V301" s="105">
        <f>VLOOKUP(Table3[Symbol],stockComparisonTrading_excel!$A$2:$X$562,24,FALSE)</f>
        <v>1</v>
      </c>
      <c r="W301" s="106" t="str">
        <f>VLOOKUP(Table3[Symbol],Finalcial!$A$2:$P$493,2)</f>
        <v>Q1/2013</v>
      </c>
      <c r="X301" s="107">
        <f>VLOOKUP(Table3[Symbol],Finalcial!$A$2:$P$493,3)</f>
        <v>41364</v>
      </c>
      <c r="Y301" s="107">
        <f>VLOOKUP(Table3[Symbol],Finalcial!$A$2:$P$493,4,FALSE)</f>
        <v>14104231</v>
      </c>
      <c r="Z301" s="107">
        <f>VLOOKUP(Table3[Symbol],Finalcial!$A$2:$P$493,5,FALSE)</f>
        <v>8774706</v>
      </c>
      <c r="AA301" s="107">
        <f>VLOOKUP(Table3[Symbol],Finalcial!$A$2:$P$493,6,FALSE)</f>
        <v>2000000</v>
      </c>
      <c r="AB301" s="107">
        <f>VLOOKUP(Table3[Symbol],Finalcial!$A$2:$P$493,7,FALSE)</f>
        <v>5038628</v>
      </c>
      <c r="AC301" s="107">
        <f>VLOOKUP(Table3[Symbol],Finalcial!$A$2:$P$493,8,FALSE)</f>
        <v>4055326</v>
      </c>
      <c r="AD301" s="107">
        <f>VLOOKUP(Table3[Symbol],Finalcial!$A$2:$P$493,9,FALSE)</f>
        <v>379827</v>
      </c>
      <c r="AE301" s="107">
        <f>VLOOKUP(Table3[Symbol],Finalcial!$A$2:$P$493,10,FALSE)</f>
        <v>0.19</v>
      </c>
      <c r="AF301" s="107">
        <f>VLOOKUP(Table3[Symbol],Finalcial!$A$2:$P$493,11,FALSE)</f>
        <v>1.74</v>
      </c>
      <c r="AG301" s="107">
        <f>VLOOKUP(Table3[Symbol],Finalcial!$A$2:$P$493,12,FALSE)</f>
        <v>9.3699999999999992</v>
      </c>
      <c r="AH301" s="107">
        <f>VLOOKUP(Table3[Symbol],Finalcial!$A$2:$P$493,13,FALSE)</f>
        <v>8.27</v>
      </c>
      <c r="AI301" s="107">
        <f>VLOOKUP(Table3[Symbol],Finalcial!$A$2:$P$493,14,FALSE)</f>
        <v>15.75</v>
      </c>
      <c r="AJ301" s="108">
        <f t="shared" si="5"/>
        <v>23.101848999676168</v>
      </c>
    </row>
    <row r="302" spans="1:36" ht="18.55" customHeight="1" x14ac:dyDescent="0.3">
      <c r="A302" s="64" t="s">
        <v>201</v>
      </c>
      <c r="B302" s="14" t="str">
        <f>VLOOKUP(Table3[Symbol],stockComparisonTrading_excel!$A$2:$X$562,2,FALSE)</f>
        <v>Industrials: Machinery</v>
      </c>
      <c r="C302" s="104">
        <f>VLOOKUP(Table3[Symbol],stockComparisonTrading_excel!$A$2:$X$562,3,FALSE)</f>
        <v>4.96</v>
      </c>
      <c r="D302" s="105">
        <f>VLOOKUP(Table3[Symbol],stockComparisonTrading_excel!$A$2:$X$562,18,FALSE)</f>
        <v>14.28</v>
      </c>
      <c r="E302" s="105">
        <f>VLOOKUP(Table3[Symbol],stockComparisonTrading_excel!$A$2:$X$562,18,FALSE)</f>
        <v>14.28</v>
      </c>
      <c r="F302" s="105">
        <f>VLOOKUP(Table3[Symbol],stockComparisonTrading_excel!$A$2:$X$562,18,FALSE)</f>
        <v>14.28</v>
      </c>
      <c r="G302" s="105">
        <f>VLOOKUP(Table3[Symbol],stockComparisonTrading_excel!$A$2:$X$562,18,FALSE)</f>
        <v>14.28</v>
      </c>
      <c r="H302" s="105">
        <f>VLOOKUP(Table3[Symbol],stockComparisonTrading_excel!$A$2:$X$562,18,FALSE)</f>
        <v>14.28</v>
      </c>
      <c r="I302" s="105">
        <f>VLOOKUP(Table3[Symbol],stockComparisonTrading_excel!$A$2:$X$562,18,FALSE)</f>
        <v>14.28</v>
      </c>
      <c r="J302" s="105">
        <f>VLOOKUP(Table3[Symbol],stockComparisonTrading_excel!$A$2:$X$562,18,FALSE)</f>
        <v>14.28</v>
      </c>
      <c r="K302" s="105">
        <f>VLOOKUP(Table3[Symbol],stockComparisonTrading_excel!$A$2:$X$562,18,FALSE)</f>
        <v>14.28</v>
      </c>
      <c r="L302" s="105">
        <f>VLOOKUP(Table3[Symbol],stockComparisonTrading_excel!$A$2:$X$562,18,FALSE)</f>
        <v>14.28</v>
      </c>
      <c r="M302" s="105">
        <f>VLOOKUP(Table3[Symbol],stockComparisonTrading_excel!$A$2:$X$562,18,FALSE)</f>
        <v>14.28</v>
      </c>
      <c r="N302" s="105">
        <f>VLOOKUP(Table3[Symbol],stockComparisonTrading_excel!$A$2:$X$562,18,FALSE)</f>
        <v>14.28</v>
      </c>
      <c r="O302" s="105">
        <f>VLOOKUP(Table3[Symbol],stockComparisonTrading_excel!$A$2:$X$562,17,FALSE)</f>
        <v>3706000000</v>
      </c>
      <c r="P302" s="105">
        <f>VLOOKUP(Table3[Symbol],stockComparisonTrading_excel!$A$2:$X$562,18,FALSE)</f>
        <v>14.28</v>
      </c>
      <c r="Q302" s="105">
        <f>VLOOKUP(Table3[Symbol],stockComparisonTrading_excel!$A$2:$X$562,19,FALSE)</f>
        <v>1.72</v>
      </c>
      <c r="R302" s="105">
        <f>VLOOKUP(Table3[Symbol],stockComparisonTrading_excel!$A$2:$X$562,20,FALSE)</f>
        <v>2.98</v>
      </c>
      <c r="S302" s="105">
        <f>VLOOKUP(Table3[Symbol],stockComparisonTrading_excel!$A$2:$X$562,21,FALSE)</f>
        <v>3.9</v>
      </c>
      <c r="T302" s="105">
        <f>VLOOKUP(Table3[Symbol],stockComparisonTrading_excel!$A$2:$X$562,22,FALSE)</f>
        <v>28.52</v>
      </c>
      <c r="U302" s="105">
        <f>VLOOKUP(Table3[Symbol],stockComparisonTrading_excel!$A$2:$X$562,23,FALSE)</f>
        <v>850000000</v>
      </c>
      <c r="V302" s="105">
        <f>VLOOKUP(Table3[Symbol],stockComparisonTrading_excel!$A$2:$X$562,24,FALSE)</f>
        <v>1</v>
      </c>
      <c r="W302" s="106" t="str">
        <f>VLOOKUP(Table3[Symbol],Finalcial!$A$2:$P$493,2)</f>
        <v>Q1/2013</v>
      </c>
      <c r="X302" s="107">
        <f>VLOOKUP(Table3[Symbol],Finalcial!$A$2:$P$493,3)</f>
        <v>41364</v>
      </c>
      <c r="Y302" s="107">
        <f>VLOOKUP(Table3[Symbol],Finalcial!$A$2:$P$493,4,FALSE)</f>
        <v>9263775</v>
      </c>
      <c r="Z302" s="107">
        <f>VLOOKUP(Table3[Symbol],Finalcial!$A$2:$P$493,5,FALSE)</f>
        <v>6729114</v>
      </c>
      <c r="AA302" s="107">
        <f>VLOOKUP(Table3[Symbol],Finalcial!$A$2:$P$493,6,FALSE)</f>
        <v>850000</v>
      </c>
      <c r="AB302" s="107">
        <f>VLOOKUP(Table3[Symbol],Finalcial!$A$2:$P$493,7,FALSE)</f>
        <v>2534661</v>
      </c>
      <c r="AC302" s="107">
        <f>VLOOKUP(Table3[Symbol],Finalcial!$A$2:$P$493,8,FALSE)</f>
        <v>2938929</v>
      </c>
      <c r="AD302" s="107">
        <f>VLOOKUP(Table3[Symbol],Finalcial!$A$2:$P$493,9,FALSE)</f>
        <v>156829</v>
      </c>
      <c r="AE302" s="107">
        <f>VLOOKUP(Table3[Symbol],Finalcial!$A$2:$P$493,10,FALSE)</f>
        <v>0.18</v>
      </c>
      <c r="AF302" s="107">
        <f>VLOOKUP(Table3[Symbol],Finalcial!$A$2:$P$493,11,FALSE)</f>
        <v>2.65</v>
      </c>
      <c r="AG302" s="107">
        <f>VLOOKUP(Table3[Symbol],Finalcial!$A$2:$P$493,12,FALSE)</f>
        <v>5.34</v>
      </c>
      <c r="AH302" s="107">
        <f>VLOOKUP(Table3[Symbol],Finalcial!$A$2:$P$493,13,FALSE)</f>
        <v>6.13</v>
      </c>
      <c r="AI302" s="107">
        <f>VLOOKUP(Table3[Symbol],Finalcial!$A$2:$P$493,14,FALSE)</f>
        <v>12.87</v>
      </c>
      <c r="AJ302" s="108">
        <f t="shared" si="5"/>
        <v>42.907332189837341</v>
      </c>
    </row>
    <row r="303" spans="1:36" ht="18.55" customHeight="1" x14ac:dyDescent="0.3">
      <c r="A303" s="64" t="s">
        <v>112</v>
      </c>
      <c r="B303" s="14" t="str">
        <f>VLOOKUP(Table3[Symbol],stockComparisonTrading_excel!$A$2:$X$562,2,FALSE)</f>
        <v>Industrials: Steel</v>
      </c>
      <c r="C303" s="104">
        <f>VLOOKUP(Table3[Symbol],stockComparisonTrading_excel!$A$2:$X$562,3,FALSE)</f>
        <v>2.04</v>
      </c>
      <c r="D303" s="105">
        <f>VLOOKUP(Table3[Symbol],stockComparisonTrading_excel!$A$2:$X$562,18,FALSE)</f>
        <v>10.93</v>
      </c>
      <c r="E303" s="105">
        <f>VLOOKUP(Table3[Symbol],stockComparisonTrading_excel!$A$2:$X$562,18,FALSE)</f>
        <v>10.93</v>
      </c>
      <c r="F303" s="105">
        <f>VLOOKUP(Table3[Symbol],stockComparisonTrading_excel!$A$2:$X$562,18,FALSE)</f>
        <v>10.93</v>
      </c>
      <c r="G303" s="105">
        <f>VLOOKUP(Table3[Symbol],stockComparisonTrading_excel!$A$2:$X$562,18,FALSE)</f>
        <v>10.93</v>
      </c>
      <c r="H303" s="105">
        <f>VLOOKUP(Table3[Symbol],stockComparisonTrading_excel!$A$2:$X$562,18,FALSE)</f>
        <v>10.93</v>
      </c>
      <c r="I303" s="105">
        <f>VLOOKUP(Table3[Symbol],stockComparisonTrading_excel!$A$2:$X$562,18,FALSE)</f>
        <v>10.93</v>
      </c>
      <c r="J303" s="105">
        <f>VLOOKUP(Table3[Symbol],stockComparisonTrading_excel!$A$2:$X$562,18,FALSE)</f>
        <v>10.93</v>
      </c>
      <c r="K303" s="105">
        <f>VLOOKUP(Table3[Symbol],stockComparisonTrading_excel!$A$2:$X$562,18,FALSE)</f>
        <v>10.93</v>
      </c>
      <c r="L303" s="105">
        <f>VLOOKUP(Table3[Symbol],stockComparisonTrading_excel!$A$2:$X$562,18,FALSE)</f>
        <v>10.93</v>
      </c>
      <c r="M303" s="105">
        <f>VLOOKUP(Table3[Symbol],stockComparisonTrading_excel!$A$2:$X$562,18,FALSE)</f>
        <v>10.93</v>
      </c>
      <c r="N303" s="105">
        <f>VLOOKUP(Table3[Symbol],stockComparisonTrading_excel!$A$2:$X$562,18,FALSE)</f>
        <v>10.93</v>
      </c>
      <c r="O303" s="105">
        <f>VLOOKUP(Table3[Symbol],stockComparisonTrading_excel!$A$2:$X$562,17,FALSE)</f>
        <v>1776275354</v>
      </c>
      <c r="P303" s="105">
        <f>VLOOKUP(Table3[Symbol],stockComparisonTrading_excel!$A$2:$X$562,18,FALSE)</f>
        <v>10.93</v>
      </c>
      <c r="Q303" s="105">
        <f>VLOOKUP(Table3[Symbol],stockComparisonTrading_excel!$A$2:$X$562,19,FALSE)</f>
        <v>2.2000000000000002</v>
      </c>
      <c r="R303" s="105">
        <f>VLOOKUP(Table3[Symbol],stockComparisonTrading_excel!$A$2:$X$562,20,FALSE)</f>
        <v>1.63</v>
      </c>
      <c r="S303" s="105">
        <f>VLOOKUP(Table3[Symbol],stockComparisonTrading_excel!$A$2:$X$562,21,FALSE)</f>
        <v>4.1900000000000004</v>
      </c>
      <c r="T303" s="105">
        <f>VLOOKUP(Table3[Symbol],stockComparisonTrading_excel!$A$2:$X$562,22,FALSE)</f>
        <v>39.270000000000003</v>
      </c>
      <c r="U303" s="105">
        <f>VLOOKUP(Table3[Symbol],stockComparisonTrading_excel!$A$2:$X$562,23,FALSE)</f>
        <v>496166300</v>
      </c>
      <c r="V303" s="105">
        <f>VLOOKUP(Table3[Symbol],stockComparisonTrading_excel!$A$2:$X$562,24,FALSE)</f>
        <v>1</v>
      </c>
      <c r="W303" s="106" t="str">
        <f>VLOOKUP(Table3[Symbol],Finalcial!$A$2:$P$493,2)</f>
        <v>Q1/2013</v>
      </c>
      <c r="X303" s="107">
        <f>VLOOKUP(Table3[Symbol],Finalcial!$A$2:$P$493,3)</f>
        <v>41364</v>
      </c>
      <c r="Y303" s="107">
        <f>VLOOKUP(Table3[Symbol],Finalcial!$A$2:$P$493,4,FALSE)</f>
        <v>2312803.16</v>
      </c>
      <c r="Z303" s="107">
        <f>VLOOKUP(Table3[Symbol],Finalcial!$A$2:$P$493,5,FALSE)</f>
        <v>1505933.09</v>
      </c>
      <c r="AA303" s="107">
        <f>VLOOKUP(Table3[Symbol],Finalcial!$A$2:$P$493,6,FALSE)</f>
        <v>496166.3</v>
      </c>
      <c r="AB303" s="107">
        <f>VLOOKUP(Table3[Symbol],Finalcial!$A$2:$P$493,7,FALSE)</f>
        <v>806870.06</v>
      </c>
      <c r="AC303" s="107">
        <f>VLOOKUP(Table3[Symbol],Finalcial!$A$2:$P$493,8,FALSE)</f>
        <v>1180297.99</v>
      </c>
      <c r="AD303" s="107">
        <f>VLOOKUP(Table3[Symbol],Finalcial!$A$2:$P$493,9,FALSE)</f>
        <v>90944</v>
      </c>
      <c r="AE303" s="107">
        <f>VLOOKUP(Table3[Symbol],Finalcial!$A$2:$P$493,10,FALSE)</f>
        <v>0.18</v>
      </c>
      <c r="AF303" s="107">
        <f>VLOOKUP(Table3[Symbol],Finalcial!$A$2:$P$493,11,FALSE)</f>
        <v>1.87</v>
      </c>
      <c r="AG303" s="107">
        <f>VLOOKUP(Table3[Symbol],Finalcial!$A$2:$P$493,12,FALSE)</f>
        <v>7.71</v>
      </c>
      <c r="AH303" s="107">
        <f>VLOOKUP(Table3[Symbol],Finalcial!$A$2:$P$493,13,FALSE)</f>
        <v>11.22</v>
      </c>
      <c r="AI303" s="107">
        <f>VLOOKUP(Table3[Symbol],Finalcial!$A$2:$P$493,14,FALSE)</f>
        <v>21.49</v>
      </c>
      <c r="AJ303" s="108">
        <f t="shared" si="5"/>
        <v>16.55890537033779</v>
      </c>
    </row>
    <row r="304" spans="1:36" ht="18.55" customHeight="1" x14ac:dyDescent="0.3">
      <c r="A304" s="64" t="s">
        <v>28</v>
      </c>
      <c r="B304" s="14" t="str">
        <f>VLOOKUP(Table3[Symbol],stockComparisonTrading_excel!$A$2:$X$562,2,FALSE)</f>
        <v>Resources: Energy &amp; Utilities</v>
      </c>
      <c r="C304" s="104">
        <f>VLOOKUP(Table3[Symbol],stockComparisonTrading_excel!$A$2:$X$562,3,FALSE)</f>
        <v>6.7</v>
      </c>
      <c r="D304" s="105">
        <f>VLOOKUP(Table3[Symbol],stockComparisonTrading_excel!$A$2:$X$562,18,FALSE)</f>
        <v>45.22</v>
      </c>
      <c r="E304" s="105">
        <f>VLOOKUP(Table3[Symbol],stockComparisonTrading_excel!$A$2:$X$562,18,FALSE)</f>
        <v>45.22</v>
      </c>
      <c r="F304" s="105">
        <f>VLOOKUP(Table3[Symbol],stockComparisonTrading_excel!$A$2:$X$562,18,FALSE)</f>
        <v>45.22</v>
      </c>
      <c r="G304" s="105">
        <f>VLOOKUP(Table3[Symbol],stockComparisonTrading_excel!$A$2:$X$562,18,FALSE)</f>
        <v>45.22</v>
      </c>
      <c r="H304" s="105">
        <f>VLOOKUP(Table3[Symbol],stockComparisonTrading_excel!$A$2:$X$562,18,FALSE)</f>
        <v>45.22</v>
      </c>
      <c r="I304" s="105">
        <f>VLOOKUP(Table3[Symbol],stockComparisonTrading_excel!$A$2:$X$562,18,FALSE)</f>
        <v>45.22</v>
      </c>
      <c r="J304" s="105">
        <f>VLOOKUP(Table3[Symbol],stockComparisonTrading_excel!$A$2:$X$562,18,FALSE)</f>
        <v>45.22</v>
      </c>
      <c r="K304" s="105">
        <f>VLOOKUP(Table3[Symbol],stockComparisonTrading_excel!$A$2:$X$562,18,FALSE)</f>
        <v>45.22</v>
      </c>
      <c r="L304" s="105">
        <f>VLOOKUP(Table3[Symbol],stockComparisonTrading_excel!$A$2:$X$562,18,FALSE)</f>
        <v>45.22</v>
      </c>
      <c r="M304" s="105">
        <f>VLOOKUP(Table3[Symbol],stockComparisonTrading_excel!$A$2:$X$562,18,FALSE)</f>
        <v>45.22</v>
      </c>
      <c r="N304" s="105">
        <f>VLOOKUP(Table3[Symbol],stockComparisonTrading_excel!$A$2:$X$562,18,FALSE)</f>
        <v>45.22</v>
      </c>
      <c r="O304" s="105">
        <f>VLOOKUP(Table3[Symbol],stockComparisonTrading_excel!$A$2:$X$562,17,FALSE)</f>
        <v>8600000000</v>
      </c>
      <c r="P304" s="105">
        <f>VLOOKUP(Table3[Symbol],stockComparisonTrading_excel!$A$2:$X$562,18,FALSE)</f>
        <v>45.22</v>
      </c>
      <c r="Q304" s="105">
        <f>VLOOKUP(Table3[Symbol],stockComparisonTrading_excel!$A$2:$X$562,19,FALSE)</f>
        <v>5.29</v>
      </c>
      <c r="R304" s="105">
        <f>VLOOKUP(Table3[Symbol],stockComparisonTrading_excel!$A$2:$X$562,20,FALSE)</f>
        <v>3.25</v>
      </c>
      <c r="S304" s="105">
        <f>VLOOKUP(Table3[Symbol],stockComparisonTrading_excel!$A$2:$X$562,21,FALSE)</f>
        <v>2.62</v>
      </c>
      <c r="T304" s="105">
        <f>VLOOKUP(Table3[Symbol],stockComparisonTrading_excel!$A$2:$X$562,22,FALSE)</f>
        <v>195.51</v>
      </c>
      <c r="U304" s="105">
        <f>VLOOKUP(Table3[Symbol],stockComparisonTrading_excel!$A$2:$X$562,23,FALSE)</f>
        <v>500000000</v>
      </c>
      <c r="V304" s="105">
        <f>VLOOKUP(Table3[Symbol],stockComparisonTrading_excel!$A$2:$X$562,24,FALSE)</f>
        <v>1</v>
      </c>
      <c r="W304" s="106">
        <f>VLOOKUP(Table3[Symbol],Finalcial!$A$2:$P$493,2)</f>
        <v>0</v>
      </c>
      <c r="X304" s="107">
        <f>VLOOKUP(Table3[Symbol],Finalcial!$A$2:$P$493,3)</f>
        <v>0</v>
      </c>
      <c r="Y304" s="107">
        <f>VLOOKUP(Table3[Symbol],Finalcial!$A$2:$P$493,4,FALSE)</f>
        <v>3455784</v>
      </c>
      <c r="Z304" s="107">
        <f>VLOOKUP(Table3[Symbol],Finalcial!$A$2:$P$493,5,FALSE)</f>
        <v>1821423</v>
      </c>
      <c r="AA304" s="107">
        <f>VLOOKUP(Table3[Symbol],Finalcial!$A$2:$P$493,6,FALSE)</f>
        <v>500000</v>
      </c>
      <c r="AB304" s="107">
        <f>VLOOKUP(Table3[Symbol],Finalcial!$A$2:$P$493,7,FALSE)</f>
        <v>1627093</v>
      </c>
      <c r="AC304" s="107">
        <f>VLOOKUP(Table3[Symbol],Finalcial!$A$2:$P$493,8,FALSE)</f>
        <v>1302492</v>
      </c>
      <c r="AD304" s="107">
        <f>VLOOKUP(Table3[Symbol],Finalcial!$A$2:$P$493,9,FALSE)</f>
        <v>88182</v>
      </c>
      <c r="AE304" s="107">
        <f>VLOOKUP(Table3[Symbol],Finalcial!$A$2:$P$493,10,FALSE)</f>
        <v>0.18</v>
      </c>
      <c r="AF304" s="107">
        <f>VLOOKUP(Table3[Symbol],Finalcial!$A$2:$P$493,11,FALSE)</f>
        <v>1.1200000000000001</v>
      </c>
      <c r="AG304" s="107">
        <f>VLOOKUP(Table3[Symbol],Finalcial!$A$2:$P$493,12,FALSE)</f>
        <v>6.77</v>
      </c>
      <c r="AH304" s="107">
        <f>VLOOKUP(Table3[Symbol],Finalcial!$A$2:$P$493,13,FALSE)</f>
        <v>8.3800000000000008</v>
      </c>
      <c r="AI304" s="107">
        <f>VLOOKUP(Table3[Symbol],Finalcial!$A$2:$P$493,14,FALSE)</f>
        <v>12.13</v>
      </c>
      <c r="AJ304" s="108">
        <f t="shared" si="5"/>
        <v>20.655269782948903</v>
      </c>
    </row>
    <row r="305" spans="1:36" ht="18.55" customHeight="1" x14ac:dyDescent="0.3">
      <c r="A305" s="64" t="s">
        <v>59</v>
      </c>
      <c r="B305" s="14" t="str">
        <f>VLOOKUP(Table3[Symbol],stockComparisonTrading_excel!$A$2:$X$562,2,FALSE)</f>
        <v>Services: Commerce</v>
      </c>
      <c r="C305" s="104">
        <f>VLOOKUP(Table3[Symbol],stockComparisonTrading_excel!$A$2:$X$562,3,FALSE)</f>
        <v>16</v>
      </c>
      <c r="D305" s="105">
        <f>VLOOKUP(Table3[Symbol],stockComparisonTrading_excel!$A$2:$X$562,18,FALSE)</f>
        <v>42.14</v>
      </c>
      <c r="E305" s="105">
        <f>VLOOKUP(Table3[Symbol],stockComparisonTrading_excel!$A$2:$X$562,18,FALSE)</f>
        <v>42.14</v>
      </c>
      <c r="F305" s="105">
        <f>VLOOKUP(Table3[Symbol],stockComparisonTrading_excel!$A$2:$X$562,18,FALSE)</f>
        <v>42.14</v>
      </c>
      <c r="G305" s="105">
        <f>VLOOKUP(Table3[Symbol],stockComparisonTrading_excel!$A$2:$X$562,18,FALSE)</f>
        <v>42.14</v>
      </c>
      <c r="H305" s="105">
        <f>VLOOKUP(Table3[Symbol],stockComparisonTrading_excel!$A$2:$X$562,18,FALSE)</f>
        <v>42.14</v>
      </c>
      <c r="I305" s="105">
        <f>VLOOKUP(Table3[Symbol],stockComparisonTrading_excel!$A$2:$X$562,18,FALSE)</f>
        <v>42.14</v>
      </c>
      <c r="J305" s="105">
        <f>VLOOKUP(Table3[Symbol],stockComparisonTrading_excel!$A$2:$X$562,18,FALSE)</f>
        <v>42.14</v>
      </c>
      <c r="K305" s="105">
        <f>VLOOKUP(Table3[Symbol],stockComparisonTrading_excel!$A$2:$X$562,18,FALSE)</f>
        <v>42.14</v>
      </c>
      <c r="L305" s="105">
        <f>VLOOKUP(Table3[Symbol],stockComparisonTrading_excel!$A$2:$X$562,18,FALSE)</f>
        <v>42.14</v>
      </c>
      <c r="M305" s="105">
        <f>VLOOKUP(Table3[Symbol],stockComparisonTrading_excel!$A$2:$X$562,18,FALSE)</f>
        <v>42.14</v>
      </c>
      <c r="N305" s="105">
        <f>VLOOKUP(Table3[Symbol],stockComparisonTrading_excel!$A$2:$X$562,18,FALSE)</f>
        <v>42.14</v>
      </c>
      <c r="O305" s="105">
        <f>VLOOKUP(Table3[Symbol],stockComparisonTrading_excel!$A$2:$X$562,17,FALSE)</f>
        <v>7320000000</v>
      </c>
      <c r="P305" s="105">
        <f>VLOOKUP(Table3[Symbol],stockComparisonTrading_excel!$A$2:$X$562,18,FALSE)</f>
        <v>42.14</v>
      </c>
      <c r="Q305" s="105">
        <f>VLOOKUP(Table3[Symbol],stockComparisonTrading_excel!$A$2:$X$562,19,FALSE)</f>
        <v>7.42</v>
      </c>
      <c r="R305" s="105">
        <f>VLOOKUP(Table3[Symbol],stockComparisonTrading_excel!$A$2:$X$562,20,FALSE)</f>
        <v>3.29</v>
      </c>
      <c r="S305" s="105">
        <f>VLOOKUP(Table3[Symbol],stockComparisonTrading_excel!$A$2:$X$562,21,FALSE)</f>
        <v>1.43</v>
      </c>
      <c r="T305" s="105">
        <f>VLOOKUP(Table3[Symbol],stockComparisonTrading_excel!$A$2:$X$562,22,FALSE)</f>
        <v>236.51</v>
      </c>
      <c r="U305" s="105">
        <f>VLOOKUP(Table3[Symbol],stockComparisonTrading_excel!$A$2:$X$562,23,FALSE)</f>
        <v>300000000</v>
      </c>
      <c r="V305" s="105">
        <f>VLOOKUP(Table3[Symbol],stockComparisonTrading_excel!$A$2:$X$562,24,FALSE)</f>
        <v>1</v>
      </c>
      <c r="W305" s="106" t="str">
        <f>VLOOKUP(Table3[Symbol],Finalcial!$A$2:$P$493,2)</f>
        <v>Q1/2013</v>
      </c>
      <c r="X305" s="107">
        <f>VLOOKUP(Table3[Symbol],Finalcial!$A$2:$P$493,3)</f>
        <v>41364</v>
      </c>
      <c r="Y305" s="107">
        <f>VLOOKUP(Table3[Symbol],Finalcial!$A$2:$P$493,4,FALSE)</f>
        <v>1158758</v>
      </c>
      <c r="Z305" s="107">
        <f>VLOOKUP(Table3[Symbol],Finalcial!$A$2:$P$493,5,FALSE)</f>
        <v>117750</v>
      </c>
      <c r="AA305" s="107">
        <f>VLOOKUP(Table3[Symbol],Finalcial!$A$2:$P$493,6,FALSE)</f>
        <v>300000</v>
      </c>
      <c r="AB305" s="107">
        <f>VLOOKUP(Table3[Symbol],Finalcial!$A$2:$P$493,7,FALSE)</f>
        <v>1041008</v>
      </c>
      <c r="AC305" s="107">
        <f>VLOOKUP(Table3[Symbol],Finalcial!$A$2:$P$493,8,FALSE)</f>
        <v>232837</v>
      </c>
      <c r="AD305" s="107">
        <f>VLOOKUP(Table3[Symbol],Finalcial!$A$2:$P$493,9,FALSE)</f>
        <v>54196</v>
      </c>
      <c r="AE305" s="107">
        <f>VLOOKUP(Table3[Symbol],Finalcial!$A$2:$P$493,10,FALSE)</f>
        <v>0.18</v>
      </c>
      <c r="AF305" s="107">
        <f>VLOOKUP(Table3[Symbol],Finalcial!$A$2:$P$493,11,FALSE)</f>
        <v>0.11</v>
      </c>
      <c r="AG305" s="107">
        <f>VLOOKUP(Table3[Symbol],Finalcial!$A$2:$P$493,12,FALSE)</f>
        <v>23.28</v>
      </c>
      <c r="AH305" s="107">
        <f>VLOOKUP(Table3[Symbol],Finalcial!$A$2:$P$493,13,FALSE)</f>
        <v>23.46</v>
      </c>
      <c r="AI305" s="107">
        <f>VLOOKUP(Table3[Symbol],Finalcial!$A$2:$P$493,14,FALSE)</f>
        <v>20.82</v>
      </c>
      <c r="AJ305" s="108">
        <f t="shared" si="5"/>
        <v>2.1726695697099419</v>
      </c>
    </row>
    <row r="306" spans="1:36" ht="18.55" customHeight="1" x14ac:dyDescent="0.3">
      <c r="A306" s="64" t="s">
        <v>408</v>
      </c>
      <c r="B306" s="16" t="str">
        <f>VLOOKUP(Table3[Symbol],stockComparisonTrading_excel!$A$2:$X$562,2,FALSE)</f>
        <v>Technology: Communication Technology</v>
      </c>
      <c r="C306" s="104">
        <f>VLOOKUP(Table3[Symbol],stockComparisonTrading_excel!$A$2:$X$562,3,FALSE)</f>
        <v>23.1</v>
      </c>
      <c r="D306" s="105">
        <f>VLOOKUP(Table3[Symbol],stockComparisonTrading_excel!$A$2:$X$562,18,FALSE)</f>
        <v>28.02</v>
      </c>
      <c r="E306" s="105">
        <f>VLOOKUP(Table3[Symbol],stockComparisonTrading_excel!$A$2:$X$562,18,FALSE)</f>
        <v>28.02</v>
      </c>
      <c r="F306" s="105">
        <f>VLOOKUP(Table3[Symbol],stockComparisonTrading_excel!$A$2:$X$562,18,FALSE)</f>
        <v>28.02</v>
      </c>
      <c r="G306" s="105">
        <f>VLOOKUP(Table3[Symbol],stockComparisonTrading_excel!$A$2:$X$562,18,FALSE)</f>
        <v>28.02</v>
      </c>
      <c r="H306" s="105">
        <f>VLOOKUP(Table3[Symbol],stockComparisonTrading_excel!$A$2:$X$562,18,FALSE)</f>
        <v>28.02</v>
      </c>
      <c r="I306" s="105">
        <f>VLOOKUP(Table3[Symbol],stockComparisonTrading_excel!$A$2:$X$562,18,FALSE)</f>
        <v>28.02</v>
      </c>
      <c r="J306" s="105">
        <f>VLOOKUP(Table3[Symbol],stockComparisonTrading_excel!$A$2:$X$562,18,FALSE)</f>
        <v>28.02</v>
      </c>
      <c r="K306" s="105">
        <f>VLOOKUP(Table3[Symbol],stockComparisonTrading_excel!$A$2:$X$562,18,FALSE)</f>
        <v>28.02</v>
      </c>
      <c r="L306" s="105">
        <f>VLOOKUP(Table3[Symbol],stockComparisonTrading_excel!$A$2:$X$562,18,FALSE)</f>
        <v>28.02</v>
      </c>
      <c r="M306" s="105">
        <f>VLOOKUP(Table3[Symbol],stockComparisonTrading_excel!$A$2:$X$562,18,FALSE)</f>
        <v>28.02</v>
      </c>
      <c r="N306" s="105">
        <f>VLOOKUP(Table3[Symbol],stockComparisonTrading_excel!$A$2:$X$562,18,FALSE)</f>
        <v>28.02</v>
      </c>
      <c r="O306" s="105">
        <f>VLOOKUP(Table3[Symbol],stockComparisonTrading_excel!$A$2:$X$562,17,FALSE)</f>
        <v>6330000000</v>
      </c>
      <c r="P306" s="105">
        <f>VLOOKUP(Table3[Symbol],stockComparisonTrading_excel!$A$2:$X$562,18,FALSE)</f>
        <v>28.02</v>
      </c>
      <c r="Q306" s="105">
        <f>VLOOKUP(Table3[Symbol],stockComparisonTrading_excel!$A$2:$X$562,19,FALSE)</f>
        <v>5.08</v>
      </c>
      <c r="R306" s="105">
        <f>VLOOKUP(Table3[Symbol],stockComparisonTrading_excel!$A$2:$X$562,20,FALSE)</f>
        <v>4.1500000000000004</v>
      </c>
      <c r="S306" s="105">
        <f>VLOOKUP(Table3[Symbol],stockComparisonTrading_excel!$A$2:$X$562,21,FALSE)</f>
        <v>2.75</v>
      </c>
      <c r="T306" s="105">
        <f>VLOOKUP(Table3[Symbol],stockComparisonTrading_excel!$A$2:$X$562,22,FALSE)</f>
        <v>36.9</v>
      </c>
      <c r="U306" s="105">
        <f>VLOOKUP(Table3[Symbol],stockComparisonTrading_excel!$A$2:$X$562,23,FALSE)</f>
        <v>300000000</v>
      </c>
      <c r="V306" s="105">
        <f>VLOOKUP(Table3[Symbol],stockComparisonTrading_excel!$A$2:$X$562,24,FALSE)</f>
        <v>1</v>
      </c>
      <c r="W306" s="106" t="str">
        <f>VLOOKUP(Table3[Symbol],Finalcial!$A$2:$P$493,2)</f>
        <v>Q1/2013</v>
      </c>
      <c r="X306" s="107">
        <f>VLOOKUP(Table3[Symbol],Finalcial!$A$2:$P$493,3)</f>
        <v>41364</v>
      </c>
      <c r="Y306" s="107">
        <f>VLOOKUP(Table3[Symbol],Finalcial!$A$2:$P$493,4,FALSE)</f>
        <v>1604113</v>
      </c>
      <c r="Z306" s="107">
        <f>VLOOKUP(Table3[Symbol],Finalcial!$A$2:$P$493,5,FALSE)</f>
        <v>358183</v>
      </c>
      <c r="AA306" s="107">
        <f>VLOOKUP(Table3[Symbol],Finalcial!$A$2:$P$493,6,FALSE)</f>
        <v>300000</v>
      </c>
      <c r="AB306" s="107">
        <f>VLOOKUP(Table3[Symbol],Finalcial!$A$2:$P$493,7,FALSE)</f>
        <v>1245930</v>
      </c>
      <c r="AC306" s="107">
        <f>VLOOKUP(Table3[Symbol],Finalcial!$A$2:$P$493,8,FALSE)</f>
        <v>225452</v>
      </c>
      <c r="AD306" s="107">
        <f>VLOOKUP(Table3[Symbol],Finalcial!$A$2:$P$493,9,FALSE)</f>
        <v>53572</v>
      </c>
      <c r="AE306" s="107">
        <f>VLOOKUP(Table3[Symbol],Finalcial!$A$2:$P$493,10,FALSE)</f>
        <v>0.18</v>
      </c>
      <c r="AF306" s="107">
        <f>VLOOKUP(Table3[Symbol],Finalcial!$A$2:$P$493,11,FALSE)</f>
        <v>0.28999999999999998</v>
      </c>
      <c r="AG306" s="107">
        <f>VLOOKUP(Table3[Symbol],Finalcial!$A$2:$P$493,12,FALSE)</f>
        <v>23.76</v>
      </c>
      <c r="AH306" s="107">
        <f>VLOOKUP(Table3[Symbol],Finalcial!$A$2:$P$493,13,FALSE)</f>
        <v>19.2</v>
      </c>
      <c r="AI306" s="107">
        <f>VLOOKUP(Table3[Symbol],Finalcial!$A$2:$P$493,14,FALSE)</f>
        <v>18.670000000000002</v>
      </c>
      <c r="AJ306" s="108">
        <f t="shared" si="5"/>
        <v>6.6860113492122748</v>
      </c>
    </row>
    <row r="307" spans="1:36" ht="18.55" customHeight="1" x14ac:dyDescent="0.3">
      <c r="A307" s="64" t="s">
        <v>165</v>
      </c>
      <c r="B307" s="14" t="str">
        <f>VLOOKUP(Table3[Symbol],stockComparisonTrading_excel!$A$2:$X$562,2,FALSE)</f>
        <v>Technology: Electronic Components</v>
      </c>
      <c r="C307" s="104">
        <f>VLOOKUP(Table3[Symbol],stockComparisonTrading_excel!$A$2:$X$562,3,FALSE)</f>
        <v>22.8</v>
      </c>
      <c r="D307" s="105">
        <f>VLOOKUP(Table3[Symbol],stockComparisonTrading_excel!$A$2:$X$562,18,FALSE)</f>
        <v>11.21</v>
      </c>
      <c r="E307" s="105">
        <f>VLOOKUP(Table3[Symbol],stockComparisonTrading_excel!$A$2:$X$562,18,FALSE)</f>
        <v>11.21</v>
      </c>
      <c r="F307" s="105">
        <f>VLOOKUP(Table3[Symbol],stockComparisonTrading_excel!$A$2:$X$562,18,FALSE)</f>
        <v>11.21</v>
      </c>
      <c r="G307" s="105">
        <f>VLOOKUP(Table3[Symbol],stockComparisonTrading_excel!$A$2:$X$562,18,FALSE)</f>
        <v>11.21</v>
      </c>
      <c r="H307" s="105">
        <f>VLOOKUP(Table3[Symbol],stockComparisonTrading_excel!$A$2:$X$562,18,FALSE)</f>
        <v>11.21</v>
      </c>
      <c r="I307" s="105">
        <f>VLOOKUP(Table3[Symbol],stockComparisonTrading_excel!$A$2:$X$562,18,FALSE)</f>
        <v>11.21</v>
      </c>
      <c r="J307" s="105">
        <f>VLOOKUP(Table3[Symbol],stockComparisonTrading_excel!$A$2:$X$562,18,FALSE)</f>
        <v>11.21</v>
      </c>
      <c r="K307" s="105">
        <f>VLOOKUP(Table3[Symbol],stockComparisonTrading_excel!$A$2:$X$562,18,FALSE)</f>
        <v>11.21</v>
      </c>
      <c r="L307" s="105">
        <f>VLOOKUP(Table3[Symbol],stockComparisonTrading_excel!$A$2:$X$562,18,FALSE)</f>
        <v>11.21</v>
      </c>
      <c r="M307" s="105">
        <f>VLOOKUP(Table3[Symbol],stockComparisonTrading_excel!$A$2:$X$562,18,FALSE)</f>
        <v>11.21</v>
      </c>
      <c r="N307" s="105">
        <f>VLOOKUP(Table3[Symbol],stockComparisonTrading_excel!$A$2:$X$562,18,FALSE)</f>
        <v>11.21</v>
      </c>
      <c r="O307" s="105">
        <f>VLOOKUP(Table3[Symbol],stockComparisonTrading_excel!$A$2:$X$562,17,FALSE)</f>
        <v>17143919718</v>
      </c>
      <c r="P307" s="105">
        <f>VLOOKUP(Table3[Symbol],stockComparisonTrading_excel!$A$2:$X$562,18,FALSE)</f>
        <v>11.21</v>
      </c>
      <c r="Q307" s="105">
        <f>VLOOKUP(Table3[Symbol],stockComparisonTrading_excel!$A$2:$X$562,19,FALSE)</f>
        <v>1.17</v>
      </c>
      <c r="R307" s="105">
        <f>VLOOKUP(Table3[Symbol],stockComparisonTrading_excel!$A$2:$X$562,20,FALSE)</f>
        <v>18.260000000000002</v>
      </c>
      <c r="S307" s="105">
        <f>VLOOKUP(Table3[Symbol],stockComparisonTrading_excel!$A$2:$X$562,21,FALSE)</f>
        <v>7.04</v>
      </c>
      <c r="T307" s="105">
        <f>VLOOKUP(Table3[Symbol],stockComparisonTrading_excel!$A$2:$X$562,22,FALSE)</f>
        <v>6.09</v>
      </c>
      <c r="U307" s="105">
        <f>VLOOKUP(Table3[Symbol],stockComparisonTrading_excel!$A$2:$X$562,23,FALSE)</f>
        <v>804878860</v>
      </c>
      <c r="V307" s="105">
        <f>VLOOKUP(Table3[Symbol],stockComparisonTrading_excel!$A$2:$X$562,24,FALSE)</f>
        <v>1</v>
      </c>
      <c r="W307" s="106" t="str">
        <f>VLOOKUP(Table3[Symbol],Finalcial!$A$2:$P$493,2)</f>
        <v>Q1/2013</v>
      </c>
      <c r="X307" s="107">
        <f>VLOOKUP(Table3[Symbol],Finalcial!$A$2:$P$493,3)</f>
        <v>41364</v>
      </c>
      <c r="Y307" s="107">
        <f>VLOOKUP(Table3[Symbol],Finalcial!$A$2:$P$493,4,FALSE)</f>
        <v>17552498</v>
      </c>
      <c r="Z307" s="107">
        <f>VLOOKUP(Table3[Symbol],Finalcial!$A$2:$P$493,5,FALSE)</f>
        <v>2852527</v>
      </c>
      <c r="AA307" s="107">
        <f>VLOOKUP(Table3[Symbol],Finalcial!$A$2:$P$493,6,FALSE)</f>
        <v>804879</v>
      </c>
      <c r="AB307" s="107">
        <f>VLOOKUP(Table3[Symbol],Finalcial!$A$2:$P$493,7,FALSE)</f>
        <v>14699971</v>
      </c>
      <c r="AC307" s="107">
        <f>VLOOKUP(Table3[Symbol],Finalcial!$A$2:$P$493,8,FALSE)</f>
        <v>3826070</v>
      </c>
      <c r="AD307" s="107">
        <f>VLOOKUP(Table3[Symbol],Finalcial!$A$2:$P$493,9,FALSE)</f>
        <v>144317</v>
      </c>
      <c r="AE307" s="107">
        <f>VLOOKUP(Table3[Symbol],Finalcial!$A$2:$P$493,10,FALSE)</f>
        <v>0.18</v>
      </c>
      <c r="AF307" s="107">
        <f>VLOOKUP(Table3[Symbol],Finalcial!$A$2:$P$493,11,FALSE)</f>
        <v>0.19</v>
      </c>
      <c r="AG307" s="107">
        <f>VLOOKUP(Table3[Symbol],Finalcial!$A$2:$P$493,12,FALSE)</f>
        <v>3.77</v>
      </c>
      <c r="AH307" s="107">
        <f>VLOOKUP(Table3[Symbol],Finalcial!$A$2:$P$493,13,FALSE)</f>
        <v>8.93</v>
      </c>
      <c r="AI307" s="107">
        <f>VLOOKUP(Table3[Symbol],Finalcial!$A$2:$P$493,14,FALSE)</f>
        <v>10.41</v>
      </c>
      <c r="AJ307" s="108">
        <f t="shared" si="5"/>
        <v>19.765703278200075</v>
      </c>
    </row>
    <row r="308" spans="1:36" ht="18.55" customHeight="1" x14ac:dyDescent="0.3">
      <c r="A308" s="64" t="s">
        <v>86</v>
      </c>
      <c r="B308" s="14" t="str">
        <f>VLOOKUP(Table3[Symbol],stockComparisonTrading_excel!$A$2:$X$562,2,FALSE)</f>
        <v>Industrials: Steel</v>
      </c>
      <c r="C308" s="104">
        <f>VLOOKUP(Table3[Symbol],stockComparisonTrading_excel!$A$2:$X$562,3,FALSE)</f>
        <v>2.82</v>
      </c>
      <c r="D308" s="105">
        <f>VLOOKUP(Table3[Symbol],stockComparisonTrading_excel!$A$2:$X$562,18,FALSE)</f>
        <v>18.43</v>
      </c>
      <c r="E308" s="105">
        <f>VLOOKUP(Table3[Symbol],stockComparisonTrading_excel!$A$2:$X$562,18,FALSE)</f>
        <v>18.43</v>
      </c>
      <c r="F308" s="105">
        <f>VLOOKUP(Table3[Symbol],stockComparisonTrading_excel!$A$2:$X$562,18,FALSE)</f>
        <v>18.43</v>
      </c>
      <c r="G308" s="105">
        <f>VLOOKUP(Table3[Symbol],stockComparisonTrading_excel!$A$2:$X$562,18,FALSE)</f>
        <v>18.43</v>
      </c>
      <c r="H308" s="105">
        <f>VLOOKUP(Table3[Symbol],stockComparisonTrading_excel!$A$2:$X$562,18,FALSE)</f>
        <v>18.43</v>
      </c>
      <c r="I308" s="105">
        <f>VLOOKUP(Table3[Symbol],stockComparisonTrading_excel!$A$2:$X$562,18,FALSE)</f>
        <v>18.43</v>
      </c>
      <c r="J308" s="105">
        <f>VLOOKUP(Table3[Symbol],stockComparisonTrading_excel!$A$2:$X$562,18,FALSE)</f>
        <v>18.43</v>
      </c>
      <c r="K308" s="105">
        <f>VLOOKUP(Table3[Symbol],stockComparisonTrading_excel!$A$2:$X$562,18,FALSE)</f>
        <v>18.43</v>
      </c>
      <c r="L308" s="105">
        <f>VLOOKUP(Table3[Symbol],stockComparisonTrading_excel!$A$2:$X$562,18,FALSE)</f>
        <v>18.43</v>
      </c>
      <c r="M308" s="105">
        <f>VLOOKUP(Table3[Symbol],stockComparisonTrading_excel!$A$2:$X$562,18,FALSE)</f>
        <v>18.43</v>
      </c>
      <c r="N308" s="105">
        <f>VLOOKUP(Table3[Symbol],stockComparisonTrading_excel!$A$2:$X$562,18,FALSE)</f>
        <v>18.43</v>
      </c>
      <c r="O308" s="105">
        <f>VLOOKUP(Table3[Symbol],stockComparisonTrading_excel!$A$2:$X$562,17,FALSE)</f>
        <v>3180395857.9000001</v>
      </c>
      <c r="P308" s="105">
        <f>VLOOKUP(Table3[Symbol],stockComparisonTrading_excel!$A$2:$X$562,18,FALSE)</f>
        <v>18.43</v>
      </c>
      <c r="Q308" s="105">
        <f>VLOOKUP(Table3[Symbol],stockComparisonTrading_excel!$A$2:$X$562,19,FALSE)</f>
        <v>1.31</v>
      </c>
      <c r="R308" s="105">
        <f>VLOOKUP(Table3[Symbol],stockComparisonTrading_excel!$A$2:$X$562,20,FALSE)</f>
        <v>3.85</v>
      </c>
      <c r="S308" s="105">
        <f>VLOOKUP(Table3[Symbol],stockComparisonTrading_excel!$A$2:$X$562,21,FALSE)</f>
        <v>0.99</v>
      </c>
      <c r="T308" s="105">
        <f>VLOOKUP(Table3[Symbol],stockComparisonTrading_excel!$A$2:$X$562,22,FALSE)</f>
        <v>252.65</v>
      </c>
      <c r="U308" s="105">
        <f>VLOOKUP(Table3[Symbol],stockComparisonTrading_excel!$A$2:$X$562,23,FALSE)</f>
        <v>629781358</v>
      </c>
      <c r="V308" s="105">
        <f>VLOOKUP(Table3[Symbol],stockComparisonTrading_excel!$A$2:$X$562,24,FALSE)</f>
        <v>1</v>
      </c>
      <c r="W308" s="106" t="str">
        <f>VLOOKUP(Table3[Symbol],Finalcial!$A$2:$P$493,2)</f>
        <v>Q1/2013</v>
      </c>
      <c r="X308" s="107">
        <f>VLOOKUP(Table3[Symbol],Finalcial!$A$2:$P$493,3)</f>
        <v>41364</v>
      </c>
      <c r="Y308" s="107">
        <f>VLOOKUP(Table3[Symbol],Finalcial!$A$2:$P$493,4,FALSE)</f>
        <v>3651216.88</v>
      </c>
      <c r="Z308" s="107">
        <f>VLOOKUP(Table3[Symbol],Finalcial!$A$2:$P$493,5,FALSE)</f>
        <v>884274.08</v>
      </c>
      <c r="AA308" s="107">
        <f>VLOOKUP(Table3[Symbol],Finalcial!$A$2:$P$493,6,FALSE)</f>
        <v>629230.36</v>
      </c>
      <c r="AB308" s="107">
        <f>VLOOKUP(Table3[Symbol],Finalcial!$A$2:$P$493,7,FALSE)</f>
        <v>2425523.85</v>
      </c>
      <c r="AC308" s="107">
        <f>VLOOKUP(Table3[Symbol],Finalcial!$A$2:$P$493,8,FALSE)</f>
        <v>676891.56</v>
      </c>
      <c r="AD308" s="107">
        <f>VLOOKUP(Table3[Symbol],Finalcial!$A$2:$P$493,9,FALSE)</f>
        <v>101099.06</v>
      </c>
      <c r="AE308" s="107">
        <f>VLOOKUP(Table3[Symbol],Finalcial!$A$2:$P$493,10,FALSE)</f>
        <v>0.17</v>
      </c>
      <c r="AF308" s="107">
        <f>VLOOKUP(Table3[Symbol],Finalcial!$A$2:$P$493,11,FALSE)</f>
        <v>0.36</v>
      </c>
      <c r="AG308" s="107">
        <f>VLOOKUP(Table3[Symbol],Finalcial!$A$2:$P$493,12,FALSE)</f>
        <v>14.94</v>
      </c>
      <c r="AH308" s="107">
        <f>VLOOKUP(Table3[Symbol],Finalcial!$A$2:$P$493,13,FALSE)</f>
        <v>7.43</v>
      </c>
      <c r="AI308" s="107">
        <f>VLOOKUP(Table3[Symbol],Finalcial!$A$2:$P$493,14,FALSE)</f>
        <v>7.82</v>
      </c>
      <c r="AJ308" s="108">
        <f t="shared" ref="AJ308:AJ371" si="6">Z308/AD308</f>
        <v>8.7466103047842374</v>
      </c>
    </row>
    <row r="309" spans="1:36" ht="18.55" customHeight="1" x14ac:dyDescent="0.3">
      <c r="A309" s="64" t="s">
        <v>420</v>
      </c>
      <c r="B309" s="14" t="str">
        <f>VLOOKUP(Table3[Symbol],stockComparisonTrading_excel!$A$2:$X$562,2,FALSE)</f>
        <v>Property &amp; Construction: Construction Materials</v>
      </c>
      <c r="C309" s="104">
        <f>VLOOKUP(Table3[Symbol],stockComparisonTrading_excel!$A$2:$X$562,3,FALSE)</f>
        <v>9.4499999999999993</v>
      </c>
      <c r="D309" s="105">
        <f>VLOOKUP(Table3[Symbol],stockComparisonTrading_excel!$A$2:$X$562,18,FALSE)</f>
        <v>4.13</v>
      </c>
      <c r="E309" s="105">
        <f>VLOOKUP(Table3[Symbol],stockComparisonTrading_excel!$A$2:$X$562,18,FALSE)</f>
        <v>4.13</v>
      </c>
      <c r="F309" s="105">
        <f>VLOOKUP(Table3[Symbol],stockComparisonTrading_excel!$A$2:$X$562,18,FALSE)</f>
        <v>4.13</v>
      </c>
      <c r="G309" s="105">
        <f>VLOOKUP(Table3[Symbol],stockComparisonTrading_excel!$A$2:$X$562,18,FALSE)</f>
        <v>4.13</v>
      </c>
      <c r="H309" s="105">
        <f>VLOOKUP(Table3[Symbol],stockComparisonTrading_excel!$A$2:$X$562,18,FALSE)</f>
        <v>4.13</v>
      </c>
      <c r="I309" s="105">
        <f>VLOOKUP(Table3[Symbol],stockComparisonTrading_excel!$A$2:$X$562,18,FALSE)</f>
        <v>4.13</v>
      </c>
      <c r="J309" s="105">
        <f>VLOOKUP(Table3[Symbol],stockComparisonTrading_excel!$A$2:$X$562,18,FALSE)</f>
        <v>4.13</v>
      </c>
      <c r="K309" s="105">
        <f>VLOOKUP(Table3[Symbol],stockComparisonTrading_excel!$A$2:$X$562,18,FALSE)</f>
        <v>4.13</v>
      </c>
      <c r="L309" s="105">
        <f>VLOOKUP(Table3[Symbol],stockComparisonTrading_excel!$A$2:$X$562,18,FALSE)</f>
        <v>4.13</v>
      </c>
      <c r="M309" s="105">
        <f>VLOOKUP(Table3[Symbol],stockComparisonTrading_excel!$A$2:$X$562,18,FALSE)</f>
        <v>4.13</v>
      </c>
      <c r="N309" s="105">
        <f>VLOOKUP(Table3[Symbol],stockComparisonTrading_excel!$A$2:$X$562,18,FALSE)</f>
        <v>4.13</v>
      </c>
      <c r="O309" s="105">
        <f>VLOOKUP(Table3[Symbol],stockComparisonTrading_excel!$A$2:$X$562,17,FALSE)</f>
        <v>1293656767.2</v>
      </c>
      <c r="P309" s="105">
        <f>VLOOKUP(Table3[Symbol],stockComparisonTrading_excel!$A$2:$X$562,18,FALSE)</f>
        <v>4.13</v>
      </c>
      <c r="Q309" s="105">
        <f>VLOOKUP(Table3[Symbol],stockComparisonTrading_excel!$A$2:$X$562,19,FALSE)</f>
        <v>1.54</v>
      </c>
      <c r="R309" s="105">
        <f>VLOOKUP(Table3[Symbol],stockComparisonTrading_excel!$A$2:$X$562,20,FALSE)</f>
        <v>2.46</v>
      </c>
      <c r="S309" s="105">
        <f>VLOOKUP(Table3[Symbol],stockComparisonTrading_excel!$A$2:$X$562,21,FALSE)</f>
        <v>1.59</v>
      </c>
      <c r="T309" s="105">
        <f>VLOOKUP(Table3[Symbol],stockComparisonTrading_excel!$A$2:$X$562,22,FALSE)</f>
        <v>331.98</v>
      </c>
      <c r="U309" s="105">
        <f>VLOOKUP(Table3[Symbol],stockComparisonTrading_excel!$A$2:$X$562,23,FALSE)</f>
        <v>342237240</v>
      </c>
      <c r="V309" s="105">
        <f>VLOOKUP(Table3[Symbol],stockComparisonTrading_excel!$A$2:$X$562,24,FALSE)</f>
        <v>1.1000000000000001</v>
      </c>
      <c r="W309" s="106" t="str">
        <f>VLOOKUP(Table3[Symbol],Finalcial!$A$2:$P$493,2)</f>
        <v>Q1/2013</v>
      </c>
      <c r="X309" s="107">
        <f>VLOOKUP(Table3[Symbol],Finalcial!$A$2:$P$493,3)</f>
        <v>41364</v>
      </c>
      <c r="Y309" s="107">
        <f>VLOOKUP(Table3[Symbol],Finalcial!$A$2:$P$493,4,FALSE)</f>
        <v>1255893</v>
      </c>
      <c r="Z309" s="107">
        <f>VLOOKUP(Table3[Symbol],Finalcial!$A$2:$P$493,5,FALSE)</f>
        <v>399952</v>
      </c>
      <c r="AA309" s="107">
        <f>VLOOKUP(Table3[Symbol],Finalcial!$A$2:$P$493,6,FALSE)</f>
        <v>376461</v>
      </c>
      <c r="AB309" s="107">
        <f>VLOOKUP(Table3[Symbol],Finalcial!$A$2:$P$493,7,FALSE)</f>
        <v>855941</v>
      </c>
      <c r="AC309" s="107">
        <f>VLOOKUP(Table3[Symbol],Finalcial!$A$2:$P$493,8,FALSE)</f>
        <v>181447</v>
      </c>
      <c r="AD309" s="107">
        <f>VLOOKUP(Table3[Symbol],Finalcial!$A$2:$P$493,9,FALSE)</f>
        <v>11485</v>
      </c>
      <c r="AE309" s="107">
        <f>VLOOKUP(Table3[Symbol],Finalcial!$A$2:$P$493,10,FALSE)</f>
        <v>0.17</v>
      </c>
      <c r="AF309" s="107">
        <f>VLOOKUP(Table3[Symbol],Finalcial!$A$2:$P$493,11,FALSE)</f>
        <v>0.47</v>
      </c>
      <c r="AG309" s="107">
        <f>VLOOKUP(Table3[Symbol],Finalcial!$A$2:$P$493,12,FALSE)</f>
        <v>6.33</v>
      </c>
      <c r="AH309" s="107">
        <f>VLOOKUP(Table3[Symbol],Finalcial!$A$2:$P$493,13,FALSE)</f>
        <v>29.18</v>
      </c>
      <c r="AI309" s="107">
        <f>VLOOKUP(Table3[Symbol],Finalcial!$A$2:$P$493,14,FALSE)</f>
        <v>40.17</v>
      </c>
      <c r="AJ309" s="108">
        <f t="shared" si="6"/>
        <v>34.823857205050068</v>
      </c>
    </row>
    <row r="310" spans="1:36" ht="18.55" customHeight="1" x14ac:dyDescent="0.3">
      <c r="A310" s="64" t="s">
        <v>44</v>
      </c>
      <c r="B310" s="14" t="str">
        <f>VLOOKUP(Table3[Symbol],stockComparisonTrading_excel!$A$2:$X$562,2,FALSE)</f>
        <v>Services: Media &amp; Publishing</v>
      </c>
      <c r="C310" s="104">
        <f>VLOOKUP(Table3[Symbol],stockComparisonTrading_excel!$A$2:$X$562,3,FALSE)</f>
        <v>14.6</v>
      </c>
      <c r="D310" s="105">
        <f>VLOOKUP(Table3[Symbol],stockComparisonTrading_excel!$A$2:$X$562,18,FALSE)</f>
        <v>14.77</v>
      </c>
      <c r="E310" s="105">
        <f>VLOOKUP(Table3[Symbol],stockComparisonTrading_excel!$A$2:$X$562,18,FALSE)</f>
        <v>14.77</v>
      </c>
      <c r="F310" s="105">
        <f>VLOOKUP(Table3[Symbol],stockComparisonTrading_excel!$A$2:$X$562,18,FALSE)</f>
        <v>14.77</v>
      </c>
      <c r="G310" s="105">
        <f>VLOOKUP(Table3[Symbol],stockComparisonTrading_excel!$A$2:$X$562,18,FALSE)</f>
        <v>14.77</v>
      </c>
      <c r="H310" s="105">
        <f>VLOOKUP(Table3[Symbol],stockComparisonTrading_excel!$A$2:$X$562,18,FALSE)</f>
        <v>14.77</v>
      </c>
      <c r="I310" s="105">
        <f>VLOOKUP(Table3[Symbol],stockComparisonTrading_excel!$A$2:$X$562,18,FALSE)</f>
        <v>14.77</v>
      </c>
      <c r="J310" s="105">
        <f>VLOOKUP(Table3[Symbol],stockComparisonTrading_excel!$A$2:$X$562,18,FALSE)</f>
        <v>14.77</v>
      </c>
      <c r="K310" s="105">
        <f>VLOOKUP(Table3[Symbol],stockComparisonTrading_excel!$A$2:$X$562,18,FALSE)</f>
        <v>14.77</v>
      </c>
      <c r="L310" s="105">
        <f>VLOOKUP(Table3[Symbol],stockComparisonTrading_excel!$A$2:$X$562,18,FALSE)</f>
        <v>14.77</v>
      </c>
      <c r="M310" s="105">
        <f>VLOOKUP(Table3[Symbol],stockComparisonTrading_excel!$A$2:$X$562,18,FALSE)</f>
        <v>14.77</v>
      </c>
      <c r="N310" s="105">
        <f>VLOOKUP(Table3[Symbol],stockComparisonTrading_excel!$A$2:$X$562,18,FALSE)</f>
        <v>14.77</v>
      </c>
      <c r="O310" s="105">
        <f>VLOOKUP(Table3[Symbol],stockComparisonTrading_excel!$A$2:$X$562,17,FALSE)</f>
        <v>4488153325.1999998</v>
      </c>
      <c r="P310" s="105">
        <f>VLOOKUP(Table3[Symbol],stockComparisonTrading_excel!$A$2:$X$562,18,FALSE)</f>
        <v>14.77</v>
      </c>
      <c r="Q310" s="105">
        <f>VLOOKUP(Table3[Symbol],stockComparisonTrading_excel!$A$2:$X$562,19,FALSE)</f>
        <v>3.45</v>
      </c>
      <c r="R310" s="105">
        <f>VLOOKUP(Table3[Symbol],stockComparisonTrading_excel!$A$2:$X$562,20,FALSE)</f>
        <v>4.2300000000000004</v>
      </c>
      <c r="S310" s="105">
        <f>VLOOKUP(Table3[Symbol],stockComparisonTrading_excel!$A$2:$X$562,21,FALSE)</f>
        <v>6.85</v>
      </c>
      <c r="T310" s="105">
        <f>VLOOKUP(Table3[Symbol],stockComparisonTrading_excel!$A$2:$X$562,22,FALSE)</f>
        <v>19.239999999999998</v>
      </c>
      <c r="U310" s="105">
        <f>VLOOKUP(Table3[Symbol],stockComparisonTrading_excel!$A$2:$X$562,23,FALSE)</f>
        <v>307407762</v>
      </c>
      <c r="V310" s="105">
        <f>VLOOKUP(Table3[Symbol],stockComparisonTrading_excel!$A$2:$X$562,24,FALSE)</f>
        <v>1</v>
      </c>
      <c r="W310" s="106">
        <f>VLOOKUP(Table3[Symbol],Finalcial!$A$2:$P$493,2)</f>
        <v>0</v>
      </c>
      <c r="X310" s="107">
        <f>VLOOKUP(Table3[Symbol],Finalcial!$A$2:$P$493,3)</f>
        <v>0</v>
      </c>
      <c r="Y310" s="107">
        <f>VLOOKUP(Table3[Symbol],Finalcial!$A$2:$P$493,4,FALSE)</f>
        <v>1996323</v>
      </c>
      <c r="Z310" s="107">
        <f>VLOOKUP(Table3[Symbol],Finalcial!$A$2:$P$493,5,FALSE)</f>
        <v>561874</v>
      </c>
      <c r="AA310" s="107">
        <f>VLOOKUP(Table3[Symbol],Finalcial!$A$2:$P$493,6,FALSE)</f>
        <v>307408</v>
      </c>
      <c r="AB310" s="107">
        <f>VLOOKUP(Table3[Symbol],Finalcial!$A$2:$P$493,7,FALSE)</f>
        <v>1330588</v>
      </c>
      <c r="AC310" s="107">
        <f>VLOOKUP(Table3[Symbol],Finalcial!$A$2:$P$493,8,FALSE)</f>
        <v>469134</v>
      </c>
      <c r="AD310" s="107">
        <f>VLOOKUP(Table3[Symbol],Finalcial!$A$2:$P$493,9,FALSE)</f>
        <v>51847</v>
      </c>
      <c r="AE310" s="107">
        <f>VLOOKUP(Table3[Symbol],Finalcial!$A$2:$P$493,10,FALSE)</f>
        <v>0.17</v>
      </c>
      <c r="AF310" s="107">
        <f>VLOOKUP(Table3[Symbol],Finalcial!$A$2:$P$493,11,FALSE)</f>
        <v>0.42</v>
      </c>
      <c r="AG310" s="107">
        <f>VLOOKUP(Table3[Symbol],Finalcial!$A$2:$P$493,12,FALSE)</f>
        <v>11.05</v>
      </c>
      <c r="AH310" s="107">
        <f>VLOOKUP(Table3[Symbol],Finalcial!$A$2:$P$493,13,FALSE)</f>
        <v>18.88</v>
      </c>
      <c r="AI310" s="107">
        <f>VLOOKUP(Table3[Symbol],Finalcial!$A$2:$P$493,14,FALSE)</f>
        <v>20.81</v>
      </c>
      <c r="AJ310" s="108">
        <f t="shared" si="6"/>
        <v>10.837155476691033</v>
      </c>
    </row>
    <row r="311" spans="1:36" ht="18.55" customHeight="1" x14ac:dyDescent="0.3">
      <c r="A311" s="64" t="s">
        <v>150</v>
      </c>
      <c r="B311" s="14" t="str">
        <f>VLOOKUP(Table3[Symbol],stockComparisonTrading_excel!$A$2:$X$562,2,FALSE)</f>
        <v>Property &amp; Construction: Construction Materials</v>
      </c>
      <c r="C311" s="104">
        <f>VLOOKUP(Table3[Symbol],stockComparisonTrading_excel!$A$2:$X$562,3,FALSE)</f>
        <v>0.53</v>
      </c>
      <c r="D311" s="105">
        <f>VLOOKUP(Table3[Symbol],stockComparisonTrading_excel!$A$2:$X$562,18,FALSE)</f>
        <v>26.14</v>
      </c>
      <c r="E311" s="105">
        <f>VLOOKUP(Table3[Symbol],stockComparisonTrading_excel!$A$2:$X$562,18,FALSE)</f>
        <v>26.14</v>
      </c>
      <c r="F311" s="105">
        <f>VLOOKUP(Table3[Symbol],stockComparisonTrading_excel!$A$2:$X$562,18,FALSE)</f>
        <v>26.14</v>
      </c>
      <c r="G311" s="105">
        <f>VLOOKUP(Table3[Symbol],stockComparisonTrading_excel!$A$2:$X$562,18,FALSE)</f>
        <v>26.14</v>
      </c>
      <c r="H311" s="105">
        <f>VLOOKUP(Table3[Symbol],stockComparisonTrading_excel!$A$2:$X$562,18,FALSE)</f>
        <v>26.14</v>
      </c>
      <c r="I311" s="105">
        <f>VLOOKUP(Table3[Symbol],stockComparisonTrading_excel!$A$2:$X$562,18,FALSE)</f>
        <v>26.14</v>
      </c>
      <c r="J311" s="105">
        <f>VLOOKUP(Table3[Symbol],stockComparisonTrading_excel!$A$2:$X$562,18,FALSE)</f>
        <v>26.14</v>
      </c>
      <c r="K311" s="105">
        <f>VLOOKUP(Table3[Symbol],stockComparisonTrading_excel!$A$2:$X$562,18,FALSE)</f>
        <v>26.14</v>
      </c>
      <c r="L311" s="105">
        <f>VLOOKUP(Table3[Symbol],stockComparisonTrading_excel!$A$2:$X$562,18,FALSE)</f>
        <v>26.14</v>
      </c>
      <c r="M311" s="105">
        <f>VLOOKUP(Table3[Symbol],stockComparisonTrading_excel!$A$2:$X$562,18,FALSE)</f>
        <v>26.14</v>
      </c>
      <c r="N311" s="105">
        <f>VLOOKUP(Table3[Symbol],stockComparisonTrading_excel!$A$2:$X$562,18,FALSE)</f>
        <v>26.14</v>
      </c>
      <c r="O311" s="105">
        <f>VLOOKUP(Table3[Symbol],stockComparisonTrading_excel!$A$2:$X$562,17,FALSE)</f>
        <v>694227664.48000002</v>
      </c>
      <c r="P311" s="105">
        <f>VLOOKUP(Table3[Symbol],stockComparisonTrading_excel!$A$2:$X$562,18,FALSE)</f>
        <v>26.14</v>
      </c>
      <c r="Q311" s="105">
        <f>VLOOKUP(Table3[Symbol],stockComparisonTrading_excel!$A$2:$X$562,19,FALSE)</f>
        <v>4.24</v>
      </c>
      <c r="R311" s="105">
        <f>VLOOKUP(Table3[Symbol],stockComparisonTrading_excel!$A$2:$X$562,20,FALSE)</f>
        <v>1.92</v>
      </c>
      <c r="S311" s="105" t="str">
        <f>VLOOKUP(Table3[Symbol],stockComparisonTrading_excel!$A$2:$X$562,21,FALSE)</f>
        <v>-</v>
      </c>
      <c r="T311" s="105">
        <f>VLOOKUP(Table3[Symbol],stockComparisonTrading_excel!$A$2:$X$562,22,FALSE)</f>
        <v>838.72</v>
      </c>
      <c r="U311" s="105">
        <f>VLOOKUP(Table3[Symbol],stockComparisonTrading_excel!$A$2:$X$562,23,FALSE)</f>
        <v>510461518</v>
      </c>
      <c r="V311" s="105">
        <f>VLOOKUP(Table3[Symbol],stockComparisonTrading_excel!$A$2:$X$562,24,FALSE)</f>
        <v>30</v>
      </c>
      <c r="W311" s="106" t="str">
        <f>VLOOKUP(Table3[Symbol],Finalcial!$A$2:$P$493,2)</f>
        <v>Q1/2013</v>
      </c>
      <c r="X311" s="107">
        <f>VLOOKUP(Table3[Symbol],Finalcial!$A$2:$P$493,3)</f>
        <v>41364</v>
      </c>
      <c r="Y311" s="107">
        <f>VLOOKUP(Table3[Symbol],Finalcial!$A$2:$P$493,4,FALSE)</f>
        <v>1384917</v>
      </c>
      <c r="Z311" s="107">
        <f>VLOOKUP(Table3[Symbol],Finalcial!$A$2:$P$493,5,FALSE)</f>
        <v>268568</v>
      </c>
      <c r="AA311" s="107">
        <f>VLOOKUP(Table3[Symbol],Finalcial!$A$2:$P$493,6,FALSE)</f>
        <v>15313846</v>
      </c>
      <c r="AB311" s="107">
        <f>VLOOKUP(Table3[Symbol],Finalcial!$A$2:$P$493,7,FALSE)</f>
        <v>1116349</v>
      </c>
      <c r="AC311" s="107">
        <f>VLOOKUP(Table3[Symbol],Finalcial!$A$2:$P$493,8,FALSE)</f>
        <v>317130</v>
      </c>
      <c r="AD311" s="107">
        <f>VLOOKUP(Table3[Symbol],Finalcial!$A$2:$P$493,9,FALSE)</f>
        <v>80274</v>
      </c>
      <c r="AE311" s="107">
        <f>VLOOKUP(Table3[Symbol],Finalcial!$A$2:$P$493,10,FALSE)</f>
        <v>0.16</v>
      </c>
      <c r="AF311" s="107">
        <f>VLOOKUP(Table3[Symbol],Finalcial!$A$2:$P$493,11,FALSE)</f>
        <v>0.24</v>
      </c>
      <c r="AG311" s="107">
        <f>VLOOKUP(Table3[Symbol],Finalcial!$A$2:$P$493,12,FALSE)</f>
        <v>25.31</v>
      </c>
      <c r="AH311" s="107">
        <f>VLOOKUP(Table3[Symbol],Finalcial!$A$2:$P$493,13,FALSE)</f>
        <v>18.16</v>
      </c>
      <c r="AI311" s="107">
        <f>VLOOKUP(Table3[Symbol],Finalcial!$A$2:$P$493,14,FALSE)</f>
        <v>24.72</v>
      </c>
      <c r="AJ311" s="108">
        <f t="shared" si="6"/>
        <v>3.345641178962055</v>
      </c>
    </row>
    <row r="312" spans="1:36" ht="18.55" customHeight="1" x14ac:dyDescent="0.3">
      <c r="A312" s="64" t="s">
        <v>409</v>
      </c>
      <c r="B312" s="16" t="str">
        <f>VLOOKUP(Table3[Symbol],stockComparisonTrading_excel!$A$2:$X$562,2,FALSE)</f>
        <v>Technology: Communication Technology</v>
      </c>
      <c r="C312" s="104">
        <f>VLOOKUP(Table3[Symbol],stockComparisonTrading_excel!$A$2:$X$562,3,FALSE)</f>
        <v>5.6</v>
      </c>
      <c r="D312" s="105">
        <f>VLOOKUP(Table3[Symbol],stockComparisonTrading_excel!$A$2:$X$562,18,FALSE)</f>
        <v>9.5</v>
      </c>
      <c r="E312" s="105">
        <f>VLOOKUP(Table3[Symbol],stockComparisonTrading_excel!$A$2:$X$562,18,FALSE)</f>
        <v>9.5</v>
      </c>
      <c r="F312" s="105">
        <f>VLOOKUP(Table3[Symbol],stockComparisonTrading_excel!$A$2:$X$562,18,FALSE)</f>
        <v>9.5</v>
      </c>
      <c r="G312" s="105">
        <f>VLOOKUP(Table3[Symbol],stockComparisonTrading_excel!$A$2:$X$562,18,FALSE)</f>
        <v>9.5</v>
      </c>
      <c r="H312" s="105">
        <f>VLOOKUP(Table3[Symbol],stockComparisonTrading_excel!$A$2:$X$562,18,FALSE)</f>
        <v>9.5</v>
      </c>
      <c r="I312" s="105">
        <f>VLOOKUP(Table3[Symbol],stockComparisonTrading_excel!$A$2:$X$562,18,FALSE)</f>
        <v>9.5</v>
      </c>
      <c r="J312" s="105">
        <f>VLOOKUP(Table3[Symbol],stockComparisonTrading_excel!$A$2:$X$562,18,FALSE)</f>
        <v>9.5</v>
      </c>
      <c r="K312" s="105">
        <f>VLOOKUP(Table3[Symbol],stockComparisonTrading_excel!$A$2:$X$562,18,FALSE)</f>
        <v>9.5</v>
      </c>
      <c r="L312" s="105">
        <f>VLOOKUP(Table3[Symbol],stockComparisonTrading_excel!$A$2:$X$562,18,FALSE)</f>
        <v>9.5</v>
      </c>
      <c r="M312" s="105">
        <f>VLOOKUP(Table3[Symbol],stockComparisonTrading_excel!$A$2:$X$562,18,FALSE)</f>
        <v>9.5</v>
      </c>
      <c r="N312" s="105">
        <f>VLOOKUP(Table3[Symbol],stockComparisonTrading_excel!$A$2:$X$562,18,FALSE)</f>
        <v>9.5</v>
      </c>
      <c r="O312" s="105">
        <f>VLOOKUP(Table3[Symbol],stockComparisonTrading_excel!$A$2:$X$562,17,FALSE)</f>
        <v>3831258745</v>
      </c>
      <c r="P312" s="105">
        <f>VLOOKUP(Table3[Symbol],stockComparisonTrading_excel!$A$2:$X$562,18,FALSE)</f>
        <v>9.5</v>
      </c>
      <c r="Q312" s="105">
        <f>VLOOKUP(Table3[Symbol],stockComparisonTrading_excel!$A$2:$X$562,19,FALSE)</f>
        <v>1.82</v>
      </c>
      <c r="R312" s="105">
        <f>VLOOKUP(Table3[Symbol],stockComparisonTrading_excel!$A$2:$X$562,20,FALSE)</f>
        <v>2.74</v>
      </c>
      <c r="S312" s="105">
        <f>VLOOKUP(Table3[Symbol],stockComparisonTrading_excel!$A$2:$X$562,21,FALSE)</f>
        <v>4</v>
      </c>
      <c r="T312" s="105">
        <f>VLOOKUP(Table3[Symbol],stockComparisonTrading_excel!$A$2:$X$562,22,FALSE)</f>
        <v>11.05</v>
      </c>
      <c r="U312" s="105">
        <f>VLOOKUP(Table3[Symbol],stockComparisonTrading_excel!$A$2:$X$562,23,FALSE)</f>
        <v>766251749</v>
      </c>
      <c r="V312" s="105">
        <f>VLOOKUP(Table3[Symbol],stockComparisonTrading_excel!$A$2:$X$562,24,FALSE)</f>
        <v>1</v>
      </c>
      <c r="W312" s="106" t="str">
        <f>VLOOKUP(Table3[Symbol],Finalcial!$A$2:$P$493,2)</f>
        <v>Q1/2013</v>
      </c>
      <c r="X312" s="107">
        <f>VLOOKUP(Table3[Symbol],Finalcial!$A$2:$P$493,3)</f>
        <v>41364</v>
      </c>
      <c r="Y312" s="107">
        <f>VLOOKUP(Table3[Symbol],Finalcial!$A$2:$P$493,4,FALSE)</f>
        <v>5042880</v>
      </c>
      <c r="Z312" s="107">
        <f>VLOOKUP(Table3[Symbol],Finalcial!$A$2:$P$493,5,FALSE)</f>
        <v>2940342</v>
      </c>
      <c r="AA312" s="107">
        <f>VLOOKUP(Table3[Symbol],Finalcial!$A$2:$P$493,6,FALSE)</f>
        <v>696593</v>
      </c>
      <c r="AB312" s="107">
        <f>VLOOKUP(Table3[Symbol],Finalcial!$A$2:$P$493,7,FALSE)</f>
        <v>2102538</v>
      </c>
      <c r="AC312" s="107">
        <f>VLOOKUP(Table3[Symbol],Finalcial!$A$2:$P$493,8,FALSE)</f>
        <v>4751917</v>
      </c>
      <c r="AD312" s="107">
        <f>VLOOKUP(Table3[Symbol],Finalcial!$A$2:$P$493,9,FALSE)</f>
        <v>121073</v>
      </c>
      <c r="AE312" s="107">
        <f>VLOOKUP(Table3[Symbol],Finalcial!$A$2:$P$493,10,FALSE)</f>
        <v>0.16</v>
      </c>
      <c r="AF312" s="107">
        <f>VLOOKUP(Table3[Symbol],Finalcial!$A$2:$P$493,11,FALSE)</f>
        <v>1.4</v>
      </c>
      <c r="AG312" s="107">
        <f>VLOOKUP(Table3[Symbol],Finalcial!$A$2:$P$493,12,FALSE)</f>
        <v>2.5499999999999998</v>
      </c>
      <c r="AH312" s="107">
        <f>VLOOKUP(Table3[Symbol],Finalcial!$A$2:$P$493,13,FALSE)</f>
        <v>10.89</v>
      </c>
      <c r="AI312" s="107">
        <f>VLOOKUP(Table3[Symbol],Finalcial!$A$2:$P$493,14,FALSE)</f>
        <v>20.71</v>
      </c>
      <c r="AJ312" s="108">
        <f t="shared" si="6"/>
        <v>24.285695406903272</v>
      </c>
    </row>
    <row r="313" spans="1:36" ht="18.55" customHeight="1" x14ac:dyDescent="0.3">
      <c r="A313" s="64" t="s">
        <v>243</v>
      </c>
      <c r="B313" s="14" t="str">
        <f>VLOOKUP(Table3[Symbol],stockComparisonTrading_excel!$A$2:$X$562,2,FALSE)</f>
        <v>Technology: Communication Technology</v>
      </c>
      <c r="C313" s="104">
        <f>VLOOKUP(Table3[Symbol],stockComparisonTrading_excel!$A$2:$X$562,3,FALSE)</f>
        <v>5.9</v>
      </c>
      <c r="D313" s="105">
        <f>VLOOKUP(Table3[Symbol],stockComparisonTrading_excel!$A$2:$X$562,18,FALSE)</f>
        <v>15.21</v>
      </c>
      <c r="E313" s="105">
        <f>VLOOKUP(Table3[Symbol],stockComparisonTrading_excel!$A$2:$X$562,18,FALSE)</f>
        <v>15.21</v>
      </c>
      <c r="F313" s="105">
        <f>VLOOKUP(Table3[Symbol],stockComparisonTrading_excel!$A$2:$X$562,18,FALSE)</f>
        <v>15.21</v>
      </c>
      <c r="G313" s="105">
        <f>VLOOKUP(Table3[Symbol],stockComparisonTrading_excel!$A$2:$X$562,18,FALSE)</f>
        <v>15.21</v>
      </c>
      <c r="H313" s="105">
        <f>VLOOKUP(Table3[Symbol],stockComparisonTrading_excel!$A$2:$X$562,18,FALSE)</f>
        <v>15.21</v>
      </c>
      <c r="I313" s="105">
        <f>VLOOKUP(Table3[Symbol],stockComparisonTrading_excel!$A$2:$X$562,18,FALSE)</f>
        <v>15.21</v>
      </c>
      <c r="J313" s="105">
        <f>VLOOKUP(Table3[Symbol],stockComparisonTrading_excel!$A$2:$X$562,18,FALSE)</f>
        <v>15.21</v>
      </c>
      <c r="K313" s="105">
        <f>VLOOKUP(Table3[Symbol],stockComparisonTrading_excel!$A$2:$X$562,18,FALSE)</f>
        <v>15.21</v>
      </c>
      <c r="L313" s="105">
        <f>VLOOKUP(Table3[Symbol],stockComparisonTrading_excel!$A$2:$X$562,18,FALSE)</f>
        <v>15.21</v>
      </c>
      <c r="M313" s="105">
        <f>VLOOKUP(Table3[Symbol],stockComparisonTrading_excel!$A$2:$X$562,18,FALSE)</f>
        <v>15.21</v>
      </c>
      <c r="N313" s="105">
        <f>VLOOKUP(Table3[Symbol],stockComparisonTrading_excel!$A$2:$X$562,18,FALSE)</f>
        <v>15.21</v>
      </c>
      <c r="O313" s="105">
        <f>VLOOKUP(Table3[Symbol],stockComparisonTrading_excel!$A$2:$X$562,17,FALSE)</f>
        <v>3677361334.25</v>
      </c>
      <c r="P313" s="105">
        <f>VLOOKUP(Table3[Symbol],stockComparisonTrading_excel!$A$2:$X$562,18,FALSE)</f>
        <v>15.21</v>
      </c>
      <c r="Q313" s="105">
        <f>VLOOKUP(Table3[Symbol],stockComparisonTrading_excel!$A$2:$X$562,19,FALSE)</f>
        <v>2.0299999999999998</v>
      </c>
      <c r="R313" s="105">
        <f>VLOOKUP(Table3[Symbol],stockComparisonTrading_excel!$A$2:$X$562,20,FALSE)</f>
        <v>4.12</v>
      </c>
      <c r="S313" s="105">
        <f>VLOOKUP(Table3[Symbol],stockComparisonTrading_excel!$A$2:$X$562,21,FALSE)</f>
        <v>3.94</v>
      </c>
      <c r="T313" s="105">
        <f>VLOOKUP(Table3[Symbol],stockComparisonTrading_excel!$A$2:$X$562,22,FALSE)</f>
        <v>199.88</v>
      </c>
      <c r="U313" s="105">
        <f>VLOOKUP(Table3[Symbol],stockComparisonTrading_excel!$A$2:$X$562,23,FALSE)</f>
        <v>440402555</v>
      </c>
      <c r="V313" s="105">
        <f>VLOOKUP(Table3[Symbol],stockComparisonTrading_excel!$A$2:$X$562,24,FALSE)</f>
        <v>1</v>
      </c>
      <c r="W313" s="106" t="str">
        <f>VLOOKUP(Table3[Symbol],Finalcial!$A$2:$P$493,2)</f>
        <v>Q1/2013</v>
      </c>
      <c r="X313" s="107">
        <f>VLOOKUP(Table3[Symbol],Finalcial!$A$2:$P$493,3)</f>
        <v>41364</v>
      </c>
      <c r="Y313" s="107">
        <f>VLOOKUP(Table3[Symbol],Finalcial!$A$2:$P$493,4,FALSE)</f>
        <v>4048596</v>
      </c>
      <c r="Z313" s="107">
        <f>VLOOKUP(Table3[Symbol],Finalcial!$A$2:$P$493,5,FALSE)</f>
        <v>2224368</v>
      </c>
      <c r="AA313" s="107">
        <f>VLOOKUP(Table3[Symbol],Finalcial!$A$2:$P$493,6,FALSE)</f>
        <v>440403</v>
      </c>
      <c r="AB313" s="107">
        <f>VLOOKUP(Table3[Symbol],Finalcial!$A$2:$P$493,7,FALSE)</f>
        <v>1814584</v>
      </c>
      <c r="AC313" s="107">
        <f>VLOOKUP(Table3[Symbol],Finalcial!$A$2:$P$493,8,FALSE)</f>
        <v>1352320</v>
      </c>
      <c r="AD313" s="107">
        <f>VLOOKUP(Table3[Symbol],Finalcial!$A$2:$P$493,9,FALSE)</f>
        <v>72436</v>
      </c>
      <c r="AE313" s="107">
        <f>VLOOKUP(Table3[Symbol],Finalcial!$A$2:$P$493,10,FALSE)</f>
        <v>0.16</v>
      </c>
      <c r="AF313" s="107">
        <f>VLOOKUP(Table3[Symbol],Finalcial!$A$2:$P$493,11,FALSE)</f>
        <v>1.23</v>
      </c>
      <c r="AG313" s="107">
        <f>VLOOKUP(Table3[Symbol],Finalcial!$A$2:$P$493,12,FALSE)</f>
        <v>5.36</v>
      </c>
      <c r="AH313" s="107">
        <f>VLOOKUP(Table3[Symbol],Finalcial!$A$2:$P$493,13,FALSE)</f>
        <v>8.1199999999999992</v>
      </c>
      <c r="AI313" s="107">
        <f>VLOOKUP(Table3[Symbol],Finalcial!$A$2:$P$493,14,FALSE)</f>
        <v>13.77</v>
      </c>
      <c r="AJ313" s="108">
        <f t="shared" si="6"/>
        <v>30.708045723121099</v>
      </c>
    </row>
    <row r="314" spans="1:36" ht="18.55" customHeight="1" x14ac:dyDescent="0.3">
      <c r="A314" s="43" t="s">
        <v>144</v>
      </c>
      <c r="B314" s="14" t="str">
        <f>VLOOKUP(Table3[Symbol],stockComparisonTrading_excel!$A$2:$X$562,2,FALSE)</f>
        <v>Financials: Finance and Securities</v>
      </c>
      <c r="C314" s="104">
        <f>VLOOKUP(Table3[Symbol],stockComparisonTrading_excel!$A$2:$X$562,3,FALSE)</f>
        <v>2.5</v>
      </c>
      <c r="D314" s="105" t="str">
        <f>VLOOKUP(Table3[Symbol],stockComparisonTrading_excel!$A$2:$X$562,18,FALSE)</f>
        <v>N/A</v>
      </c>
      <c r="E314" s="105" t="str">
        <f>VLOOKUP(Table3[Symbol],stockComparisonTrading_excel!$A$2:$X$562,18,FALSE)</f>
        <v>N/A</v>
      </c>
      <c r="F314" s="105" t="str">
        <f>VLOOKUP(Table3[Symbol],stockComparisonTrading_excel!$A$2:$X$562,18,FALSE)</f>
        <v>N/A</v>
      </c>
      <c r="G314" s="105" t="str">
        <f>VLOOKUP(Table3[Symbol],stockComparisonTrading_excel!$A$2:$X$562,18,FALSE)</f>
        <v>N/A</v>
      </c>
      <c r="H314" s="105" t="str">
        <f>VLOOKUP(Table3[Symbol],stockComparisonTrading_excel!$A$2:$X$562,18,FALSE)</f>
        <v>N/A</v>
      </c>
      <c r="I314" s="105" t="str">
        <f>VLOOKUP(Table3[Symbol],stockComparisonTrading_excel!$A$2:$X$562,18,FALSE)</f>
        <v>N/A</v>
      </c>
      <c r="J314" s="105" t="str">
        <f>VLOOKUP(Table3[Symbol],stockComparisonTrading_excel!$A$2:$X$562,18,FALSE)</f>
        <v>N/A</v>
      </c>
      <c r="K314" s="105" t="str">
        <f>VLOOKUP(Table3[Symbol],stockComparisonTrading_excel!$A$2:$X$562,18,FALSE)</f>
        <v>N/A</v>
      </c>
      <c r="L314" s="105" t="str">
        <f>VLOOKUP(Table3[Symbol],stockComparisonTrading_excel!$A$2:$X$562,18,FALSE)</f>
        <v>N/A</v>
      </c>
      <c r="M314" s="105" t="str">
        <f>VLOOKUP(Table3[Symbol],stockComparisonTrading_excel!$A$2:$X$562,18,FALSE)</f>
        <v>N/A</v>
      </c>
      <c r="N314" s="105" t="str">
        <f>VLOOKUP(Table3[Symbol],stockComparisonTrading_excel!$A$2:$X$562,18,FALSE)</f>
        <v>N/A</v>
      </c>
      <c r="O314" s="105">
        <f>VLOOKUP(Table3[Symbol],stockComparisonTrading_excel!$A$2:$X$562,17,FALSE)</f>
        <v>1019469326.4</v>
      </c>
      <c r="P314" s="105" t="str">
        <f>VLOOKUP(Table3[Symbol],stockComparisonTrading_excel!$A$2:$X$562,18,FALSE)</f>
        <v>N/A</v>
      </c>
      <c r="Q314" s="105">
        <f>VLOOKUP(Table3[Symbol],stockComparisonTrading_excel!$A$2:$X$562,19,FALSE)</f>
        <v>0.77</v>
      </c>
      <c r="R314" s="105">
        <f>VLOOKUP(Table3[Symbol],stockComparisonTrading_excel!$A$2:$X$562,20,FALSE)</f>
        <v>6.2</v>
      </c>
      <c r="S314" s="105" t="str">
        <f>VLOOKUP(Table3[Symbol],stockComparisonTrading_excel!$A$2:$X$562,21,FALSE)</f>
        <v>-</v>
      </c>
      <c r="T314" s="105">
        <f>VLOOKUP(Table3[Symbol],stockComparisonTrading_excel!$A$2:$X$562,22,FALSE)</f>
        <v>92.06</v>
      </c>
      <c r="U314" s="105">
        <f>VLOOKUP(Table3[Symbol],stockComparisonTrading_excel!$A$2:$X$562,23,FALSE)</f>
        <v>212389443</v>
      </c>
      <c r="V314" s="105">
        <f>VLOOKUP(Table3[Symbol],stockComparisonTrading_excel!$A$2:$X$562,24,FALSE)</f>
        <v>5</v>
      </c>
      <c r="W314" s="106" t="str">
        <f>VLOOKUP(Table3[Symbol],Finalcial!$A$2:$P$493,2)</f>
        <v>Q1/2013</v>
      </c>
      <c r="X314" s="107">
        <f>VLOOKUP(Table3[Symbol],Finalcial!$A$2:$P$493,3)</f>
        <v>41364</v>
      </c>
      <c r="Y314" s="107">
        <f>VLOOKUP(Table3[Symbol],Finalcial!$A$2:$P$493,4,FALSE)</f>
        <v>1688995</v>
      </c>
      <c r="Z314" s="107">
        <f>VLOOKUP(Table3[Symbol],Finalcial!$A$2:$P$493,5,FALSE)</f>
        <v>361401</v>
      </c>
      <c r="AA314" s="107">
        <f>VLOOKUP(Table3[Symbol],Finalcial!$A$2:$P$493,6,FALSE)</f>
        <v>1061947</v>
      </c>
      <c r="AB314" s="107">
        <f>VLOOKUP(Table3[Symbol],Finalcial!$A$2:$P$493,7,FALSE)</f>
        <v>1327594</v>
      </c>
      <c r="AC314" s="107">
        <f>VLOOKUP(Table3[Symbol],Finalcial!$A$2:$P$493,8,FALSE)</f>
        <v>121130</v>
      </c>
      <c r="AD314" s="107">
        <f>VLOOKUP(Table3[Symbol],Finalcial!$A$2:$P$493,9,FALSE)</f>
        <v>32366</v>
      </c>
      <c r="AE314" s="107">
        <f>VLOOKUP(Table3[Symbol],Finalcial!$A$2:$P$493,10,FALSE)</f>
        <v>0.15</v>
      </c>
      <c r="AF314" s="107">
        <f>VLOOKUP(Table3[Symbol],Finalcial!$A$2:$P$493,11,FALSE)</f>
        <v>0.27</v>
      </c>
      <c r="AG314" s="107">
        <f>VLOOKUP(Table3[Symbol],Finalcial!$A$2:$P$493,12,FALSE)</f>
        <v>26.72</v>
      </c>
      <c r="AH314" s="107">
        <f>VLOOKUP(Table3[Symbol],Finalcial!$A$2:$P$493,13,FALSE)</f>
        <v>3.93</v>
      </c>
      <c r="AI314" s="107">
        <f>VLOOKUP(Table3[Symbol],Finalcial!$A$2:$P$493,14,FALSE)</f>
        <v>2.98</v>
      </c>
      <c r="AJ314" s="108">
        <f t="shared" si="6"/>
        <v>11.166069332015077</v>
      </c>
    </row>
    <row r="315" spans="1:36" ht="18.55" customHeight="1" x14ac:dyDescent="0.3">
      <c r="A315" s="38" t="s">
        <v>199</v>
      </c>
      <c r="B315" s="14" t="str">
        <f>VLOOKUP(Table3[Symbol],stockComparisonTrading_excel!$A$2:$X$562,2,FALSE)</f>
        <v>Financials: Finance and Securities</v>
      </c>
      <c r="C315" s="104">
        <f>VLOOKUP(Table3[Symbol],stockComparisonTrading_excel!$A$2:$X$562,3,FALSE)</f>
        <v>2.34</v>
      </c>
      <c r="D315" s="105">
        <f>VLOOKUP(Table3[Symbol],stockComparisonTrading_excel!$A$2:$X$562,18,FALSE)</f>
        <v>10.88</v>
      </c>
      <c r="E315" s="105">
        <f>VLOOKUP(Table3[Symbol],stockComparisonTrading_excel!$A$2:$X$562,18,FALSE)</f>
        <v>10.88</v>
      </c>
      <c r="F315" s="105">
        <f>VLOOKUP(Table3[Symbol],stockComparisonTrading_excel!$A$2:$X$562,18,FALSE)</f>
        <v>10.88</v>
      </c>
      <c r="G315" s="105">
        <f>VLOOKUP(Table3[Symbol],stockComparisonTrading_excel!$A$2:$X$562,18,FALSE)</f>
        <v>10.88</v>
      </c>
      <c r="H315" s="105">
        <f>VLOOKUP(Table3[Symbol],stockComparisonTrading_excel!$A$2:$X$562,18,FALSE)</f>
        <v>10.88</v>
      </c>
      <c r="I315" s="105">
        <f>VLOOKUP(Table3[Symbol],stockComparisonTrading_excel!$A$2:$X$562,18,FALSE)</f>
        <v>10.88</v>
      </c>
      <c r="J315" s="105">
        <f>VLOOKUP(Table3[Symbol],stockComparisonTrading_excel!$A$2:$X$562,18,FALSE)</f>
        <v>10.88</v>
      </c>
      <c r="K315" s="105">
        <f>VLOOKUP(Table3[Symbol],stockComparisonTrading_excel!$A$2:$X$562,18,FALSE)</f>
        <v>10.88</v>
      </c>
      <c r="L315" s="105">
        <f>VLOOKUP(Table3[Symbol],stockComparisonTrading_excel!$A$2:$X$562,18,FALSE)</f>
        <v>10.88</v>
      </c>
      <c r="M315" s="105">
        <f>VLOOKUP(Table3[Symbol],stockComparisonTrading_excel!$A$2:$X$562,18,FALSE)</f>
        <v>10.88</v>
      </c>
      <c r="N315" s="105">
        <f>VLOOKUP(Table3[Symbol],stockComparisonTrading_excel!$A$2:$X$562,18,FALSE)</f>
        <v>10.88</v>
      </c>
      <c r="O315" s="105">
        <f>VLOOKUP(Table3[Symbol],stockComparisonTrading_excel!$A$2:$X$562,17,FALSE)</f>
        <v>6931335692.3999996</v>
      </c>
      <c r="P315" s="105">
        <f>VLOOKUP(Table3[Symbol],stockComparisonTrading_excel!$A$2:$X$562,18,FALSE)</f>
        <v>10.88</v>
      </c>
      <c r="Q315" s="105">
        <f>VLOOKUP(Table3[Symbol],stockComparisonTrading_excel!$A$2:$X$562,19,FALSE)</f>
        <v>1.36</v>
      </c>
      <c r="R315" s="105">
        <f>VLOOKUP(Table3[Symbol],stockComparisonTrading_excel!$A$2:$X$562,20,FALSE)</f>
        <v>2.5499999999999998</v>
      </c>
      <c r="S315" s="105">
        <f>VLOOKUP(Table3[Symbol],stockComparisonTrading_excel!$A$2:$X$562,21,FALSE)</f>
        <v>6.61</v>
      </c>
      <c r="T315" s="105">
        <f>VLOOKUP(Table3[Symbol],stockComparisonTrading_excel!$A$2:$X$562,22,FALSE)</f>
        <v>154.54</v>
      </c>
      <c r="U315" s="105">
        <f>VLOOKUP(Table3[Symbol],stockComparisonTrading_excel!$A$2:$X$562,23,FALSE)</f>
        <v>1991763130</v>
      </c>
      <c r="V315" s="105">
        <f>VLOOKUP(Table3[Symbol],stockComparisonTrading_excel!$A$2:$X$562,24,FALSE)</f>
        <v>1</v>
      </c>
      <c r="W315" s="106" t="str">
        <f>VLOOKUP(Table3[Symbol],Finalcial!$A$2:$P$493,2)</f>
        <v>Q1/2013</v>
      </c>
      <c r="X315" s="107">
        <f>VLOOKUP(Table3[Symbol],Finalcial!$A$2:$P$493,3)</f>
        <v>41364</v>
      </c>
      <c r="Y315" s="107">
        <f>VLOOKUP(Table3[Symbol],Finalcial!$A$2:$P$493,4,FALSE)</f>
        <v>12530809</v>
      </c>
      <c r="Z315" s="107">
        <f>VLOOKUP(Table3[Symbol],Finalcial!$A$2:$P$493,5,FALSE)</f>
        <v>7450879</v>
      </c>
      <c r="AA315" s="107">
        <f>VLOOKUP(Table3[Symbol],Finalcial!$A$2:$P$493,6,FALSE)</f>
        <v>1991763</v>
      </c>
      <c r="AB315" s="107">
        <f>VLOOKUP(Table3[Symbol],Finalcial!$A$2:$P$493,7,FALSE)</f>
        <v>5078182</v>
      </c>
      <c r="AC315" s="107">
        <f>VLOOKUP(Table3[Symbol],Finalcial!$A$2:$P$493,8,FALSE)</f>
        <v>858653</v>
      </c>
      <c r="AD315" s="107">
        <f>VLOOKUP(Table3[Symbol],Finalcial!$A$2:$P$493,9,FALSE)</f>
        <v>299719</v>
      </c>
      <c r="AE315" s="107">
        <f>VLOOKUP(Table3[Symbol],Finalcial!$A$2:$P$493,10,FALSE)</f>
        <v>0.15</v>
      </c>
      <c r="AF315" s="107">
        <f>VLOOKUP(Table3[Symbol],Finalcial!$A$2:$P$493,11,FALSE)</f>
        <v>1.47</v>
      </c>
      <c r="AG315" s="107">
        <f>VLOOKUP(Table3[Symbol],Finalcial!$A$2:$P$493,12,FALSE)</f>
        <v>34.909999999999997</v>
      </c>
      <c r="AH315" s="107">
        <f>VLOOKUP(Table3[Symbol],Finalcial!$A$2:$P$493,13,FALSE)</f>
        <v>7.02</v>
      </c>
      <c r="AI315" s="107">
        <f>VLOOKUP(Table3[Symbol],Finalcial!$A$2:$P$493,14,FALSE)</f>
        <v>12.72</v>
      </c>
      <c r="AJ315" s="108">
        <f t="shared" si="6"/>
        <v>24.859548443708942</v>
      </c>
    </row>
    <row r="316" spans="1:36" ht="18.55" customHeight="1" x14ac:dyDescent="0.3">
      <c r="A316" s="38" t="s">
        <v>432</v>
      </c>
      <c r="B316" s="14" t="str">
        <f>VLOOKUP(Table3[Symbol],stockComparisonTrading_excel!$A$2:$X$562,2,FALSE)</f>
        <v>Financials: Finance and Securities</v>
      </c>
      <c r="C316" s="104">
        <f>VLOOKUP(Table3[Symbol],stockComparisonTrading_excel!$A$2:$X$562,3,FALSE)</f>
        <v>3.94</v>
      </c>
      <c r="D316" s="105">
        <f>VLOOKUP(Table3[Symbol],stockComparisonTrading_excel!$A$2:$X$562,18,FALSE)</f>
        <v>21.55</v>
      </c>
      <c r="E316" s="105">
        <f>VLOOKUP(Table3[Symbol],stockComparisonTrading_excel!$A$2:$X$562,18,FALSE)</f>
        <v>21.55</v>
      </c>
      <c r="F316" s="105">
        <f>VLOOKUP(Table3[Symbol],stockComparisonTrading_excel!$A$2:$X$562,18,FALSE)</f>
        <v>21.55</v>
      </c>
      <c r="G316" s="105">
        <f>VLOOKUP(Table3[Symbol],stockComparisonTrading_excel!$A$2:$X$562,18,FALSE)</f>
        <v>21.55</v>
      </c>
      <c r="H316" s="105">
        <f>VLOOKUP(Table3[Symbol],stockComparisonTrading_excel!$A$2:$X$562,18,FALSE)</f>
        <v>21.55</v>
      </c>
      <c r="I316" s="105">
        <f>VLOOKUP(Table3[Symbol],stockComparisonTrading_excel!$A$2:$X$562,18,FALSE)</f>
        <v>21.55</v>
      </c>
      <c r="J316" s="105">
        <f>VLOOKUP(Table3[Symbol],stockComparisonTrading_excel!$A$2:$X$562,18,FALSE)</f>
        <v>21.55</v>
      </c>
      <c r="K316" s="105">
        <f>VLOOKUP(Table3[Symbol],stockComparisonTrading_excel!$A$2:$X$562,18,FALSE)</f>
        <v>21.55</v>
      </c>
      <c r="L316" s="105">
        <f>VLOOKUP(Table3[Symbol],stockComparisonTrading_excel!$A$2:$X$562,18,FALSE)</f>
        <v>21.55</v>
      </c>
      <c r="M316" s="105">
        <f>VLOOKUP(Table3[Symbol],stockComparisonTrading_excel!$A$2:$X$562,18,FALSE)</f>
        <v>21.55</v>
      </c>
      <c r="N316" s="105">
        <f>VLOOKUP(Table3[Symbol],stockComparisonTrading_excel!$A$2:$X$562,18,FALSE)</f>
        <v>21.55</v>
      </c>
      <c r="O316" s="105">
        <f>VLOOKUP(Table3[Symbol],stockComparisonTrading_excel!$A$2:$X$562,17,FALSE)</f>
        <v>12967097755.85</v>
      </c>
      <c r="P316" s="105">
        <f>VLOOKUP(Table3[Symbol],stockComparisonTrading_excel!$A$2:$X$562,18,FALSE)</f>
        <v>21.55</v>
      </c>
      <c r="Q316" s="105">
        <f>VLOOKUP(Table3[Symbol],stockComparisonTrading_excel!$A$2:$X$562,19,FALSE)</f>
        <v>4.79</v>
      </c>
      <c r="R316" s="105">
        <f>VLOOKUP(Table3[Symbol],stockComparisonTrading_excel!$A$2:$X$562,20,FALSE)</f>
        <v>2.02</v>
      </c>
      <c r="S316" s="105">
        <f>VLOOKUP(Table3[Symbol],stockComparisonTrading_excel!$A$2:$X$562,21,FALSE)</f>
        <v>0.31</v>
      </c>
      <c r="T316" s="105">
        <f>VLOOKUP(Table3[Symbol],stockComparisonTrading_excel!$A$2:$X$562,22,FALSE)</f>
        <v>39.61</v>
      </c>
      <c r="U316" s="105">
        <f>VLOOKUP(Table3[Symbol],stockComparisonTrading_excel!$A$2:$X$562,23,FALSE)</f>
        <v>1610819597</v>
      </c>
      <c r="V316" s="105">
        <f>VLOOKUP(Table3[Symbol],stockComparisonTrading_excel!$A$2:$X$562,24,FALSE)</f>
        <v>1</v>
      </c>
      <c r="W316" s="106" t="str">
        <f>VLOOKUP(Table3[Symbol],Finalcial!$A$2:$P$493,2)</f>
        <v>Q1/2013</v>
      </c>
      <c r="X316" s="107">
        <f>VLOOKUP(Table3[Symbol],Finalcial!$A$2:$P$493,3)</f>
        <v>41364</v>
      </c>
      <c r="Y316" s="107">
        <f>VLOOKUP(Table3[Symbol],Finalcial!$A$2:$P$493,4,FALSE)</f>
        <v>21731114</v>
      </c>
      <c r="Z316" s="107">
        <f>VLOOKUP(Table3[Symbol],Finalcial!$A$2:$P$493,5,FALSE)</f>
        <v>19022400</v>
      </c>
      <c r="AA316" s="107">
        <f>VLOOKUP(Table3[Symbol],Finalcial!$A$2:$P$493,6,FALSE)</f>
        <v>1342350</v>
      </c>
      <c r="AB316" s="107">
        <f>VLOOKUP(Table3[Symbol],Finalcial!$A$2:$P$493,7,FALSE)</f>
        <v>2708714</v>
      </c>
      <c r="AC316" s="107">
        <f>VLOOKUP(Table3[Symbol],Finalcial!$A$2:$P$493,8,FALSE)</f>
        <v>523547</v>
      </c>
      <c r="AD316" s="107">
        <f>VLOOKUP(Table3[Symbol],Finalcial!$A$2:$P$493,9,FALSE)</f>
        <v>199402</v>
      </c>
      <c r="AE316" s="107">
        <f>VLOOKUP(Table3[Symbol],Finalcial!$A$2:$P$493,10,FALSE)</f>
        <v>0.15</v>
      </c>
      <c r="AF316" s="107">
        <f>VLOOKUP(Table3[Symbol],Finalcial!$A$2:$P$493,11,FALSE)</f>
        <v>7.02</v>
      </c>
      <c r="AG316" s="107">
        <f>VLOOKUP(Table3[Symbol],Finalcial!$A$2:$P$493,12,FALSE)</f>
        <v>38.090000000000003</v>
      </c>
      <c r="AH316" s="107">
        <f>VLOOKUP(Table3[Symbol],Finalcial!$A$2:$P$493,13,FALSE)</f>
        <v>4.2300000000000004</v>
      </c>
      <c r="AI316" s="107">
        <f>VLOOKUP(Table3[Symbol],Finalcial!$A$2:$P$493,14,FALSE)</f>
        <v>24.48</v>
      </c>
      <c r="AJ316" s="108">
        <f t="shared" si="6"/>
        <v>95.397237740845128</v>
      </c>
    </row>
    <row r="317" spans="1:36" ht="18.55" customHeight="1" x14ac:dyDescent="0.3">
      <c r="A317" s="64" t="s">
        <v>174</v>
      </c>
      <c r="B317" s="14" t="str">
        <f>VLOOKUP(Table3[Symbol],stockComparisonTrading_excel!$A$2:$X$562,2,FALSE)</f>
        <v>Industrials: Automotive</v>
      </c>
      <c r="C317" s="104">
        <f>VLOOKUP(Table3[Symbol],stockComparisonTrading_excel!$A$2:$X$562,3,FALSE)</f>
        <v>9.35</v>
      </c>
      <c r="D317" s="105">
        <f>VLOOKUP(Table3[Symbol],stockComparisonTrading_excel!$A$2:$X$562,18,FALSE)</f>
        <v>14.42</v>
      </c>
      <c r="E317" s="105">
        <f>VLOOKUP(Table3[Symbol],stockComparisonTrading_excel!$A$2:$X$562,18,FALSE)</f>
        <v>14.42</v>
      </c>
      <c r="F317" s="105">
        <f>VLOOKUP(Table3[Symbol],stockComparisonTrading_excel!$A$2:$X$562,18,FALSE)</f>
        <v>14.42</v>
      </c>
      <c r="G317" s="105">
        <f>VLOOKUP(Table3[Symbol],stockComparisonTrading_excel!$A$2:$X$562,18,FALSE)</f>
        <v>14.42</v>
      </c>
      <c r="H317" s="105">
        <f>VLOOKUP(Table3[Symbol],stockComparisonTrading_excel!$A$2:$X$562,18,FALSE)</f>
        <v>14.42</v>
      </c>
      <c r="I317" s="105">
        <f>VLOOKUP(Table3[Symbol],stockComparisonTrading_excel!$A$2:$X$562,18,FALSE)</f>
        <v>14.42</v>
      </c>
      <c r="J317" s="105">
        <f>VLOOKUP(Table3[Symbol],stockComparisonTrading_excel!$A$2:$X$562,18,FALSE)</f>
        <v>14.42</v>
      </c>
      <c r="K317" s="105">
        <f>VLOOKUP(Table3[Symbol],stockComparisonTrading_excel!$A$2:$X$562,18,FALSE)</f>
        <v>14.42</v>
      </c>
      <c r="L317" s="105">
        <f>VLOOKUP(Table3[Symbol],stockComparisonTrading_excel!$A$2:$X$562,18,FALSE)</f>
        <v>14.42</v>
      </c>
      <c r="M317" s="105">
        <f>VLOOKUP(Table3[Symbol],stockComparisonTrading_excel!$A$2:$X$562,18,FALSE)</f>
        <v>14.42</v>
      </c>
      <c r="N317" s="105">
        <f>VLOOKUP(Table3[Symbol],stockComparisonTrading_excel!$A$2:$X$562,18,FALSE)</f>
        <v>14.42</v>
      </c>
      <c r="O317" s="105">
        <f>VLOOKUP(Table3[Symbol],stockComparisonTrading_excel!$A$2:$X$562,17,FALSE)</f>
        <v>2747493955.5</v>
      </c>
      <c r="P317" s="105">
        <f>VLOOKUP(Table3[Symbol],stockComparisonTrading_excel!$A$2:$X$562,18,FALSE)</f>
        <v>14.42</v>
      </c>
      <c r="Q317" s="105">
        <f>VLOOKUP(Table3[Symbol],stockComparisonTrading_excel!$A$2:$X$562,19,FALSE)</f>
        <v>3.33</v>
      </c>
      <c r="R317" s="105">
        <f>VLOOKUP(Table3[Symbol],stockComparisonTrading_excel!$A$2:$X$562,20,FALSE)</f>
        <v>2.2999999999999998</v>
      </c>
      <c r="S317" s="105">
        <f>VLOOKUP(Table3[Symbol],stockComparisonTrading_excel!$A$2:$X$562,21,FALSE)</f>
        <v>1.83</v>
      </c>
      <c r="T317" s="105">
        <f>VLOOKUP(Table3[Symbol],stockComparisonTrading_excel!$A$2:$X$562,22,FALSE)</f>
        <v>18.3</v>
      </c>
      <c r="U317" s="105">
        <f>VLOOKUP(Table3[Symbol],stockComparisonTrading_excel!$A$2:$X$562,23,FALSE)</f>
        <v>349999230</v>
      </c>
      <c r="V317" s="105">
        <f>VLOOKUP(Table3[Symbol],stockComparisonTrading_excel!$A$2:$X$562,24,FALSE)</f>
        <v>1</v>
      </c>
      <c r="W317" s="106" t="str">
        <f>VLOOKUP(Table3[Symbol],Finalcial!$A$2:$P$493,2)</f>
        <v>Q1/2013</v>
      </c>
      <c r="X317" s="107">
        <f>VLOOKUP(Table3[Symbol],Finalcial!$A$2:$P$493,3)</f>
        <v>41364</v>
      </c>
      <c r="Y317" s="107">
        <f>VLOOKUP(Table3[Symbol],Finalcial!$A$2:$P$493,4,FALSE)</f>
        <v>2319017</v>
      </c>
      <c r="Z317" s="107">
        <f>VLOOKUP(Table3[Symbol],Finalcial!$A$2:$P$493,5,FALSE)</f>
        <v>1330222</v>
      </c>
      <c r="AA317" s="107">
        <f>VLOOKUP(Table3[Symbol],Finalcial!$A$2:$P$493,6,FALSE)</f>
        <v>349999</v>
      </c>
      <c r="AB317" s="107">
        <f>VLOOKUP(Table3[Symbol],Finalcial!$A$2:$P$493,7,FALSE)</f>
        <v>988795</v>
      </c>
      <c r="AC317" s="107">
        <f>VLOOKUP(Table3[Symbol],Finalcial!$A$2:$P$493,8,FALSE)</f>
        <v>499160</v>
      </c>
      <c r="AD317" s="107">
        <f>VLOOKUP(Table3[Symbol],Finalcial!$A$2:$P$493,9,FALSE)</f>
        <v>62135</v>
      </c>
      <c r="AE317" s="107">
        <f>VLOOKUP(Table3[Symbol],Finalcial!$A$2:$P$493,10,FALSE)</f>
        <v>0.15</v>
      </c>
      <c r="AF317" s="107">
        <f>VLOOKUP(Table3[Symbol],Finalcial!$A$2:$P$493,11,FALSE)</f>
        <v>1.35</v>
      </c>
      <c r="AG317" s="107">
        <f>VLOOKUP(Table3[Symbol],Finalcial!$A$2:$P$493,12,FALSE)</f>
        <v>12.45</v>
      </c>
      <c r="AH317" s="107">
        <f>VLOOKUP(Table3[Symbol],Finalcial!$A$2:$P$493,13,FALSE)</f>
        <v>13.5</v>
      </c>
      <c r="AI317" s="107">
        <f>VLOOKUP(Table3[Symbol],Finalcial!$A$2:$P$493,14,FALSE)</f>
        <v>25.66</v>
      </c>
      <c r="AJ317" s="108">
        <f t="shared" si="6"/>
        <v>21.408578096081115</v>
      </c>
    </row>
    <row r="318" spans="1:36" ht="18.55" customHeight="1" x14ac:dyDescent="0.3">
      <c r="A318" s="64" t="s">
        <v>372</v>
      </c>
      <c r="B318" s="14" t="str">
        <f>VLOOKUP(Table3[Symbol],stockComparisonTrading_excel!$A$2:$X$562,2,FALSE)</f>
        <v>Industrials: Steel</v>
      </c>
      <c r="C318" s="104">
        <f>VLOOKUP(Table3[Symbol],stockComparisonTrading_excel!$A$2:$X$562,3,FALSE)</f>
        <v>4.8600000000000003</v>
      </c>
      <c r="D318" s="105">
        <f>VLOOKUP(Table3[Symbol],stockComparisonTrading_excel!$A$2:$X$562,18,FALSE)</f>
        <v>10.66</v>
      </c>
      <c r="E318" s="105">
        <f>VLOOKUP(Table3[Symbol],stockComparisonTrading_excel!$A$2:$X$562,18,FALSE)</f>
        <v>10.66</v>
      </c>
      <c r="F318" s="105">
        <f>VLOOKUP(Table3[Symbol],stockComparisonTrading_excel!$A$2:$X$562,18,FALSE)</f>
        <v>10.66</v>
      </c>
      <c r="G318" s="105">
        <f>VLOOKUP(Table3[Symbol],stockComparisonTrading_excel!$A$2:$X$562,18,FALSE)</f>
        <v>10.66</v>
      </c>
      <c r="H318" s="105">
        <f>VLOOKUP(Table3[Symbol],stockComparisonTrading_excel!$A$2:$X$562,18,FALSE)</f>
        <v>10.66</v>
      </c>
      <c r="I318" s="105">
        <f>VLOOKUP(Table3[Symbol],stockComparisonTrading_excel!$A$2:$X$562,18,FALSE)</f>
        <v>10.66</v>
      </c>
      <c r="J318" s="105">
        <f>VLOOKUP(Table3[Symbol],stockComparisonTrading_excel!$A$2:$X$562,18,FALSE)</f>
        <v>10.66</v>
      </c>
      <c r="K318" s="105">
        <f>VLOOKUP(Table3[Symbol],stockComparisonTrading_excel!$A$2:$X$562,18,FALSE)</f>
        <v>10.66</v>
      </c>
      <c r="L318" s="105">
        <f>VLOOKUP(Table3[Symbol],stockComparisonTrading_excel!$A$2:$X$562,18,FALSE)</f>
        <v>10.66</v>
      </c>
      <c r="M318" s="105">
        <f>VLOOKUP(Table3[Symbol],stockComparisonTrading_excel!$A$2:$X$562,18,FALSE)</f>
        <v>10.66</v>
      </c>
      <c r="N318" s="105">
        <f>VLOOKUP(Table3[Symbol],stockComparisonTrading_excel!$A$2:$X$562,18,FALSE)</f>
        <v>10.66</v>
      </c>
      <c r="O318" s="105">
        <f>VLOOKUP(Table3[Symbol],stockComparisonTrading_excel!$A$2:$X$562,17,FALSE)</f>
        <v>3127000000</v>
      </c>
      <c r="P318" s="105">
        <f>VLOOKUP(Table3[Symbol],stockComparisonTrading_excel!$A$2:$X$562,18,FALSE)</f>
        <v>10.66</v>
      </c>
      <c r="Q318" s="105">
        <f>VLOOKUP(Table3[Symbol],stockComparisonTrading_excel!$A$2:$X$562,19,FALSE)</f>
        <v>1.67</v>
      </c>
      <c r="R318" s="105">
        <f>VLOOKUP(Table3[Symbol],stockComparisonTrading_excel!$A$2:$X$562,20,FALSE)</f>
        <v>3.54</v>
      </c>
      <c r="S318" s="105">
        <f>VLOOKUP(Table3[Symbol],stockComparisonTrading_excel!$A$2:$X$562,21,FALSE)</f>
        <v>5.42</v>
      </c>
      <c r="T318" s="105">
        <f>VLOOKUP(Table3[Symbol],stockComparisonTrading_excel!$A$2:$X$562,22,FALSE)</f>
        <v>53.82</v>
      </c>
      <c r="U318" s="105">
        <f>VLOOKUP(Table3[Symbol],stockComparisonTrading_excel!$A$2:$X$562,23,FALSE)</f>
        <v>530000000</v>
      </c>
      <c r="V318" s="105">
        <f>VLOOKUP(Table3[Symbol],stockComparisonTrading_excel!$A$2:$X$562,24,FALSE)</f>
        <v>1</v>
      </c>
      <c r="W318" s="106" t="str">
        <f>VLOOKUP(Table3[Symbol],Finalcial!$A$2:$P$493,2)</f>
        <v>Q4/2012</v>
      </c>
      <c r="X318" s="107">
        <f>VLOOKUP(Table3[Symbol],Finalcial!$A$2:$P$493,3)</f>
        <v>41274</v>
      </c>
      <c r="Y318" s="107">
        <f>VLOOKUP(Table3[Symbol],Finalcial!$A$2:$P$493,4,FALSE)</f>
        <v>2344639.0099999998</v>
      </c>
      <c r="Z318" s="107">
        <f>VLOOKUP(Table3[Symbol],Finalcial!$A$2:$P$493,5,FALSE)</f>
        <v>467993.28</v>
      </c>
      <c r="AA318" s="107">
        <f>VLOOKUP(Table3[Symbol],Finalcial!$A$2:$P$493,6,FALSE)</f>
        <v>530000</v>
      </c>
      <c r="AB318" s="107">
        <f>VLOOKUP(Table3[Symbol],Finalcial!$A$2:$P$493,7,FALSE)</f>
        <v>1876645.73</v>
      </c>
      <c r="AC318" s="107">
        <f>VLOOKUP(Table3[Symbol],Finalcial!$A$2:$P$493,8,FALSE)</f>
        <v>651377.53</v>
      </c>
      <c r="AD318" s="107">
        <f>VLOOKUP(Table3[Symbol],Finalcial!$A$2:$P$493,9,FALSE)</f>
        <v>78587.100000000006</v>
      </c>
      <c r="AE318" s="107">
        <f>VLOOKUP(Table3[Symbol],Finalcial!$A$2:$P$493,10,FALSE)</f>
        <v>0.15</v>
      </c>
      <c r="AF318" s="107">
        <f>VLOOKUP(Table3[Symbol],Finalcial!$A$2:$P$493,11,FALSE)</f>
        <v>0.25</v>
      </c>
      <c r="AG318" s="107">
        <f>VLOOKUP(Table3[Symbol],Finalcial!$A$2:$P$493,12,FALSE)</f>
        <v>12.06</v>
      </c>
      <c r="AH318" s="107">
        <f>VLOOKUP(Table3[Symbol],Finalcial!$A$2:$P$493,13,FALSE)</f>
        <v>15.6</v>
      </c>
      <c r="AI318" s="107">
        <f>VLOOKUP(Table3[Symbol],Finalcial!$A$2:$P$493,14,FALSE)</f>
        <v>16.489999999999998</v>
      </c>
      <c r="AJ318" s="108">
        <f t="shared" si="6"/>
        <v>5.9550903392541521</v>
      </c>
    </row>
    <row r="319" spans="1:36" ht="18.55" customHeight="1" x14ac:dyDescent="0.3">
      <c r="A319" s="64" t="s">
        <v>122</v>
      </c>
      <c r="B319" s="14" t="str">
        <f>VLOOKUP(Table3[Symbol],stockComparisonTrading_excel!$A$2:$X$562,2,FALSE)</f>
        <v>Property &amp; Construction: Construction Materials</v>
      </c>
      <c r="C319" s="104">
        <f>VLOOKUP(Table3[Symbol],stockComparisonTrading_excel!$A$2:$X$562,3,FALSE)</f>
        <v>7.35</v>
      </c>
      <c r="D319" s="105">
        <f>VLOOKUP(Table3[Symbol],stockComparisonTrading_excel!$A$2:$X$562,18,FALSE)</f>
        <v>19.2</v>
      </c>
      <c r="E319" s="105">
        <f>VLOOKUP(Table3[Symbol],stockComparisonTrading_excel!$A$2:$X$562,18,FALSE)</f>
        <v>19.2</v>
      </c>
      <c r="F319" s="105">
        <f>VLOOKUP(Table3[Symbol],stockComparisonTrading_excel!$A$2:$X$562,18,FALSE)</f>
        <v>19.2</v>
      </c>
      <c r="G319" s="105">
        <f>VLOOKUP(Table3[Symbol],stockComparisonTrading_excel!$A$2:$X$562,18,FALSE)</f>
        <v>19.2</v>
      </c>
      <c r="H319" s="105">
        <f>VLOOKUP(Table3[Symbol],stockComparisonTrading_excel!$A$2:$X$562,18,FALSE)</f>
        <v>19.2</v>
      </c>
      <c r="I319" s="105">
        <f>VLOOKUP(Table3[Symbol],stockComparisonTrading_excel!$A$2:$X$562,18,FALSE)</f>
        <v>19.2</v>
      </c>
      <c r="J319" s="105">
        <f>VLOOKUP(Table3[Symbol],stockComparisonTrading_excel!$A$2:$X$562,18,FALSE)</f>
        <v>19.2</v>
      </c>
      <c r="K319" s="105">
        <f>VLOOKUP(Table3[Symbol],stockComparisonTrading_excel!$A$2:$X$562,18,FALSE)</f>
        <v>19.2</v>
      </c>
      <c r="L319" s="105">
        <f>VLOOKUP(Table3[Symbol],stockComparisonTrading_excel!$A$2:$X$562,18,FALSE)</f>
        <v>19.2</v>
      </c>
      <c r="M319" s="105">
        <f>VLOOKUP(Table3[Symbol],stockComparisonTrading_excel!$A$2:$X$562,18,FALSE)</f>
        <v>19.2</v>
      </c>
      <c r="N319" s="105">
        <f>VLOOKUP(Table3[Symbol],stockComparisonTrading_excel!$A$2:$X$562,18,FALSE)</f>
        <v>19.2</v>
      </c>
      <c r="O319" s="105">
        <f>VLOOKUP(Table3[Symbol],stockComparisonTrading_excel!$A$2:$X$562,17,FALSE)</f>
        <v>9762924600</v>
      </c>
      <c r="P319" s="105">
        <f>VLOOKUP(Table3[Symbol],stockComparisonTrading_excel!$A$2:$X$562,18,FALSE)</f>
        <v>19.2</v>
      </c>
      <c r="Q319" s="105">
        <f>VLOOKUP(Table3[Symbol],stockComparisonTrading_excel!$A$2:$X$562,19,FALSE)</f>
        <v>4.08</v>
      </c>
      <c r="R319" s="105">
        <f>VLOOKUP(Table3[Symbol],stockComparisonTrading_excel!$A$2:$X$562,20,FALSE)</f>
        <v>2.31</v>
      </c>
      <c r="S319" s="105">
        <f>VLOOKUP(Table3[Symbol],stockComparisonTrading_excel!$A$2:$X$562,21,FALSE)</f>
        <v>4.24</v>
      </c>
      <c r="T319" s="105">
        <f>VLOOKUP(Table3[Symbol],stockComparisonTrading_excel!$A$2:$X$562,22,FALSE)</f>
        <v>20.86</v>
      </c>
      <c r="U319" s="105">
        <f>VLOOKUP(Table3[Symbol],stockComparisonTrading_excel!$A$2:$X$562,23,FALSE)</f>
        <v>1038609000</v>
      </c>
      <c r="V319" s="105">
        <f>VLOOKUP(Table3[Symbol],stockComparisonTrading_excel!$A$2:$X$562,24,FALSE)</f>
        <v>1</v>
      </c>
      <c r="W319" s="106" t="str">
        <f>VLOOKUP(Table3[Symbol],Finalcial!$A$2:$P$493,2)</f>
        <v>Q1/2013</v>
      </c>
      <c r="X319" s="107">
        <f>VLOOKUP(Table3[Symbol],Finalcial!$A$2:$P$493,3)</f>
        <v>41364</v>
      </c>
      <c r="Y319" s="107">
        <f>VLOOKUP(Table3[Symbol],Finalcial!$A$2:$P$493,4,FALSE)</f>
        <v>3916782</v>
      </c>
      <c r="Z319" s="107">
        <f>VLOOKUP(Table3[Symbol],Finalcial!$A$2:$P$493,5,FALSE)</f>
        <v>1522281</v>
      </c>
      <c r="AA319" s="107">
        <f>VLOOKUP(Table3[Symbol],Finalcial!$A$2:$P$493,6,FALSE)</f>
        <v>1038609</v>
      </c>
      <c r="AB319" s="107">
        <f>VLOOKUP(Table3[Symbol],Finalcial!$A$2:$P$493,7,FALSE)</f>
        <v>2394501</v>
      </c>
      <c r="AC319" s="107">
        <f>VLOOKUP(Table3[Symbol],Finalcial!$A$2:$P$493,8,FALSE)</f>
        <v>1159054</v>
      </c>
      <c r="AD319" s="107">
        <f>VLOOKUP(Table3[Symbol],Finalcial!$A$2:$P$493,9,FALSE)</f>
        <v>154953</v>
      </c>
      <c r="AE319" s="107">
        <f>VLOOKUP(Table3[Symbol],Finalcial!$A$2:$P$493,10,FALSE)</f>
        <v>0.15</v>
      </c>
      <c r="AF319" s="107">
        <f>VLOOKUP(Table3[Symbol],Finalcial!$A$2:$P$493,11,FALSE)</f>
        <v>0.64</v>
      </c>
      <c r="AG319" s="107">
        <f>VLOOKUP(Table3[Symbol],Finalcial!$A$2:$P$493,12,FALSE)</f>
        <v>13.37</v>
      </c>
      <c r="AH319" s="107">
        <f>VLOOKUP(Table3[Symbol],Finalcial!$A$2:$P$493,13,FALSE)</f>
        <v>18.3</v>
      </c>
      <c r="AI319" s="107">
        <f>VLOOKUP(Table3[Symbol],Finalcial!$A$2:$P$493,14,FALSE)</f>
        <v>21.89</v>
      </c>
      <c r="AJ319" s="108">
        <f t="shared" si="6"/>
        <v>9.8241466767342356</v>
      </c>
    </row>
    <row r="320" spans="1:36" ht="18.55" customHeight="1" x14ac:dyDescent="0.3">
      <c r="A320" s="64" t="s">
        <v>290</v>
      </c>
      <c r="B320" s="14" t="str">
        <f>VLOOKUP(Table3[Symbol],stockComparisonTrading_excel!$A$2:$X$562,2,FALSE)</f>
        <v>Resources: Mining</v>
      </c>
      <c r="C320" s="104">
        <f>VLOOKUP(Table3[Symbol],stockComparisonTrading_excel!$A$2:$X$562,3,FALSE)</f>
        <v>12.8</v>
      </c>
      <c r="D320" s="105" t="str">
        <f>VLOOKUP(Table3[Symbol],stockComparisonTrading_excel!$A$2:$X$562,18,FALSE)</f>
        <v>N/A</v>
      </c>
      <c r="E320" s="105" t="str">
        <f>VLOOKUP(Table3[Symbol],stockComparisonTrading_excel!$A$2:$X$562,18,FALSE)</f>
        <v>N/A</v>
      </c>
      <c r="F320" s="105" t="str">
        <f>VLOOKUP(Table3[Symbol],stockComparisonTrading_excel!$A$2:$X$562,18,FALSE)</f>
        <v>N/A</v>
      </c>
      <c r="G320" s="105" t="str">
        <f>VLOOKUP(Table3[Symbol],stockComparisonTrading_excel!$A$2:$X$562,18,FALSE)</f>
        <v>N/A</v>
      </c>
      <c r="H320" s="105" t="str">
        <f>VLOOKUP(Table3[Symbol],stockComparisonTrading_excel!$A$2:$X$562,18,FALSE)</f>
        <v>N/A</v>
      </c>
      <c r="I320" s="105" t="str">
        <f>VLOOKUP(Table3[Symbol],stockComparisonTrading_excel!$A$2:$X$562,18,FALSE)</f>
        <v>N/A</v>
      </c>
      <c r="J320" s="105" t="str">
        <f>VLOOKUP(Table3[Symbol],stockComparisonTrading_excel!$A$2:$X$562,18,FALSE)</f>
        <v>N/A</v>
      </c>
      <c r="K320" s="105" t="str">
        <f>VLOOKUP(Table3[Symbol],stockComparisonTrading_excel!$A$2:$X$562,18,FALSE)</f>
        <v>N/A</v>
      </c>
      <c r="L320" s="105" t="str">
        <f>VLOOKUP(Table3[Symbol],stockComparisonTrading_excel!$A$2:$X$562,18,FALSE)</f>
        <v>N/A</v>
      </c>
      <c r="M320" s="105" t="str">
        <f>VLOOKUP(Table3[Symbol],stockComparisonTrading_excel!$A$2:$X$562,18,FALSE)</f>
        <v>N/A</v>
      </c>
      <c r="N320" s="105" t="str">
        <f>VLOOKUP(Table3[Symbol],stockComparisonTrading_excel!$A$2:$X$562,18,FALSE)</f>
        <v>N/A</v>
      </c>
      <c r="O320" s="105">
        <f>VLOOKUP(Table3[Symbol],stockComparisonTrading_excel!$A$2:$X$562,17,FALSE)</f>
        <v>3051000000</v>
      </c>
      <c r="P320" s="105" t="str">
        <f>VLOOKUP(Table3[Symbol],stockComparisonTrading_excel!$A$2:$X$562,18,FALSE)</f>
        <v>N/A</v>
      </c>
      <c r="Q320" s="105">
        <f>VLOOKUP(Table3[Symbol],stockComparisonTrading_excel!$A$2:$X$562,19,FALSE)</f>
        <v>0.83</v>
      </c>
      <c r="R320" s="105">
        <f>VLOOKUP(Table3[Symbol],stockComparisonTrading_excel!$A$2:$X$562,20,FALSE)</f>
        <v>16.22</v>
      </c>
      <c r="S320" s="105" t="str">
        <f>VLOOKUP(Table3[Symbol],stockComparisonTrading_excel!$A$2:$X$562,21,FALSE)</f>
        <v>-</v>
      </c>
      <c r="T320" s="105">
        <f>VLOOKUP(Table3[Symbol],stockComparisonTrading_excel!$A$2:$X$562,22,FALSE)</f>
        <v>38.44</v>
      </c>
      <c r="U320" s="105">
        <f>VLOOKUP(Table3[Symbol],stockComparisonTrading_excel!$A$2:$X$562,23,FALSE)</f>
        <v>226000000</v>
      </c>
      <c r="V320" s="105">
        <f>VLOOKUP(Table3[Symbol],stockComparisonTrading_excel!$A$2:$X$562,24,FALSE)</f>
        <v>10</v>
      </c>
      <c r="W320" s="106" t="str">
        <f>VLOOKUP(Table3[Symbol],Finalcial!$A$2:$P$493,2)</f>
        <v>Q1/2013</v>
      </c>
      <c r="X320" s="107">
        <f>VLOOKUP(Table3[Symbol],Finalcial!$A$2:$P$493,3)</f>
        <v>41364</v>
      </c>
      <c r="Y320" s="107">
        <f>VLOOKUP(Table3[Symbol],Finalcial!$A$2:$P$493,4,FALSE)</f>
        <v>6096319</v>
      </c>
      <c r="Z320" s="107">
        <f>VLOOKUP(Table3[Symbol],Finalcial!$A$2:$P$493,5,FALSE)</f>
        <v>2222164</v>
      </c>
      <c r="AA320" s="107">
        <f>VLOOKUP(Table3[Symbol],Finalcial!$A$2:$P$493,6,FALSE)</f>
        <v>2260000</v>
      </c>
      <c r="AB320" s="107">
        <f>VLOOKUP(Table3[Symbol],Finalcial!$A$2:$P$493,7,FALSE)</f>
        <v>3666418</v>
      </c>
      <c r="AC320" s="107">
        <f>VLOOKUP(Table3[Symbol],Finalcial!$A$2:$P$493,8,FALSE)</f>
        <v>1548784</v>
      </c>
      <c r="AD320" s="107">
        <f>VLOOKUP(Table3[Symbol],Finalcial!$A$2:$P$493,9,FALSE)</f>
        <v>34328</v>
      </c>
      <c r="AE320" s="107">
        <f>VLOOKUP(Table3[Symbol],Finalcial!$A$2:$P$493,10,FALSE)</f>
        <v>0.15</v>
      </c>
      <c r="AF320" s="107">
        <f>VLOOKUP(Table3[Symbol],Finalcial!$A$2:$P$493,11,FALSE)</f>
        <v>0.61</v>
      </c>
      <c r="AG320" s="107">
        <f>VLOOKUP(Table3[Symbol],Finalcial!$A$2:$P$493,12,FALSE)</f>
        <v>2.2200000000000002</v>
      </c>
      <c r="AH320" s="107">
        <f>VLOOKUP(Table3[Symbol],Finalcial!$A$2:$P$493,13,FALSE)</f>
        <v>-7.36</v>
      </c>
      <c r="AI320" s="107">
        <f>VLOOKUP(Table3[Symbol],Finalcial!$A$2:$P$493,14,FALSE)</f>
        <v>-12.28</v>
      </c>
      <c r="AJ320" s="108">
        <f t="shared" si="6"/>
        <v>64.733278955954319</v>
      </c>
    </row>
    <row r="321" spans="1:36" ht="18.55" customHeight="1" x14ac:dyDescent="0.3">
      <c r="A321" s="64" t="s">
        <v>244</v>
      </c>
      <c r="B321" s="14" t="str">
        <f>VLOOKUP(Table3[Symbol],stockComparisonTrading_excel!$A$2:$X$562,2,FALSE)</f>
        <v>Services: Commerce</v>
      </c>
      <c r="C321" s="104">
        <f>VLOOKUP(Table3[Symbol],stockComparisonTrading_excel!$A$2:$X$562,3,FALSE)</f>
        <v>1.37</v>
      </c>
      <c r="D321" s="105" t="str">
        <f>VLOOKUP(Table3[Symbol],stockComparisonTrading_excel!$A$2:$X$562,18,FALSE)</f>
        <v>N/A</v>
      </c>
      <c r="E321" s="105" t="str">
        <f>VLOOKUP(Table3[Symbol],stockComparisonTrading_excel!$A$2:$X$562,18,FALSE)</f>
        <v>N/A</v>
      </c>
      <c r="F321" s="105" t="str">
        <f>VLOOKUP(Table3[Symbol],stockComparisonTrading_excel!$A$2:$X$562,18,FALSE)</f>
        <v>N/A</v>
      </c>
      <c r="G321" s="105" t="str">
        <f>VLOOKUP(Table3[Symbol],stockComparisonTrading_excel!$A$2:$X$562,18,FALSE)</f>
        <v>N/A</v>
      </c>
      <c r="H321" s="105" t="str">
        <f>VLOOKUP(Table3[Symbol],stockComparisonTrading_excel!$A$2:$X$562,18,FALSE)</f>
        <v>N/A</v>
      </c>
      <c r="I321" s="105" t="str">
        <f>VLOOKUP(Table3[Symbol],stockComparisonTrading_excel!$A$2:$X$562,18,FALSE)</f>
        <v>N/A</v>
      </c>
      <c r="J321" s="105" t="str">
        <f>VLOOKUP(Table3[Symbol],stockComparisonTrading_excel!$A$2:$X$562,18,FALSE)</f>
        <v>N/A</v>
      </c>
      <c r="K321" s="105" t="str">
        <f>VLOOKUP(Table3[Symbol],stockComparisonTrading_excel!$A$2:$X$562,18,FALSE)</f>
        <v>N/A</v>
      </c>
      <c r="L321" s="105" t="str">
        <f>VLOOKUP(Table3[Symbol],stockComparisonTrading_excel!$A$2:$X$562,18,FALSE)</f>
        <v>N/A</v>
      </c>
      <c r="M321" s="105" t="str">
        <f>VLOOKUP(Table3[Symbol],stockComparisonTrading_excel!$A$2:$X$562,18,FALSE)</f>
        <v>N/A</v>
      </c>
      <c r="N321" s="105" t="str">
        <f>VLOOKUP(Table3[Symbol],stockComparisonTrading_excel!$A$2:$X$562,18,FALSE)</f>
        <v>N/A</v>
      </c>
      <c r="O321" s="105">
        <f>VLOOKUP(Table3[Symbol],stockComparisonTrading_excel!$A$2:$X$562,17,FALSE)</f>
        <v>2586894815</v>
      </c>
      <c r="P321" s="105" t="str">
        <f>VLOOKUP(Table3[Symbol],stockComparisonTrading_excel!$A$2:$X$562,18,FALSE)</f>
        <v>N/A</v>
      </c>
      <c r="Q321" s="105">
        <f>VLOOKUP(Table3[Symbol],stockComparisonTrading_excel!$A$2:$X$562,19,FALSE)</f>
        <v>0.84</v>
      </c>
      <c r="R321" s="105">
        <f>VLOOKUP(Table3[Symbol],stockComparisonTrading_excel!$A$2:$X$562,20,FALSE)</f>
        <v>2.98</v>
      </c>
      <c r="S321" s="105" t="str">
        <f>VLOOKUP(Table3[Symbol],stockComparisonTrading_excel!$A$2:$X$562,21,FALSE)</f>
        <v>-</v>
      </c>
      <c r="T321" s="105">
        <f>VLOOKUP(Table3[Symbol],stockComparisonTrading_excel!$A$2:$X$562,22,FALSE)</f>
        <v>237.07</v>
      </c>
      <c r="U321" s="105">
        <f>VLOOKUP(Table3[Symbol],stockComparisonTrading_excel!$A$2:$X$562,23,FALSE)</f>
        <v>1034757926</v>
      </c>
      <c r="V321" s="105">
        <f>VLOOKUP(Table3[Symbol],stockComparisonTrading_excel!$A$2:$X$562,24,FALSE)</f>
        <v>1</v>
      </c>
      <c r="W321" s="106" t="str">
        <f>VLOOKUP(Table3[Symbol],Finalcial!$A$2:$P$493,2)</f>
        <v>Q1/2013</v>
      </c>
      <c r="X321" s="107">
        <f>VLOOKUP(Table3[Symbol],Finalcial!$A$2:$P$493,3)</f>
        <v>41364</v>
      </c>
      <c r="Y321" s="107">
        <f>VLOOKUP(Table3[Symbol],Finalcial!$A$2:$P$493,4,FALSE)</f>
        <v>6850690</v>
      </c>
      <c r="Z321" s="107">
        <f>VLOOKUP(Table3[Symbol],Finalcial!$A$2:$P$493,5,FALSE)</f>
        <v>2771803</v>
      </c>
      <c r="AA321" s="107">
        <f>VLOOKUP(Table3[Symbol],Finalcial!$A$2:$P$493,6,FALSE)</f>
        <v>1034758</v>
      </c>
      <c r="AB321" s="107">
        <f>VLOOKUP(Table3[Symbol],Finalcial!$A$2:$P$493,7,FALSE)</f>
        <v>3439922</v>
      </c>
      <c r="AC321" s="107">
        <f>VLOOKUP(Table3[Symbol],Finalcial!$A$2:$P$493,8,FALSE)</f>
        <v>754806</v>
      </c>
      <c r="AD321" s="107">
        <f>VLOOKUP(Table3[Symbol],Finalcial!$A$2:$P$493,9,FALSE)</f>
        <v>156192</v>
      </c>
      <c r="AE321" s="107">
        <f>VLOOKUP(Table3[Symbol],Finalcial!$A$2:$P$493,10,FALSE)</f>
        <v>0.15</v>
      </c>
      <c r="AF321" s="107">
        <f>VLOOKUP(Table3[Symbol],Finalcial!$A$2:$P$493,11,FALSE)</f>
        <v>0.81</v>
      </c>
      <c r="AG321" s="107">
        <f>VLOOKUP(Table3[Symbol],Finalcial!$A$2:$P$493,12,FALSE)</f>
        <v>20.69</v>
      </c>
      <c r="AH321" s="107">
        <f>VLOOKUP(Table3[Symbol],Finalcial!$A$2:$P$493,13,FALSE)</f>
        <v>0.8</v>
      </c>
      <c r="AI321" s="107">
        <f>VLOOKUP(Table3[Symbol],Finalcial!$A$2:$P$493,14,FALSE)</f>
        <v>-8.2100000000000009</v>
      </c>
      <c r="AJ321" s="108">
        <f t="shared" si="6"/>
        <v>17.746126562179882</v>
      </c>
    </row>
    <row r="322" spans="1:36" ht="18.55" customHeight="1" x14ac:dyDescent="0.3">
      <c r="A322" s="43" t="s">
        <v>296</v>
      </c>
      <c r="B322" s="14" t="str">
        <f>VLOOKUP(Table3[Symbol],stockComparisonTrading_excel!$A$2:$X$562,2,FALSE)</f>
        <v>Financials: Finance and Securities</v>
      </c>
      <c r="C322" s="104">
        <f>VLOOKUP(Table3[Symbol],stockComparisonTrading_excel!$A$2:$X$562,3,FALSE)</f>
        <v>5.35</v>
      </c>
      <c r="D322" s="105">
        <f>VLOOKUP(Table3[Symbol],stockComparisonTrading_excel!$A$2:$X$562,18,FALSE)</f>
        <v>11.61</v>
      </c>
      <c r="E322" s="105">
        <f>VLOOKUP(Table3[Symbol],stockComparisonTrading_excel!$A$2:$X$562,18,FALSE)</f>
        <v>11.61</v>
      </c>
      <c r="F322" s="105">
        <f>VLOOKUP(Table3[Symbol],stockComparisonTrading_excel!$A$2:$X$562,18,FALSE)</f>
        <v>11.61</v>
      </c>
      <c r="G322" s="105">
        <f>VLOOKUP(Table3[Symbol],stockComparisonTrading_excel!$A$2:$X$562,18,FALSE)</f>
        <v>11.61</v>
      </c>
      <c r="H322" s="105">
        <f>VLOOKUP(Table3[Symbol],stockComparisonTrading_excel!$A$2:$X$562,18,FALSE)</f>
        <v>11.61</v>
      </c>
      <c r="I322" s="105">
        <f>VLOOKUP(Table3[Symbol],stockComparisonTrading_excel!$A$2:$X$562,18,FALSE)</f>
        <v>11.61</v>
      </c>
      <c r="J322" s="105">
        <f>VLOOKUP(Table3[Symbol],stockComparisonTrading_excel!$A$2:$X$562,18,FALSE)</f>
        <v>11.61</v>
      </c>
      <c r="K322" s="105">
        <f>VLOOKUP(Table3[Symbol],stockComparisonTrading_excel!$A$2:$X$562,18,FALSE)</f>
        <v>11.61</v>
      </c>
      <c r="L322" s="105">
        <f>VLOOKUP(Table3[Symbol],stockComparisonTrading_excel!$A$2:$X$562,18,FALSE)</f>
        <v>11.61</v>
      </c>
      <c r="M322" s="105">
        <f>VLOOKUP(Table3[Symbol],stockComparisonTrading_excel!$A$2:$X$562,18,FALSE)</f>
        <v>11.61</v>
      </c>
      <c r="N322" s="105">
        <f>VLOOKUP(Table3[Symbol],stockComparisonTrading_excel!$A$2:$X$562,18,FALSE)</f>
        <v>11.61</v>
      </c>
      <c r="O322" s="105">
        <f>VLOOKUP(Table3[Symbol],stockComparisonTrading_excel!$A$2:$X$562,17,FALSE)</f>
        <v>2706585892.4499998</v>
      </c>
      <c r="P322" s="105">
        <f>VLOOKUP(Table3[Symbol],stockComparisonTrading_excel!$A$2:$X$562,18,FALSE)</f>
        <v>11.61</v>
      </c>
      <c r="Q322" s="105">
        <f>VLOOKUP(Table3[Symbol],stockComparisonTrading_excel!$A$2:$X$562,19,FALSE)</f>
        <v>1.28</v>
      </c>
      <c r="R322" s="105">
        <f>VLOOKUP(Table3[Symbol],stockComparisonTrading_excel!$A$2:$X$562,20,FALSE)</f>
        <v>4.74</v>
      </c>
      <c r="S322" s="105">
        <f>VLOOKUP(Table3[Symbol],stockComparisonTrading_excel!$A$2:$X$562,21,FALSE)</f>
        <v>6.61</v>
      </c>
      <c r="T322" s="105">
        <f>VLOOKUP(Table3[Symbol],stockComparisonTrading_excel!$A$2:$X$562,22,FALSE)</f>
        <v>29.78</v>
      </c>
      <c r="U322" s="105">
        <f>VLOOKUP(Table3[Symbol],stockComparisonTrading_excel!$A$2:$X$562,23,FALSE)</f>
        <v>447369569</v>
      </c>
      <c r="V322" s="105">
        <f>VLOOKUP(Table3[Symbol],stockComparisonTrading_excel!$A$2:$X$562,24,FALSE)</f>
        <v>1</v>
      </c>
      <c r="W322" s="106" t="str">
        <f>VLOOKUP(Table3[Symbol],Finalcial!$A$2:$P$493,2)</f>
        <v>Q1/2013</v>
      </c>
      <c r="X322" s="107">
        <f>VLOOKUP(Table3[Symbol],Finalcial!$A$2:$P$493,3)</f>
        <v>41364</v>
      </c>
      <c r="Y322" s="107">
        <f>VLOOKUP(Table3[Symbol],Finalcial!$A$2:$P$493,4,FALSE)</f>
        <v>10667119</v>
      </c>
      <c r="Z322" s="107">
        <f>VLOOKUP(Table3[Symbol],Finalcial!$A$2:$P$493,5,FALSE)</f>
        <v>8545791</v>
      </c>
      <c r="AA322" s="107">
        <f>VLOOKUP(Table3[Symbol],Finalcial!$A$2:$P$493,6,FALSE)</f>
        <v>447370</v>
      </c>
      <c r="AB322" s="107">
        <f>VLOOKUP(Table3[Symbol],Finalcial!$A$2:$P$493,7,FALSE)</f>
        <v>2121328</v>
      </c>
      <c r="AC322" s="107">
        <f>VLOOKUP(Table3[Symbol],Finalcial!$A$2:$P$493,8,FALSE)</f>
        <v>817540</v>
      </c>
      <c r="AD322" s="107">
        <f>VLOOKUP(Table3[Symbol],Finalcial!$A$2:$P$493,9,FALSE)</f>
        <v>60638</v>
      </c>
      <c r="AE322" s="107">
        <f>VLOOKUP(Table3[Symbol],Finalcial!$A$2:$P$493,10,FALSE)</f>
        <v>0.14000000000000001</v>
      </c>
      <c r="AF322" s="107">
        <f>VLOOKUP(Table3[Symbol],Finalcial!$A$2:$P$493,11,FALSE)</f>
        <v>4.03</v>
      </c>
      <c r="AG322" s="107">
        <f>VLOOKUP(Table3[Symbol],Finalcial!$A$2:$P$493,12,FALSE)</f>
        <v>7.42</v>
      </c>
      <c r="AH322" s="107">
        <f>VLOOKUP(Table3[Symbol],Finalcial!$A$2:$P$493,13,FALSE)</f>
        <v>2.99</v>
      </c>
      <c r="AI322" s="107">
        <f>VLOOKUP(Table3[Symbol],Finalcial!$A$2:$P$493,14,FALSE)</f>
        <v>11.19</v>
      </c>
      <c r="AJ322" s="108">
        <f t="shared" si="6"/>
        <v>140.93128071506317</v>
      </c>
    </row>
    <row r="323" spans="1:36" ht="18.55" customHeight="1" x14ac:dyDescent="0.3">
      <c r="A323" s="38" t="s">
        <v>102</v>
      </c>
      <c r="B323" s="14" t="str">
        <f>VLOOKUP(Table3[Symbol],stockComparisonTrading_excel!$A$2:$X$562,2,FALSE)</f>
        <v>Food and Beverage</v>
      </c>
      <c r="C323" s="104">
        <f>VLOOKUP(Table3[Symbol],stockComparisonTrading_excel!$A$2:$X$562,3,FALSE)</f>
        <v>33.75</v>
      </c>
      <c r="D323" s="105">
        <f>VLOOKUP(Table3[Symbol],stockComparisonTrading_excel!$A$2:$X$562,18,FALSE)</f>
        <v>30.91</v>
      </c>
      <c r="E323" s="105">
        <f>VLOOKUP(Table3[Symbol],stockComparisonTrading_excel!$A$2:$X$562,18,FALSE)</f>
        <v>30.91</v>
      </c>
      <c r="F323" s="105">
        <f>VLOOKUP(Table3[Symbol],stockComparisonTrading_excel!$A$2:$X$562,18,FALSE)</f>
        <v>30.91</v>
      </c>
      <c r="G323" s="105">
        <f>VLOOKUP(Table3[Symbol],stockComparisonTrading_excel!$A$2:$X$562,18,FALSE)</f>
        <v>30.91</v>
      </c>
      <c r="H323" s="105">
        <f>VLOOKUP(Table3[Symbol],stockComparisonTrading_excel!$A$2:$X$562,18,FALSE)</f>
        <v>30.91</v>
      </c>
      <c r="I323" s="105">
        <f>VLOOKUP(Table3[Symbol],stockComparisonTrading_excel!$A$2:$X$562,18,FALSE)</f>
        <v>30.91</v>
      </c>
      <c r="J323" s="105">
        <f>VLOOKUP(Table3[Symbol],stockComparisonTrading_excel!$A$2:$X$562,18,FALSE)</f>
        <v>30.91</v>
      </c>
      <c r="K323" s="105">
        <f>VLOOKUP(Table3[Symbol],stockComparisonTrading_excel!$A$2:$X$562,18,FALSE)</f>
        <v>30.91</v>
      </c>
      <c r="L323" s="105">
        <f>VLOOKUP(Table3[Symbol],stockComparisonTrading_excel!$A$2:$X$562,18,FALSE)</f>
        <v>30.91</v>
      </c>
      <c r="M323" s="105">
        <f>VLOOKUP(Table3[Symbol],stockComparisonTrading_excel!$A$2:$X$562,18,FALSE)</f>
        <v>30.91</v>
      </c>
      <c r="N323" s="105">
        <f>VLOOKUP(Table3[Symbol],stockComparisonTrading_excel!$A$2:$X$562,18,FALSE)</f>
        <v>30.91</v>
      </c>
      <c r="O323" s="105">
        <f>VLOOKUP(Table3[Symbol],stockComparisonTrading_excel!$A$2:$X$562,17,FALSE)</f>
        <v>238095464409</v>
      </c>
      <c r="P323" s="105">
        <f>VLOOKUP(Table3[Symbol],stockComparisonTrading_excel!$A$2:$X$562,18,FALSE)</f>
        <v>30.91</v>
      </c>
      <c r="Q323" s="105">
        <f>VLOOKUP(Table3[Symbol],stockComparisonTrading_excel!$A$2:$X$562,19,FALSE)</f>
        <v>2.29</v>
      </c>
      <c r="R323" s="105">
        <f>VLOOKUP(Table3[Symbol],stockComparisonTrading_excel!$A$2:$X$562,20,FALSE)</f>
        <v>13.43</v>
      </c>
      <c r="S323" s="105">
        <f>VLOOKUP(Table3[Symbol],stockComparisonTrading_excel!$A$2:$X$562,21,FALSE)</f>
        <v>3.58</v>
      </c>
      <c r="T323" s="105">
        <f>VLOOKUP(Table3[Symbol],stockComparisonTrading_excel!$A$2:$X$562,22,FALSE)</f>
        <v>31.07</v>
      </c>
      <c r="U323" s="105">
        <f>VLOOKUP(Table3[Symbol],stockComparisonTrading_excel!$A$2:$X$562,23,FALSE)</f>
        <v>7742941932</v>
      </c>
      <c r="V323" s="105">
        <f>VLOOKUP(Table3[Symbol],stockComparisonTrading_excel!$A$2:$X$562,24,FALSE)</f>
        <v>1</v>
      </c>
      <c r="W323" s="106" t="str">
        <f>VLOOKUP(Table3[Symbol],Finalcial!$A$2:$P$493,2)</f>
        <v>Q1/2013</v>
      </c>
      <c r="X323" s="107">
        <f>VLOOKUP(Table3[Symbol],Finalcial!$A$2:$P$493,3)</f>
        <v>41364</v>
      </c>
      <c r="Y323" s="107">
        <f>VLOOKUP(Table3[Symbol],Finalcial!$A$2:$P$493,4,FALSE)</f>
        <v>325135848</v>
      </c>
      <c r="Z323" s="107">
        <f>VLOOKUP(Table3[Symbol],Finalcial!$A$2:$P$493,5,FALSE)</f>
        <v>206090740</v>
      </c>
      <c r="AA323" s="107">
        <f>VLOOKUP(Table3[Symbol],Finalcial!$A$2:$P$493,6,FALSE)</f>
        <v>7742942</v>
      </c>
      <c r="AB323" s="107">
        <f>VLOOKUP(Table3[Symbol],Finalcial!$A$2:$P$493,7,FALSE)</f>
        <v>102818154</v>
      </c>
      <c r="AC323" s="107">
        <f>VLOOKUP(Table3[Symbol],Finalcial!$A$2:$P$493,8,FALSE)</f>
        <v>91359585</v>
      </c>
      <c r="AD323" s="107">
        <f>VLOOKUP(Table3[Symbol],Finalcial!$A$2:$P$493,9,FALSE)</f>
        <v>1026336</v>
      </c>
      <c r="AE323" s="107">
        <f>VLOOKUP(Table3[Symbol],Finalcial!$A$2:$P$493,10,FALSE)</f>
        <v>0.14000000000000001</v>
      </c>
      <c r="AF323" s="107">
        <f>VLOOKUP(Table3[Symbol],Finalcial!$A$2:$P$493,11,FALSE)</f>
        <v>2</v>
      </c>
      <c r="AG323" s="107">
        <f>VLOOKUP(Table3[Symbol],Finalcial!$A$2:$P$493,12,FALSE)</f>
        <v>1.1200000000000001</v>
      </c>
      <c r="AH323" s="107">
        <f>VLOOKUP(Table3[Symbol],Finalcial!$A$2:$P$493,13,FALSE)</f>
        <v>6.31</v>
      </c>
      <c r="AI323" s="107">
        <f>VLOOKUP(Table3[Symbol],Finalcial!$A$2:$P$493,14,FALSE)</f>
        <v>7.55</v>
      </c>
      <c r="AJ323" s="108">
        <f t="shared" si="6"/>
        <v>200.80240778848253</v>
      </c>
    </row>
    <row r="324" spans="1:36" ht="18.55" customHeight="1" x14ac:dyDescent="0.3">
      <c r="A324" s="64" t="s">
        <v>460</v>
      </c>
      <c r="B324" s="14" t="str">
        <f>VLOOKUP(Table3[Symbol],stockComparisonTrading_excel!$A$2:$X$562,2,FALSE)</f>
        <v>Industrials: Petrochemicals &amp; Chemicals</v>
      </c>
      <c r="C324" s="104">
        <f>VLOOKUP(Table3[Symbol],stockComparisonTrading_excel!$A$2:$X$562,3,FALSE)</f>
        <v>88.5</v>
      </c>
      <c r="D324" s="105">
        <f>VLOOKUP(Table3[Symbol],stockComparisonTrading_excel!$A$2:$X$562,18,FALSE)</f>
        <v>12.68</v>
      </c>
      <c r="E324" s="105">
        <f>VLOOKUP(Table3[Symbol],stockComparisonTrading_excel!$A$2:$X$562,18,FALSE)</f>
        <v>12.68</v>
      </c>
      <c r="F324" s="105">
        <f>VLOOKUP(Table3[Symbol],stockComparisonTrading_excel!$A$2:$X$562,18,FALSE)</f>
        <v>12.68</v>
      </c>
      <c r="G324" s="105">
        <f>VLOOKUP(Table3[Symbol],stockComparisonTrading_excel!$A$2:$X$562,18,FALSE)</f>
        <v>12.68</v>
      </c>
      <c r="H324" s="105">
        <f>VLOOKUP(Table3[Symbol],stockComparisonTrading_excel!$A$2:$X$562,18,FALSE)</f>
        <v>12.68</v>
      </c>
      <c r="I324" s="105">
        <f>VLOOKUP(Table3[Symbol],stockComparisonTrading_excel!$A$2:$X$562,18,FALSE)</f>
        <v>12.68</v>
      </c>
      <c r="J324" s="105">
        <f>VLOOKUP(Table3[Symbol],stockComparisonTrading_excel!$A$2:$X$562,18,FALSE)</f>
        <v>12.68</v>
      </c>
      <c r="K324" s="105">
        <f>VLOOKUP(Table3[Symbol],stockComparisonTrading_excel!$A$2:$X$562,18,FALSE)</f>
        <v>12.68</v>
      </c>
      <c r="L324" s="105">
        <f>VLOOKUP(Table3[Symbol],stockComparisonTrading_excel!$A$2:$X$562,18,FALSE)</f>
        <v>12.68</v>
      </c>
      <c r="M324" s="105">
        <f>VLOOKUP(Table3[Symbol],stockComparisonTrading_excel!$A$2:$X$562,18,FALSE)</f>
        <v>12.68</v>
      </c>
      <c r="N324" s="105">
        <f>VLOOKUP(Table3[Symbol],stockComparisonTrading_excel!$A$2:$X$562,18,FALSE)</f>
        <v>12.68</v>
      </c>
      <c r="O324" s="105">
        <f>VLOOKUP(Table3[Symbol],stockComparisonTrading_excel!$A$2:$X$562,17,FALSE)</f>
        <v>1099575000</v>
      </c>
      <c r="P324" s="105">
        <f>VLOOKUP(Table3[Symbol],stockComparisonTrading_excel!$A$2:$X$562,18,FALSE)</f>
        <v>12.68</v>
      </c>
      <c r="Q324" s="105">
        <f>VLOOKUP(Table3[Symbol],stockComparisonTrading_excel!$A$2:$X$562,19,FALSE)</f>
        <v>1.68</v>
      </c>
      <c r="R324" s="105">
        <f>VLOOKUP(Table3[Symbol],stockComparisonTrading_excel!$A$2:$X$562,20,FALSE)</f>
        <v>5.38</v>
      </c>
      <c r="S324" s="105">
        <f>VLOOKUP(Table3[Symbol],stockComparisonTrading_excel!$A$2:$X$562,21,FALSE)</f>
        <v>7.73</v>
      </c>
      <c r="T324" s="105">
        <f>VLOOKUP(Table3[Symbol],stockComparisonTrading_excel!$A$2:$X$562,22,FALSE)</f>
        <v>2.0099999999999998</v>
      </c>
      <c r="U324" s="105">
        <f>VLOOKUP(Table3[Symbol],stockComparisonTrading_excel!$A$2:$X$562,23,FALSE)</f>
        <v>121500000</v>
      </c>
      <c r="V324" s="105">
        <f>VLOOKUP(Table3[Symbol],stockComparisonTrading_excel!$A$2:$X$562,24,FALSE)</f>
        <v>1</v>
      </c>
      <c r="W324" s="106" t="str">
        <f>VLOOKUP(Table3[Symbol],Finalcial!$A$2:$P$493,2)</f>
        <v>Q1/2013</v>
      </c>
      <c r="X324" s="107">
        <f>VLOOKUP(Table3[Symbol],Finalcial!$A$2:$P$493,3)</f>
        <v>41364</v>
      </c>
      <c r="Y324" s="107">
        <f>VLOOKUP(Table3[Symbol],Finalcial!$A$2:$P$493,4,FALSE)</f>
        <v>1124956</v>
      </c>
      <c r="Z324" s="107">
        <f>VLOOKUP(Table3[Symbol],Finalcial!$A$2:$P$493,5,FALSE)</f>
        <v>471479</v>
      </c>
      <c r="AA324" s="107">
        <f>VLOOKUP(Table3[Symbol],Finalcial!$A$2:$P$493,6,FALSE)</f>
        <v>121500</v>
      </c>
      <c r="AB324" s="107">
        <f>VLOOKUP(Table3[Symbol],Finalcial!$A$2:$P$493,7,FALSE)</f>
        <v>653477</v>
      </c>
      <c r="AC324" s="107">
        <f>VLOOKUP(Table3[Symbol],Finalcial!$A$2:$P$493,8,FALSE)</f>
        <v>401551</v>
      </c>
      <c r="AD324" s="107">
        <f>VLOOKUP(Table3[Symbol],Finalcial!$A$2:$P$493,9,FALSE)</f>
        <v>16668</v>
      </c>
      <c r="AE324" s="107">
        <f>VLOOKUP(Table3[Symbol],Finalcial!$A$2:$P$493,10,FALSE)</f>
        <v>0.14000000000000001</v>
      </c>
      <c r="AF324" s="107">
        <f>VLOOKUP(Table3[Symbol],Finalcial!$A$2:$P$493,11,FALSE)</f>
        <v>0.72</v>
      </c>
      <c r="AG324" s="107">
        <f>VLOOKUP(Table3[Symbol],Finalcial!$A$2:$P$493,12,FALSE)</f>
        <v>4.1500000000000004</v>
      </c>
      <c r="AH324" s="107">
        <f>VLOOKUP(Table3[Symbol],Finalcial!$A$2:$P$493,13,FALSE)</f>
        <v>9.9499999999999993</v>
      </c>
      <c r="AI324" s="107">
        <f>VLOOKUP(Table3[Symbol],Finalcial!$A$2:$P$493,14,FALSE)</f>
        <v>13.35</v>
      </c>
      <c r="AJ324" s="108">
        <f t="shared" si="6"/>
        <v>28.286477081833453</v>
      </c>
    </row>
    <row r="325" spans="1:36" ht="18.55" customHeight="1" x14ac:dyDescent="0.3">
      <c r="A325" s="64" t="s">
        <v>403</v>
      </c>
      <c r="B325" s="14" t="str">
        <f>VLOOKUP(Table3[Symbol],stockComparisonTrading_excel!$A$2:$X$562,2,FALSE)</f>
        <v>Property &amp; Construction: Construction Materials</v>
      </c>
      <c r="C325" s="104">
        <f>VLOOKUP(Table3[Symbol],stockComparisonTrading_excel!$A$2:$X$562,3,FALSE)</f>
        <v>1.29</v>
      </c>
      <c r="D325" s="105">
        <f>VLOOKUP(Table3[Symbol],stockComparisonTrading_excel!$A$2:$X$562,18,FALSE)</f>
        <v>25.28</v>
      </c>
      <c r="E325" s="105">
        <f>VLOOKUP(Table3[Symbol],stockComparisonTrading_excel!$A$2:$X$562,18,FALSE)</f>
        <v>25.28</v>
      </c>
      <c r="F325" s="105">
        <f>VLOOKUP(Table3[Symbol],stockComparisonTrading_excel!$A$2:$X$562,18,FALSE)</f>
        <v>25.28</v>
      </c>
      <c r="G325" s="105">
        <f>VLOOKUP(Table3[Symbol],stockComparisonTrading_excel!$A$2:$X$562,18,FALSE)</f>
        <v>25.28</v>
      </c>
      <c r="H325" s="105">
        <f>VLOOKUP(Table3[Symbol],stockComparisonTrading_excel!$A$2:$X$562,18,FALSE)</f>
        <v>25.28</v>
      </c>
      <c r="I325" s="105">
        <f>VLOOKUP(Table3[Symbol],stockComparisonTrading_excel!$A$2:$X$562,18,FALSE)</f>
        <v>25.28</v>
      </c>
      <c r="J325" s="105">
        <f>VLOOKUP(Table3[Symbol],stockComparisonTrading_excel!$A$2:$X$562,18,FALSE)</f>
        <v>25.28</v>
      </c>
      <c r="K325" s="105">
        <f>VLOOKUP(Table3[Symbol],stockComparisonTrading_excel!$A$2:$X$562,18,FALSE)</f>
        <v>25.28</v>
      </c>
      <c r="L325" s="105">
        <f>VLOOKUP(Table3[Symbol],stockComparisonTrading_excel!$A$2:$X$562,18,FALSE)</f>
        <v>25.28</v>
      </c>
      <c r="M325" s="105">
        <f>VLOOKUP(Table3[Symbol],stockComparisonTrading_excel!$A$2:$X$562,18,FALSE)</f>
        <v>25.28</v>
      </c>
      <c r="N325" s="105">
        <f>VLOOKUP(Table3[Symbol],stockComparisonTrading_excel!$A$2:$X$562,18,FALSE)</f>
        <v>25.28</v>
      </c>
      <c r="O325" s="105">
        <f>VLOOKUP(Table3[Symbol],stockComparisonTrading_excel!$A$2:$X$562,17,FALSE)</f>
        <v>1000283138.28</v>
      </c>
      <c r="P325" s="105">
        <f>VLOOKUP(Table3[Symbol],stockComparisonTrading_excel!$A$2:$X$562,18,FALSE)</f>
        <v>25.28</v>
      </c>
      <c r="Q325" s="105">
        <f>VLOOKUP(Table3[Symbol],stockComparisonTrading_excel!$A$2:$X$562,19,FALSE)</f>
        <v>5.04</v>
      </c>
      <c r="R325" s="105">
        <f>VLOOKUP(Table3[Symbol],stockComparisonTrading_excel!$A$2:$X$562,20,FALSE)</f>
        <v>0.32</v>
      </c>
      <c r="S325" s="105" t="str">
        <f>VLOOKUP(Table3[Symbol],stockComparisonTrading_excel!$A$2:$X$562,21,FALSE)</f>
        <v>-</v>
      </c>
      <c r="T325" s="105">
        <f>VLOOKUP(Table3[Symbol],stockComparisonTrading_excel!$A$2:$X$562,22,FALSE)</f>
        <v>1478.9</v>
      </c>
      <c r="U325" s="105">
        <f>VLOOKUP(Table3[Symbol],stockComparisonTrading_excel!$A$2:$X$562,23,FALSE)</f>
        <v>629108892</v>
      </c>
      <c r="V325" s="105">
        <f>VLOOKUP(Table3[Symbol],stockComparisonTrading_excel!$A$2:$X$562,24,FALSE)</f>
        <v>1</v>
      </c>
      <c r="W325" s="106" t="str">
        <f>VLOOKUP(Table3[Symbol],Finalcial!$A$2:$P$493,2)</f>
        <v>Q1/2013</v>
      </c>
      <c r="X325" s="107">
        <f>VLOOKUP(Table3[Symbol],Finalcial!$A$2:$P$493,3)</f>
        <v>41364</v>
      </c>
      <c r="Y325" s="107">
        <f>VLOOKUP(Table3[Symbol],Finalcial!$A$2:$P$493,4,FALSE)</f>
        <v>340895</v>
      </c>
      <c r="Z325" s="107">
        <f>VLOOKUP(Table3[Symbol],Finalcial!$A$2:$P$493,5,FALSE)</f>
        <v>37729</v>
      </c>
      <c r="AA325" s="107">
        <f>VLOOKUP(Table3[Symbol],Finalcial!$A$2:$P$493,6,FALSE)</f>
        <v>629109</v>
      </c>
      <c r="AB325" s="107">
        <f>VLOOKUP(Table3[Symbol],Finalcial!$A$2:$P$493,7,FALSE)</f>
        <v>287499</v>
      </c>
      <c r="AC325" s="107">
        <f>VLOOKUP(Table3[Symbol],Finalcial!$A$2:$P$493,8,FALSE)</f>
        <v>41134</v>
      </c>
      <c r="AD325" s="107">
        <f>VLOOKUP(Table3[Symbol],Finalcial!$A$2:$P$493,9,FALSE)</f>
        <v>89030</v>
      </c>
      <c r="AE325" s="107">
        <f>VLOOKUP(Table3[Symbol],Finalcial!$A$2:$P$493,10,FALSE)</f>
        <v>0.14000000000000001</v>
      </c>
      <c r="AF325" s="107">
        <f>VLOOKUP(Table3[Symbol],Finalcial!$A$2:$P$493,11,FALSE)</f>
        <v>0.13</v>
      </c>
      <c r="AG325" s="107">
        <f>VLOOKUP(Table3[Symbol],Finalcial!$A$2:$P$493,12,FALSE)</f>
        <v>216.44</v>
      </c>
      <c r="AH325" s="107">
        <f>VLOOKUP(Table3[Symbol],Finalcial!$A$2:$P$493,13,FALSE)</f>
        <v>5.99</v>
      </c>
      <c r="AI325" s="107">
        <f>VLOOKUP(Table3[Symbol],Finalcial!$A$2:$P$493,14,FALSE)</f>
        <v>38.130000000000003</v>
      </c>
      <c r="AJ325" s="108">
        <f t="shared" si="6"/>
        <v>0.42377850162866448</v>
      </c>
    </row>
    <row r="326" spans="1:36" ht="18.55" customHeight="1" x14ac:dyDescent="0.3">
      <c r="A326" s="64" t="s">
        <v>317</v>
      </c>
      <c r="B326" s="14" t="str">
        <f>VLOOKUP(Table3[Symbol],stockComparisonTrading_excel!$A$2:$X$562,2,FALSE)</f>
        <v>Property &amp; Construction: Construction Materials</v>
      </c>
      <c r="C326" s="104">
        <f>VLOOKUP(Table3[Symbol],stockComparisonTrading_excel!$A$2:$X$562,3,FALSE)</f>
        <v>14.7</v>
      </c>
      <c r="D326" s="105">
        <f>VLOOKUP(Table3[Symbol],stockComparisonTrading_excel!$A$2:$X$562,18,FALSE)</f>
        <v>19.309999999999999</v>
      </c>
      <c r="E326" s="105">
        <f>VLOOKUP(Table3[Symbol],stockComparisonTrading_excel!$A$2:$X$562,18,FALSE)</f>
        <v>19.309999999999999</v>
      </c>
      <c r="F326" s="105">
        <f>VLOOKUP(Table3[Symbol],stockComparisonTrading_excel!$A$2:$X$562,18,FALSE)</f>
        <v>19.309999999999999</v>
      </c>
      <c r="G326" s="105">
        <f>VLOOKUP(Table3[Symbol],stockComparisonTrading_excel!$A$2:$X$562,18,FALSE)</f>
        <v>19.309999999999999</v>
      </c>
      <c r="H326" s="105">
        <f>VLOOKUP(Table3[Symbol],stockComparisonTrading_excel!$A$2:$X$562,18,FALSE)</f>
        <v>19.309999999999999</v>
      </c>
      <c r="I326" s="105">
        <f>VLOOKUP(Table3[Symbol],stockComparisonTrading_excel!$A$2:$X$562,18,FALSE)</f>
        <v>19.309999999999999</v>
      </c>
      <c r="J326" s="105">
        <f>VLOOKUP(Table3[Symbol],stockComparisonTrading_excel!$A$2:$X$562,18,FALSE)</f>
        <v>19.309999999999999</v>
      </c>
      <c r="K326" s="105">
        <f>VLOOKUP(Table3[Symbol],stockComparisonTrading_excel!$A$2:$X$562,18,FALSE)</f>
        <v>19.309999999999999</v>
      </c>
      <c r="L326" s="105">
        <f>VLOOKUP(Table3[Symbol],stockComparisonTrading_excel!$A$2:$X$562,18,FALSE)</f>
        <v>19.309999999999999</v>
      </c>
      <c r="M326" s="105">
        <f>VLOOKUP(Table3[Symbol],stockComparisonTrading_excel!$A$2:$X$562,18,FALSE)</f>
        <v>19.309999999999999</v>
      </c>
      <c r="N326" s="105">
        <f>VLOOKUP(Table3[Symbol],stockComparisonTrading_excel!$A$2:$X$562,18,FALSE)</f>
        <v>19.309999999999999</v>
      </c>
      <c r="O326" s="105">
        <f>VLOOKUP(Table3[Symbol],stockComparisonTrading_excel!$A$2:$X$562,17,FALSE)</f>
        <v>6200000000</v>
      </c>
      <c r="P326" s="105">
        <f>VLOOKUP(Table3[Symbol],stockComparisonTrading_excel!$A$2:$X$562,18,FALSE)</f>
        <v>19.309999999999999</v>
      </c>
      <c r="Q326" s="105">
        <f>VLOOKUP(Table3[Symbol],stockComparisonTrading_excel!$A$2:$X$562,19,FALSE)</f>
        <v>3.43</v>
      </c>
      <c r="R326" s="105">
        <f>VLOOKUP(Table3[Symbol],stockComparisonTrading_excel!$A$2:$X$562,20,FALSE)</f>
        <v>4.51</v>
      </c>
      <c r="S326" s="105">
        <f>VLOOKUP(Table3[Symbol],stockComparisonTrading_excel!$A$2:$X$562,21,FALSE)</f>
        <v>2.06</v>
      </c>
      <c r="T326" s="105">
        <f>VLOOKUP(Table3[Symbol],stockComparisonTrading_excel!$A$2:$X$562,22,FALSE)</f>
        <v>9.76</v>
      </c>
      <c r="U326" s="105">
        <f>VLOOKUP(Table3[Symbol],stockComparisonTrading_excel!$A$2:$X$562,23,FALSE)</f>
        <v>400000000</v>
      </c>
      <c r="V326" s="105">
        <f>VLOOKUP(Table3[Symbol],stockComparisonTrading_excel!$A$2:$X$562,24,FALSE)</f>
        <v>1</v>
      </c>
      <c r="W326" s="106" t="str">
        <f>VLOOKUP(Table3[Symbol],Finalcial!$A$2:$P$493,2)</f>
        <v>Q4/2012</v>
      </c>
      <c r="X326" s="107">
        <f>VLOOKUP(Table3[Symbol],Finalcial!$A$2:$P$493,3)</f>
        <v>41274</v>
      </c>
      <c r="Y326" s="107">
        <f>VLOOKUP(Table3[Symbol],Finalcial!$A$2:$P$493,4,FALSE)</f>
        <v>2597755</v>
      </c>
      <c r="Z326" s="107">
        <f>VLOOKUP(Table3[Symbol],Finalcial!$A$2:$P$493,5,FALSE)</f>
        <v>792459</v>
      </c>
      <c r="AA326" s="107">
        <f>VLOOKUP(Table3[Symbol],Finalcial!$A$2:$P$493,6,FALSE)</f>
        <v>400000</v>
      </c>
      <c r="AB326" s="107">
        <f>VLOOKUP(Table3[Symbol],Finalcial!$A$2:$P$493,7,FALSE)</f>
        <v>1805296</v>
      </c>
      <c r="AC326" s="107">
        <f>VLOOKUP(Table3[Symbol],Finalcial!$A$2:$P$493,8,FALSE)</f>
        <v>575691</v>
      </c>
      <c r="AD326" s="107">
        <f>VLOOKUP(Table3[Symbol],Finalcial!$A$2:$P$493,9,FALSE)</f>
        <v>54675</v>
      </c>
      <c r="AE326" s="107">
        <f>VLOOKUP(Table3[Symbol],Finalcial!$A$2:$P$493,10,FALSE)</f>
        <v>0.14000000000000001</v>
      </c>
      <c r="AF326" s="107">
        <f>VLOOKUP(Table3[Symbol],Finalcial!$A$2:$P$493,11,FALSE)</f>
        <v>0.44</v>
      </c>
      <c r="AG326" s="107">
        <f>VLOOKUP(Table3[Symbol],Finalcial!$A$2:$P$493,12,FALSE)</f>
        <v>9.5</v>
      </c>
      <c r="AH326" s="107">
        <f>VLOOKUP(Table3[Symbol],Finalcial!$A$2:$P$493,13,FALSE)</f>
        <v>16.649999999999999</v>
      </c>
      <c r="AI326" s="107">
        <f>VLOOKUP(Table3[Symbol],Finalcial!$A$2:$P$493,14,FALSE)</f>
        <v>18.79</v>
      </c>
      <c r="AJ326" s="108">
        <f t="shared" si="6"/>
        <v>14.493991769547325</v>
      </c>
    </row>
    <row r="327" spans="1:36" ht="18.55" customHeight="1" x14ac:dyDescent="0.3">
      <c r="A327" s="64" t="s">
        <v>210</v>
      </c>
      <c r="B327" s="14" t="str">
        <f>VLOOKUP(Table3[Symbol],stockComparisonTrading_excel!$A$2:$X$562,2,FALSE)</f>
        <v>Property &amp; Construction: Property Development</v>
      </c>
      <c r="C327" s="104">
        <f>VLOOKUP(Table3[Symbol],stockComparisonTrading_excel!$A$2:$X$562,3,FALSE)</f>
        <v>3.06</v>
      </c>
      <c r="D327" s="105">
        <f>VLOOKUP(Table3[Symbol],stockComparisonTrading_excel!$A$2:$X$562,18,FALSE)</f>
        <v>10.43</v>
      </c>
      <c r="E327" s="105">
        <f>VLOOKUP(Table3[Symbol],stockComparisonTrading_excel!$A$2:$X$562,18,FALSE)</f>
        <v>10.43</v>
      </c>
      <c r="F327" s="105">
        <f>VLOOKUP(Table3[Symbol],stockComparisonTrading_excel!$A$2:$X$562,18,FALSE)</f>
        <v>10.43</v>
      </c>
      <c r="G327" s="105">
        <f>VLOOKUP(Table3[Symbol],stockComparisonTrading_excel!$A$2:$X$562,18,FALSE)</f>
        <v>10.43</v>
      </c>
      <c r="H327" s="105">
        <f>VLOOKUP(Table3[Symbol],stockComparisonTrading_excel!$A$2:$X$562,18,FALSE)</f>
        <v>10.43</v>
      </c>
      <c r="I327" s="105">
        <f>VLOOKUP(Table3[Symbol],stockComparisonTrading_excel!$A$2:$X$562,18,FALSE)</f>
        <v>10.43</v>
      </c>
      <c r="J327" s="105">
        <f>VLOOKUP(Table3[Symbol],stockComparisonTrading_excel!$A$2:$X$562,18,FALSE)</f>
        <v>10.43</v>
      </c>
      <c r="K327" s="105">
        <f>VLOOKUP(Table3[Symbol],stockComparisonTrading_excel!$A$2:$X$562,18,FALSE)</f>
        <v>10.43</v>
      </c>
      <c r="L327" s="105">
        <f>VLOOKUP(Table3[Symbol],stockComparisonTrading_excel!$A$2:$X$562,18,FALSE)</f>
        <v>10.43</v>
      </c>
      <c r="M327" s="105">
        <f>VLOOKUP(Table3[Symbol],stockComparisonTrading_excel!$A$2:$X$562,18,FALSE)</f>
        <v>10.43</v>
      </c>
      <c r="N327" s="105">
        <f>VLOOKUP(Table3[Symbol],stockComparisonTrading_excel!$A$2:$X$562,18,FALSE)</f>
        <v>10.43</v>
      </c>
      <c r="O327" s="105">
        <f>VLOOKUP(Table3[Symbol],stockComparisonTrading_excel!$A$2:$X$562,17,FALSE)</f>
        <v>3580500000</v>
      </c>
      <c r="P327" s="105">
        <f>VLOOKUP(Table3[Symbol],stockComparisonTrading_excel!$A$2:$X$562,18,FALSE)</f>
        <v>10.43</v>
      </c>
      <c r="Q327" s="105">
        <f>VLOOKUP(Table3[Symbol],stockComparisonTrading_excel!$A$2:$X$562,19,FALSE)</f>
        <v>0.85</v>
      </c>
      <c r="R327" s="105">
        <f>VLOOKUP(Table3[Symbol],stockComparisonTrading_excel!$A$2:$X$562,20,FALSE)</f>
        <v>5.08</v>
      </c>
      <c r="S327" s="105">
        <f>VLOOKUP(Table3[Symbol],stockComparisonTrading_excel!$A$2:$X$562,21,FALSE)</f>
        <v>4.1500000000000004</v>
      </c>
      <c r="T327" s="105">
        <f>VLOOKUP(Table3[Symbol],stockComparisonTrading_excel!$A$2:$X$562,22,FALSE)</f>
        <v>6.36</v>
      </c>
      <c r="U327" s="105">
        <f>VLOOKUP(Table3[Symbol],stockComparisonTrading_excel!$A$2:$X$562,23,FALSE)</f>
        <v>825000000</v>
      </c>
      <c r="V327" s="105">
        <f>VLOOKUP(Table3[Symbol],stockComparisonTrading_excel!$A$2:$X$562,24,FALSE)</f>
        <v>1</v>
      </c>
      <c r="W327" s="106" t="str">
        <f>VLOOKUP(Table3[Symbol],Finalcial!$A$2:$P$493,2)</f>
        <v>Q1/2013</v>
      </c>
      <c r="X327" s="107">
        <f>VLOOKUP(Table3[Symbol],Finalcial!$A$2:$P$493,3)</f>
        <v>41364</v>
      </c>
      <c r="Y327" s="107">
        <f>VLOOKUP(Table3[Symbol],Finalcial!$A$2:$P$493,4,FALSE)</f>
        <v>6046202</v>
      </c>
      <c r="Z327" s="107">
        <f>VLOOKUP(Table3[Symbol],Finalcial!$A$2:$P$493,5,FALSE)</f>
        <v>1855954</v>
      </c>
      <c r="AA327" s="107">
        <f>VLOOKUP(Table3[Symbol],Finalcial!$A$2:$P$493,6,FALSE)</f>
        <v>825000</v>
      </c>
      <c r="AB327" s="107">
        <f>VLOOKUP(Table3[Symbol],Finalcial!$A$2:$P$493,7,FALSE)</f>
        <v>4190248</v>
      </c>
      <c r="AC327" s="107">
        <f>VLOOKUP(Table3[Symbol],Finalcial!$A$2:$P$493,8,FALSE)</f>
        <v>626556</v>
      </c>
      <c r="AD327" s="107">
        <f>VLOOKUP(Table3[Symbol],Finalcial!$A$2:$P$493,9,FALSE)</f>
        <v>117258</v>
      </c>
      <c r="AE327" s="107">
        <f>VLOOKUP(Table3[Symbol],Finalcial!$A$2:$P$493,10,FALSE)</f>
        <v>0.14000000000000001</v>
      </c>
      <c r="AF327" s="107">
        <f>VLOOKUP(Table3[Symbol],Finalcial!$A$2:$P$493,11,FALSE)</f>
        <v>0.44</v>
      </c>
      <c r="AG327" s="107">
        <f>VLOOKUP(Table3[Symbol],Finalcial!$A$2:$P$493,12,FALSE)</f>
        <v>18.71</v>
      </c>
      <c r="AH327" s="107">
        <f>VLOOKUP(Table3[Symbol],Finalcial!$A$2:$P$493,13,FALSE)</f>
        <v>8.5500000000000007</v>
      </c>
      <c r="AI327" s="107">
        <f>VLOOKUP(Table3[Symbol],Finalcial!$A$2:$P$493,14,FALSE)</f>
        <v>8.42</v>
      </c>
      <c r="AJ327" s="108">
        <f t="shared" si="6"/>
        <v>15.827952037387641</v>
      </c>
    </row>
    <row r="328" spans="1:36" ht="18.55" customHeight="1" x14ac:dyDescent="0.3">
      <c r="A328" s="64" t="s">
        <v>213</v>
      </c>
      <c r="B328" s="14" t="str">
        <f>VLOOKUP(Table3[Symbol],stockComparisonTrading_excel!$A$2:$X$562,2,FALSE)</f>
        <v>Property &amp; Construction: Property Development</v>
      </c>
      <c r="C328" s="104">
        <f>VLOOKUP(Table3[Symbol],stockComparisonTrading_excel!$A$2:$X$562,3,FALSE)</f>
        <v>9.75</v>
      </c>
      <c r="D328" s="105">
        <f>VLOOKUP(Table3[Symbol],stockComparisonTrading_excel!$A$2:$X$562,18,FALSE)</f>
        <v>23.47</v>
      </c>
      <c r="E328" s="105">
        <f>VLOOKUP(Table3[Symbol],stockComparisonTrading_excel!$A$2:$X$562,18,FALSE)</f>
        <v>23.47</v>
      </c>
      <c r="F328" s="105">
        <f>VLOOKUP(Table3[Symbol],stockComparisonTrading_excel!$A$2:$X$562,18,FALSE)</f>
        <v>23.47</v>
      </c>
      <c r="G328" s="105">
        <f>VLOOKUP(Table3[Symbol],stockComparisonTrading_excel!$A$2:$X$562,18,FALSE)</f>
        <v>23.47</v>
      </c>
      <c r="H328" s="105">
        <f>VLOOKUP(Table3[Symbol],stockComparisonTrading_excel!$A$2:$X$562,18,FALSE)</f>
        <v>23.47</v>
      </c>
      <c r="I328" s="105">
        <f>VLOOKUP(Table3[Symbol],stockComparisonTrading_excel!$A$2:$X$562,18,FALSE)</f>
        <v>23.47</v>
      </c>
      <c r="J328" s="105">
        <f>VLOOKUP(Table3[Symbol],stockComparisonTrading_excel!$A$2:$X$562,18,FALSE)</f>
        <v>23.47</v>
      </c>
      <c r="K328" s="105">
        <f>VLOOKUP(Table3[Symbol],stockComparisonTrading_excel!$A$2:$X$562,18,FALSE)</f>
        <v>23.47</v>
      </c>
      <c r="L328" s="105">
        <f>VLOOKUP(Table3[Symbol],stockComparisonTrading_excel!$A$2:$X$562,18,FALSE)</f>
        <v>23.47</v>
      </c>
      <c r="M328" s="105">
        <f>VLOOKUP(Table3[Symbol],stockComparisonTrading_excel!$A$2:$X$562,18,FALSE)</f>
        <v>23.47</v>
      </c>
      <c r="N328" s="105">
        <f>VLOOKUP(Table3[Symbol],stockComparisonTrading_excel!$A$2:$X$562,18,FALSE)</f>
        <v>23.47</v>
      </c>
      <c r="O328" s="105">
        <f>VLOOKUP(Table3[Symbol],stockComparisonTrading_excel!$A$2:$X$562,17,FALSE)</f>
        <v>131339571951.3</v>
      </c>
      <c r="P328" s="105">
        <f>VLOOKUP(Table3[Symbol],stockComparisonTrading_excel!$A$2:$X$562,18,FALSE)</f>
        <v>23.47</v>
      </c>
      <c r="Q328" s="105">
        <f>VLOOKUP(Table3[Symbol],stockComparisonTrading_excel!$A$2:$X$562,19,FALSE)</f>
        <v>4</v>
      </c>
      <c r="R328" s="105">
        <f>VLOOKUP(Table3[Symbol],stockComparisonTrading_excel!$A$2:$X$562,20,FALSE)</f>
        <v>3.28</v>
      </c>
      <c r="S328" s="105">
        <f>VLOOKUP(Table3[Symbol],stockComparisonTrading_excel!$A$2:$X$562,21,FALSE)</f>
        <v>3.44</v>
      </c>
      <c r="T328" s="105">
        <f>VLOOKUP(Table3[Symbol],stockComparisonTrading_excel!$A$2:$X$562,22,FALSE)</f>
        <v>36.61</v>
      </c>
      <c r="U328" s="105">
        <f>VLOOKUP(Table3[Symbol],stockComparisonTrading_excel!$A$2:$X$562,23,FALSE)</f>
        <v>10025921523</v>
      </c>
      <c r="V328" s="105">
        <f>VLOOKUP(Table3[Symbol],stockComparisonTrading_excel!$A$2:$X$562,24,FALSE)</f>
        <v>1</v>
      </c>
      <c r="W328" s="106" t="str">
        <f>VLOOKUP(Table3[Symbol],Finalcial!$A$2:$P$493,2)</f>
        <v>Q1/2013</v>
      </c>
      <c r="X328" s="107">
        <f>VLOOKUP(Table3[Symbol],Finalcial!$A$2:$P$493,3)</f>
        <v>41364</v>
      </c>
      <c r="Y328" s="107">
        <f>VLOOKUP(Table3[Symbol],Finalcial!$A$2:$P$493,4,FALSE)</f>
        <v>68464840</v>
      </c>
      <c r="Z328" s="107">
        <f>VLOOKUP(Table3[Symbol],Finalcial!$A$2:$P$493,5,FALSE)</f>
        <v>34426308</v>
      </c>
      <c r="AA328" s="107">
        <f>VLOOKUP(Table3[Symbol],Finalcial!$A$2:$P$493,6,FALSE)</f>
        <v>10025922</v>
      </c>
      <c r="AB328" s="107">
        <f>VLOOKUP(Table3[Symbol],Finalcial!$A$2:$P$493,7,FALSE)</f>
        <v>32852629</v>
      </c>
      <c r="AC328" s="107">
        <f>VLOOKUP(Table3[Symbol],Finalcial!$A$2:$P$493,8,FALSE)</f>
        <v>6355328</v>
      </c>
      <c r="AD328" s="107">
        <f>VLOOKUP(Table3[Symbol],Finalcial!$A$2:$P$493,9,FALSE)</f>
        <v>1422026</v>
      </c>
      <c r="AE328" s="107">
        <f>VLOOKUP(Table3[Symbol],Finalcial!$A$2:$P$493,10,FALSE)</f>
        <v>0.14000000000000001</v>
      </c>
      <c r="AF328" s="107">
        <f>VLOOKUP(Table3[Symbol],Finalcial!$A$2:$P$493,11,FALSE)</f>
        <v>1.05</v>
      </c>
      <c r="AG328" s="107">
        <f>VLOOKUP(Table3[Symbol],Finalcial!$A$2:$P$493,12,FALSE)</f>
        <v>22.38</v>
      </c>
      <c r="AH328" s="107">
        <f>VLOOKUP(Table3[Symbol],Finalcial!$A$2:$P$493,13,FALSE)</f>
        <v>11.19</v>
      </c>
      <c r="AI328" s="107">
        <f>VLOOKUP(Table3[Symbol],Finalcial!$A$2:$P$493,14,FALSE)</f>
        <v>17.579999999999998</v>
      </c>
      <c r="AJ328" s="108">
        <f t="shared" si="6"/>
        <v>24.209337944594544</v>
      </c>
    </row>
    <row r="329" spans="1:36" ht="18.55" customHeight="1" x14ac:dyDescent="0.3">
      <c r="A329" s="64" t="s">
        <v>156</v>
      </c>
      <c r="B329" s="14" t="str">
        <f>VLOOKUP(Table3[Symbol],stockComparisonTrading_excel!$A$2:$X$562,2,FALSE)</f>
        <v>Services: Commerce</v>
      </c>
      <c r="C329" s="104">
        <f>VLOOKUP(Table3[Symbol],stockComparisonTrading_excel!$A$2:$X$562,3,FALSE)</f>
        <v>17.8</v>
      </c>
      <c r="D329" s="105">
        <f>VLOOKUP(Table3[Symbol],stockComparisonTrading_excel!$A$2:$X$562,18,FALSE)</f>
        <v>82.77</v>
      </c>
      <c r="E329" s="105">
        <f>VLOOKUP(Table3[Symbol],stockComparisonTrading_excel!$A$2:$X$562,18,FALSE)</f>
        <v>82.77</v>
      </c>
      <c r="F329" s="105">
        <f>VLOOKUP(Table3[Symbol],stockComparisonTrading_excel!$A$2:$X$562,18,FALSE)</f>
        <v>82.77</v>
      </c>
      <c r="G329" s="105">
        <f>VLOOKUP(Table3[Symbol],stockComparisonTrading_excel!$A$2:$X$562,18,FALSE)</f>
        <v>82.77</v>
      </c>
      <c r="H329" s="105">
        <f>VLOOKUP(Table3[Symbol],stockComparisonTrading_excel!$A$2:$X$562,18,FALSE)</f>
        <v>82.77</v>
      </c>
      <c r="I329" s="105">
        <f>VLOOKUP(Table3[Symbol],stockComparisonTrading_excel!$A$2:$X$562,18,FALSE)</f>
        <v>82.77</v>
      </c>
      <c r="J329" s="105">
        <f>VLOOKUP(Table3[Symbol],stockComparisonTrading_excel!$A$2:$X$562,18,FALSE)</f>
        <v>82.77</v>
      </c>
      <c r="K329" s="105">
        <f>VLOOKUP(Table3[Symbol],stockComparisonTrading_excel!$A$2:$X$562,18,FALSE)</f>
        <v>82.77</v>
      </c>
      <c r="L329" s="105">
        <f>VLOOKUP(Table3[Symbol],stockComparisonTrading_excel!$A$2:$X$562,18,FALSE)</f>
        <v>82.77</v>
      </c>
      <c r="M329" s="105">
        <f>VLOOKUP(Table3[Symbol],stockComparisonTrading_excel!$A$2:$X$562,18,FALSE)</f>
        <v>82.77</v>
      </c>
      <c r="N329" s="105">
        <f>VLOOKUP(Table3[Symbol],stockComparisonTrading_excel!$A$2:$X$562,18,FALSE)</f>
        <v>82.77</v>
      </c>
      <c r="O329" s="105">
        <f>VLOOKUP(Table3[Symbol],stockComparisonTrading_excel!$A$2:$X$562,17,FALSE)</f>
        <v>63384634993.5</v>
      </c>
      <c r="P329" s="105">
        <f>VLOOKUP(Table3[Symbol],stockComparisonTrading_excel!$A$2:$X$562,18,FALSE)</f>
        <v>82.77</v>
      </c>
      <c r="Q329" s="105">
        <f>VLOOKUP(Table3[Symbol],stockComparisonTrading_excel!$A$2:$X$562,19,FALSE)</f>
        <v>6.72</v>
      </c>
      <c r="R329" s="105">
        <f>VLOOKUP(Table3[Symbol],stockComparisonTrading_excel!$A$2:$X$562,20,FALSE)</f>
        <v>4.38</v>
      </c>
      <c r="S329" s="105">
        <f>VLOOKUP(Table3[Symbol],stockComparisonTrading_excel!$A$2:$X$562,21,FALSE)</f>
        <v>0.06</v>
      </c>
      <c r="T329" s="105">
        <f>VLOOKUP(Table3[Symbol],stockComparisonTrading_excel!$A$2:$X$562,22,FALSE)</f>
        <v>20.68</v>
      </c>
      <c r="U329" s="105">
        <f>VLOOKUP(Table3[Symbol],stockComparisonTrading_excel!$A$2:$X$562,23,FALSE)</f>
        <v>2510282574</v>
      </c>
      <c r="V329" s="105">
        <f>VLOOKUP(Table3[Symbol],stockComparisonTrading_excel!$A$2:$X$562,24,FALSE)</f>
        <v>1</v>
      </c>
      <c r="W329" s="106" t="str">
        <f>VLOOKUP(Table3[Symbol],Finalcial!$A$2:$P$493,2)</f>
        <v>Q1/2013</v>
      </c>
      <c r="X329" s="107">
        <f>VLOOKUP(Table3[Symbol],Finalcial!$A$2:$P$493,3)</f>
        <v>41364</v>
      </c>
      <c r="Y329" s="107">
        <f>VLOOKUP(Table3[Symbol],Finalcial!$A$2:$P$493,4,FALSE)</f>
        <v>12999595</v>
      </c>
      <c r="Z329" s="107">
        <f>VLOOKUP(Table3[Symbol],Finalcial!$A$2:$P$493,5,FALSE)</f>
        <v>3567215</v>
      </c>
      <c r="AA329" s="107">
        <f>VLOOKUP(Table3[Symbol],Finalcial!$A$2:$P$493,6,FALSE)</f>
        <v>2151672</v>
      </c>
      <c r="AB329" s="107">
        <f>VLOOKUP(Table3[Symbol],Finalcial!$A$2:$P$493,7,FALSE)</f>
        <v>9432380</v>
      </c>
      <c r="AC329" s="107">
        <f>VLOOKUP(Table3[Symbol],Finalcial!$A$2:$P$493,8,FALSE)</f>
        <v>3721922</v>
      </c>
      <c r="AD329" s="107">
        <f>VLOOKUP(Table3[Symbol],Finalcial!$A$2:$P$493,9,FALSE)</f>
        <v>295083</v>
      </c>
      <c r="AE329" s="107">
        <f>VLOOKUP(Table3[Symbol],Finalcial!$A$2:$P$493,10,FALSE)</f>
        <v>0.14000000000000001</v>
      </c>
      <c r="AF329" s="107">
        <f>VLOOKUP(Table3[Symbol],Finalcial!$A$2:$P$493,11,FALSE)</f>
        <v>0.38</v>
      </c>
      <c r="AG329" s="107">
        <f>VLOOKUP(Table3[Symbol],Finalcial!$A$2:$P$493,12,FALSE)</f>
        <v>7.93</v>
      </c>
      <c r="AH329" s="107">
        <f>VLOOKUP(Table3[Symbol],Finalcial!$A$2:$P$493,13,FALSE)</f>
        <v>10.15</v>
      </c>
      <c r="AI329" s="107">
        <f>VLOOKUP(Table3[Symbol],Finalcial!$A$2:$P$493,14,FALSE)</f>
        <v>10.95</v>
      </c>
      <c r="AJ329" s="108">
        <f t="shared" si="6"/>
        <v>12.088852966792395</v>
      </c>
    </row>
    <row r="330" spans="1:36" ht="18.55" customHeight="1" x14ac:dyDescent="0.3">
      <c r="A330" s="64" t="s">
        <v>260</v>
      </c>
      <c r="B330" s="14" t="str">
        <f>VLOOKUP(Table3[Symbol],stockComparisonTrading_excel!$A$2:$X$562,2,FALSE)</f>
        <v>Technology: Communication Technology</v>
      </c>
      <c r="C330" s="104">
        <f>VLOOKUP(Table3[Symbol],stockComparisonTrading_excel!$A$2:$X$562,3,FALSE)</f>
        <v>5.25</v>
      </c>
      <c r="D330" s="105">
        <f>VLOOKUP(Table3[Symbol],stockComparisonTrading_excel!$A$2:$X$562,18,FALSE)</f>
        <v>8.94</v>
      </c>
      <c r="E330" s="105">
        <f>VLOOKUP(Table3[Symbol],stockComparisonTrading_excel!$A$2:$X$562,18,FALSE)</f>
        <v>8.94</v>
      </c>
      <c r="F330" s="105">
        <f>VLOOKUP(Table3[Symbol],stockComparisonTrading_excel!$A$2:$X$562,18,FALSE)</f>
        <v>8.94</v>
      </c>
      <c r="G330" s="105">
        <f>VLOOKUP(Table3[Symbol],stockComparisonTrading_excel!$A$2:$X$562,18,FALSE)</f>
        <v>8.94</v>
      </c>
      <c r="H330" s="105">
        <f>VLOOKUP(Table3[Symbol],stockComparisonTrading_excel!$A$2:$X$562,18,FALSE)</f>
        <v>8.94</v>
      </c>
      <c r="I330" s="105">
        <f>VLOOKUP(Table3[Symbol],stockComparisonTrading_excel!$A$2:$X$562,18,FALSE)</f>
        <v>8.94</v>
      </c>
      <c r="J330" s="105">
        <f>VLOOKUP(Table3[Symbol],stockComparisonTrading_excel!$A$2:$X$562,18,FALSE)</f>
        <v>8.94</v>
      </c>
      <c r="K330" s="105">
        <f>VLOOKUP(Table3[Symbol],stockComparisonTrading_excel!$A$2:$X$562,18,FALSE)</f>
        <v>8.94</v>
      </c>
      <c r="L330" s="105">
        <f>VLOOKUP(Table3[Symbol],stockComparisonTrading_excel!$A$2:$X$562,18,FALSE)</f>
        <v>8.94</v>
      </c>
      <c r="M330" s="105">
        <f>VLOOKUP(Table3[Symbol],stockComparisonTrading_excel!$A$2:$X$562,18,FALSE)</f>
        <v>8.94</v>
      </c>
      <c r="N330" s="105">
        <f>VLOOKUP(Table3[Symbol],stockComparisonTrading_excel!$A$2:$X$562,18,FALSE)</f>
        <v>8.94</v>
      </c>
      <c r="O330" s="105">
        <f>VLOOKUP(Table3[Symbol],stockComparisonTrading_excel!$A$2:$X$562,17,FALSE)</f>
        <v>2106000000</v>
      </c>
      <c r="P330" s="105">
        <f>VLOOKUP(Table3[Symbol],stockComparisonTrading_excel!$A$2:$X$562,18,FALSE)</f>
        <v>8.94</v>
      </c>
      <c r="Q330" s="105">
        <f>VLOOKUP(Table3[Symbol],stockComparisonTrading_excel!$A$2:$X$562,19,FALSE)</f>
        <v>1.69</v>
      </c>
      <c r="R330" s="105">
        <f>VLOOKUP(Table3[Symbol],stockComparisonTrading_excel!$A$2:$X$562,20,FALSE)</f>
        <v>3.45</v>
      </c>
      <c r="S330" s="105">
        <f>VLOOKUP(Table3[Symbol],stockComparisonTrading_excel!$A$2:$X$562,21,FALSE)</f>
        <v>5.98</v>
      </c>
      <c r="T330" s="105">
        <f>VLOOKUP(Table3[Symbol],stockComparisonTrading_excel!$A$2:$X$562,22,FALSE)</f>
        <v>46.9</v>
      </c>
      <c r="U330" s="105">
        <f>VLOOKUP(Table3[Symbol],stockComparisonTrading_excel!$A$2:$X$562,23,FALSE)</f>
        <v>360000000</v>
      </c>
      <c r="V330" s="105">
        <f>VLOOKUP(Table3[Symbol],stockComparisonTrading_excel!$A$2:$X$562,24,FALSE)</f>
        <v>1</v>
      </c>
      <c r="W330" s="106" t="str">
        <f>VLOOKUP(Table3[Symbol],Finalcial!$A$2:$P$493,2)</f>
        <v>Q1/2013</v>
      </c>
      <c r="X330" s="107">
        <f>VLOOKUP(Table3[Symbol],Finalcial!$A$2:$P$493,3)</f>
        <v>41364</v>
      </c>
      <c r="Y330" s="107">
        <f>VLOOKUP(Table3[Symbol],Finalcial!$A$2:$P$493,4,FALSE)</f>
        <v>2921057.53</v>
      </c>
      <c r="Z330" s="107">
        <f>VLOOKUP(Table3[Symbol],Finalcial!$A$2:$P$493,5,FALSE)</f>
        <v>1670527.12</v>
      </c>
      <c r="AA330" s="107">
        <f>VLOOKUP(Table3[Symbol],Finalcial!$A$2:$P$493,6,FALSE)</f>
        <v>360000</v>
      </c>
      <c r="AB330" s="107">
        <f>VLOOKUP(Table3[Symbol],Finalcial!$A$2:$P$493,7,FALSE)</f>
        <v>1243100.6599999999</v>
      </c>
      <c r="AC330" s="107">
        <f>VLOOKUP(Table3[Symbol],Finalcial!$A$2:$P$493,8,FALSE)</f>
        <v>1584000.07</v>
      </c>
      <c r="AD330" s="107">
        <f>VLOOKUP(Table3[Symbol],Finalcial!$A$2:$P$493,9,FALSE)</f>
        <v>50694.98</v>
      </c>
      <c r="AE330" s="107">
        <f>VLOOKUP(Table3[Symbol],Finalcial!$A$2:$P$493,10,FALSE)</f>
        <v>0.14000000000000001</v>
      </c>
      <c r="AF330" s="107">
        <f>VLOOKUP(Table3[Symbol],Finalcial!$A$2:$P$493,11,FALSE)</f>
        <v>1.34</v>
      </c>
      <c r="AG330" s="107">
        <f>VLOOKUP(Table3[Symbol],Finalcial!$A$2:$P$493,12,FALSE)</f>
        <v>3.2</v>
      </c>
      <c r="AH330" s="107">
        <f>VLOOKUP(Table3[Symbol],Finalcial!$A$2:$P$493,13,FALSE)</f>
        <v>10.95</v>
      </c>
      <c r="AI330" s="107">
        <f>VLOOKUP(Table3[Symbol],Finalcial!$A$2:$P$493,14,FALSE)</f>
        <v>19.899999999999999</v>
      </c>
      <c r="AJ330" s="108">
        <f t="shared" si="6"/>
        <v>32.952515613972032</v>
      </c>
    </row>
    <row r="331" spans="1:36" ht="18.55" customHeight="1" x14ac:dyDescent="0.3">
      <c r="A331" s="43" t="s">
        <v>62</v>
      </c>
      <c r="B331" s="14" t="str">
        <f>VLOOKUP(Table3[Symbol],stockComparisonTrading_excel!$A$2:$X$562,2,FALSE)</f>
        <v>Financials: Finance and Securities</v>
      </c>
      <c r="C331" s="104">
        <f>VLOOKUP(Table3[Symbol],stockComparisonTrading_excel!$A$2:$X$562,3,FALSE)</f>
        <v>6.15</v>
      </c>
      <c r="D331" s="105">
        <f>VLOOKUP(Table3[Symbol],stockComparisonTrading_excel!$A$2:$X$562,18,FALSE)</f>
        <v>13.11</v>
      </c>
      <c r="E331" s="105">
        <f>VLOOKUP(Table3[Symbol],stockComparisonTrading_excel!$A$2:$X$562,18,FALSE)</f>
        <v>13.11</v>
      </c>
      <c r="F331" s="105">
        <f>VLOOKUP(Table3[Symbol],stockComparisonTrading_excel!$A$2:$X$562,18,FALSE)</f>
        <v>13.11</v>
      </c>
      <c r="G331" s="105">
        <f>VLOOKUP(Table3[Symbol],stockComparisonTrading_excel!$A$2:$X$562,18,FALSE)</f>
        <v>13.11</v>
      </c>
      <c r="H331" s="105">
        <f>VLOOKUP(Table3[Symbol],stockComparisonTrading_excel!$A$2:$X$562,18,FALSE)</f>
        <v>13.11</v>
      </c>
      <c r="I331" s="105">
        <f>VLOOKUP(Table3[Symbol],stockComparisonTrading_excel!$A$2:$X$562,18,FALSE)</f>
        <v>13.11</v>
      </c>
      <c r="J331" s="105">
        <f>VLOOKUP(Table3[Symbol],stockComparisonTrading_excel!$A$2:$X$562,18,FALSE)</f>
        <v>13.11</v>
      </c>
      <c r="K331" s="105">
        <f>VLOOKUP(Table3[Symbol],stockComparisonTrading_excel!$A$2:$X$562,18,FALSE)</f>
        <v>13.11</v>
      </c>
      <c r="L331" s="105">
        <f>VLOOKUP(Table3[Symbol],stockComparisonTrading_excel!$A$2:$X$562,18,FALSE)</f>
        <v>13.11</v>
      </c>
      <c r="M331" s="105">
        <f>VLOOKUP(Table3[Symbol],stockComparisonTrading_excel!$A$2:$X$562,18,FALSE)</f>
        <v>13.11</v>
      </c>
      <c r="N331" s="105">
        <f>VLOOKUP(Table3[Symbol],stockComparisonTrading_excel!$A$2:$X$562,18,FALSE)</f>
        <v>13.11</v>
      </c>
      <c r="O331" s="105">
        <f>VLOOKUP(Table3[Symbol],stockComparisonTrading_excel!$A$2:$X$562,17,FALSE)</f>
        <v>1260000000</v>
      </c>
      <c r="P331" s="105">
        <f>VLOOKUP(Table3[Symbol],stockComparisonTrading_excel!$A$2:$X$562,18,FALSE)</f>
        <v>13.11</v>
      </c>
      <c r="Q331" s="105">
        <f>VLOOKUP(Table3[Symbol],stockComparisonTrading_excel!$A$2:$X$562,19,FALSE)</f>
        <v>0.64</v>
      </c>
      <c r="R331" s="105">
        <f>VLOOKUP(Table3[Symbol],stockComparisonTrading_excel!$A$2:$X$562,20,FALSE)</f>
        <v>9.82</v>
      </c>
      <c r="S331" s="105">
        <f>VLOOKUP(Table3[Symbol],stockComparisonTrading_excel!$A$2:$X$562,21,FALSE)</f>
        <v>4.76</v>
      </c>
      <c r="T331" s="105">
        <f>VLOOKUP(Table3[Symbol],stockComparisonTrading_excel!$A$2:$X$562,22,FALSE)</f>
        <v>29.68</v>
      </c>
      <c r="U331" s="105">
        <f>VLOOKUP(Table3[Symbol],stockComparisonTrading_excel!$A$2:$X$562,23,FALSE)</f>
        <v>200000000</v>
      </c>
      <c r="V331" s="105">
        <f>VLOOKUP(Table3[Symbol],stockComparisonTrading_excel!$A$2:$X$562,24,FALSE)</f>
        <v>5</v>
      </c>
      <c r="W331" s="106" t="str">
        <f>VLOOKUP(Table3[Symbol],Finalcial!$A$2:$P$493,2)</f>
        <v>Q1/2013</v>
      </c>
      <c r="X331" s="107">
        <f>VLOOKUP(Table3[Symbol],Finalcial!$A$2:$P$493,3)</f>
        <v>41364</v>
      </c>
      <c r="Y331" s="107">
        <f>VLOOKUP(Table3[Symbol],Finalcial!$A$2:$P$493,4,FALSE)</f>
        <v>6447174</v>
      </c>
      <c r="Z331" s="107">
        <f>VLOOKUP(Table3[Symbol],Finalcial!$A$2:$P$493,5,FALSE)</f>
        <v>4484776</v>
      </c>
      <c r="AA331" s="107">
        <f>VLOOKUP(Table3[Symbol],Finalcial!$A$2:$P$493,6,FALSE)</f>
        <v>1000000</v>
      </c>
      <c r="AB331" s="107">
        <f>VLOOKUP(Table3[Symbol],Finalcial!$A$2:$P$493,7,FALSE)</f>
        <v>1962398</v>
      </c>
      <c r="AC331" s="107">
        <f>VLOOKUP(Table3[Symbol],Finalcial!$A$2:$P$493,8,FALSE)</f>
        <v>97826</v>
      </c>
      <c r="AD331" s="107">
        <f>VLOOKUP(Table3[Symbol],Finalcial!$A$2:$P$493,9,FALSE)</f>
        <v>25423</v>
      </c>
      <c r="AE331" s="107">
        <f>VLOOKUP(Table3[Symbol],Finalcial!$A$2:$P$493,10,FALSE)</f>
        <v>0.13</v>
      </c>
      <c r="AF331" s="107">
        <f>VLOOKUP(Table3[Symbol],Finalcial!$A$2:$P$493,11,FALSE)</f>
        <v>2.29</v>
      </c>
      <c r="AG331" s="107">
        <f>VLOOKUP(Table3[Symbol],Finalcial!$A$2:$P$493,12,FALSE)</f>
        <v>25.99</v>
      </c>
      <c r="AH331" s="107">
        <f>VLOOKUP(Table3[Symbol],Finalcial!$A$2:$P$493,13,FALSE)</f>
        <v>2.38</v>
      </c>
      <c r="AI331" s="107">
        <f>VLOOKUP(Table3[Symbol],Finalcial!$A$2:$P$493,14,FALSE)</f>
        <v>5.07</v>
      </c>
      <c r="AJ331" s="108">
        <f t="shared" si="6"/>
        <v>176.4062463123943</v>
      </c>
    </row>
    <row r="332" spans="1:36" ht="18.55" customHeight="1" x14ac:dyDescent="0.3">
      <c r="A332" s="64" t="s">
        <v>149</v>
      </c>
      <c r="B332" s="14" t="str">
        <f>VLOOKUP(Table3[Symbol],stockComparisonTrading_excel!$A$2:$X$562,2,FALSE)</f>
        <v>Industrials: Petrochemicals &amp; Chemicals</v>
      </c>
      <c r="C332" s="104">
        <f>VLOOKUP(Table3[Symbol],stockComparisonTrading_excel!$A$2:$X$562,3,FALSE)</f>
        <v>4.78</v>
      </c>
      <c r="D332" s="105">
        <f>VLOOKUP(Table3[Symbol],stockComparisonTrading_excel!$A$2:$X$562,18,FALSE)</f>
        <v>12.37</v>
      </c>
      <c r="E332" s="105">
        <f>VLOOKUP(Table3[Symbol],stockComparisonTrading_excel!$A$2:$X$562,18,FALSE)</f>
        <v>12.37</v>
      </c>
      <c r="F332" s="105">
        <f>VLOOKUP(Table3[Symbol],stockComparisonTrading_excel!$A$2:$X$562,18,FALSE)</f>
        <v>12.37</v>
      </c>
      <c r="G332" s="105">
        <f>VLOOKUP(Table3[Symbol],stockComparisonTrading_excel!$A$2:$X$562,18,FALSE)</f>
        <v>12.37</v>
      </c>
      <c r="H332" s="105">
        <f>VLOOKUP(Table3[Symbol],stockComparisonTrading_excel!$A$2:$X$562,18,FALSE)</f>
        <v>12.37</v>
      </c>
      <c r="I332" s="105">
        <f>VLOOKUP(Table3[Symbol],stockComparisonTrading_excel!$A$2:$X$562,18,FALSE)</f>
        <v>12.37</v>
      </c>
      <c r="J332" s="105">
        <f>VLOOKUP(Table3[Symbol],stockComparisonTrading_excel!$A$2:$X$562,18,FALSE)</f>
        <v>12.37</v>
      </c>
      <c r="K332" s="105">
        <f>VLOOKUP(Table3[Symbol],stockComparisonTrading_excel!$A$2:$X$562,18,FALSE)</f>
        <v>12.37</v>
      </c>
      <c r="L332" s="105">
        <f>VLOOKUP(Table3[Symbol],stockComparisonTrading_excel!$A$2:$X$562,18,FALSE)</f>
        <v>12.37</v>
      </c>
      <c r="M332" s="105">
        <f>VLOOKUP(Table3[Symbol],stockComparisonTrading_excel!$A$2:$X$562,18,FALSE)</f>
        <v>12.37</v>
      </c>
      <c r="N332" s="105">
        <f>VLOOKUP(Table3[Symbol],stockComparisonTrading_excel!$A$2:$X$562,18,FALSE)</f>
        <v>12.37</v>
      </c>
      <c r="O332" s="105">
        <f>VLOOKUP(Table3[Symbol],stockComparisonTrading_excel!$A$2:$X$562,17,FALSE)</f>
        <v>968000000</v>
      </c>
      <c r="P332" s="105">
        <f>VLOOKUP(Table3[Symbol],stockComparisonTrading_excel!$A$2:$X$562,18,FALSE)</f>
        <v>12.37</v>
      </c>
      <c r="Q332" s="105">
        <f>VLOOKUP(Table3[Symbol],stockComparisonTrading_excel!$A$2:$X$562,19,FALSE)</f>
        <v>2.25</v>
      </c>
      <c r="R332" s="105">
        <f>VLOOKUP(Table3[Symbol],stockComparisonTrading_excel!$A$2:$X$562,20,FALSE)</f>
        <v>2.15</v>
      </c>
      <c r="S332" s="105">
        <f>VLOOKUP(Table3[Symbol],stockComparisonTrading_excel!$A$2:$X$562,21,FALSE)</f>
        <v>7.44</v>
      </c>
      <c r="T332" s="105">
        <f>VLOOKUP(Table3[Symbol],stockComparisonTrading_excel!$A$2:$X$562,22,FALSE)</f>
        <v>8.01</v>
      </c>
      <c r="U332" s="105">
        <f>VLOOKUP(Table3[Symbol],stockComparisonTrading_excel!$A$2:$X$562,23,FALSE)</f>
        <v>200000000</v>
      </c>
      <c r="V332" s="105">
        <f>VLOOKUP(Table3[Symbol],stockComparisonTrading_excel!$A$2:$X$562,24,FALSE)</f>
        <v>1</v>
      </c>
      <c r="W332" s="106" t="str">
        <f>VLOOKUP(Table3[Symbol],Finalcial!$A$2:$P$493,2)</f>
        <v>Q1/2013</v>
      </c>
      <c r="X332" s="107">
        <f>VLOOKUP(Table3[Symbol],Finalcial!$A$2:$P$493,3)</f>
        <v>41364</v>
      </c>
      <c r="Y332" s="107">
        <f>VLOOKUP(Table3[Symbol],Finalcial!$A$2:$P$493,4,FALSE)</f>
        <v>1243197</v>
      </c>
      <c r="Z332" s="107">
        <f>VLOOKUP(Table3[Symbol],Finalcial!$A$2:$P$493,5,FALSE)</f>
        <v>813230</v>
      </c>
      <c r="AA332" s="107">
        <f>VLOOKUP(Table3[Symbol],Finalcial!$A$2:$P$493,6,FALSE)</f>
        <v>200000</v>
      </c>
      <c r="AB332" s="107">
        <f>VLOOKUP(Table3[Symbol],Finalcial!$A$2:$P$493,7,FALSE)</f>
        <v>429967</v>
      </c>
      <c r="AC332" s="107">
        <f>VLOOKUP(Table3[Symbol],Finalcial!$A$2:$P$493,8,FALSE)</f>
        <v>800613</v>
      </c>
      <c r="AD332" s="107">
        <f>VLOOKUP(Table3[Symbol],Finalcial!$A$2:$P$493,9,FALSE)</f>
        <v>26741</v>
      </c>
      <c r="AE332" s="107">
        <f>VLOOKUP(Table3[Symbol],Finalcial!$A$2:$P$493,10,FALSE)</f>
        <v>0.13</v>
      </c>
      <c r="AF332" s="107">
        <f>VLOOKUP(Table3[Symbol],Finalcial!$A$2:$P$493,11,FALSE)</f>
        <v>1.89</v>
      </c>
      <c r="AG332" s="107">
        <f>VLOOKUP(Table3[Symbol],Finalcial!$A$2:$P$493,12,FALSE)</f>
        <v>3.34</v>
      </c>
      <c r="AH332" s="107">
        <f>VLOOKUP(Table3[Symbol],Finalcial!$A$2:$P$493,13,FALSE)</f>
        <v>8.99</v>
      </c>
      <c r="AI332" s="107">
        <f>VLOOKUP(Table3[Symbol],Finalcial!$A$2:$P$493,14,FALSE)</f>
        <v>18.55</v>
      </c>
      <c r="AJ332" s="108">
        <f t="shared" si="6"/>
        <v>30.411353352529822</v>
      </c>
    </row>
    <row r="333" spans="1:36" ht="18.55" customHeight="1" x14ac:dyDescent="0.3">
      <c r="A333" s="64" t="s">
        <v>267</v>
      </c>
      <c r="B333" s="14" t="str">
        <f>VLOOKUP(Table3[Symbol],stockComparisonTrading_excel!$A$2:$X$562,2,FALSE)</f>
        <v>Services: Health Care Services</v>
      </c>
      <c r="C333" s="104">
        <f>VLOOKUP(Table3[Symbol],stockComparisonTrading_excel!$A$2:$X$562,3,FALSE)</f>
        <v>57.5</v>
      </c>
      <c r="D333" s="105">
        <f>VLOOKUP(Table3[Symbol],stockComparisonTrading_excel!$A$2:$X$562,18,FALSE)</f>
        <v>129.97999999999999</v>
      </c>
      <c r="E333" s="105">
        <f>VLOOKUP(Table3[Symbol],stockComparisonTrading_excel!$A$2:$X$562,18,FALSE)</f>
        <v>129.97999999999999</v>
      </c>
      <c r="F333" s="105">
        <f>VLOOKUP(Table3[Symbol],stockComparisonTrading_excel!$A$2:$X$562,18,FALSE)</f>
        <v>129.97999999999999</v>
      </c>
      <c r="G333" s="105">
        <f>VLOOKUP(Table3[Symbol],stockComparisonTrading_excel!$A$2:$X$562,18,FALSE)</f>
        <v>129.97999999999999</v>
      </c>
      <c r="H333" s="105">
        <f>VLOOKUP(Table3[Symbol],stockComparisonTrading_excel!$A$2:$X$562,18,FALSE)</f>
        <v>129.97999999999999</v>
      </c>
      <c r="I333" s="105">
        <f>VLOOKUP(Table3[Symbol],stockComparisonTrading_excel!$A$2:$X$562,18,FALSE)</f>
        <v>129.97999999999999</v>
      </c>
      <c r="J333" s="105">
        <f>VLOOKUP(Table3[Symbol],stockComparisonTrading_excel!$A$2:$X$562,18,FALSE)</f>
        <v>129.97999999999999</v>
      </c>
      <c r="K333" s="105">
        <f>VLOOKUP(Table3[Symbol],stockComparisonTrading_excel!$A$2:$X$562,18,FALSE)</f>
        <v>129.97999999999999</v>
      </c>
      <c r="L333" s="105">
        <f>VLOOKUP(Table3[Symbol],stockComparisonTrading_excel!$A$2:$X$562,18,FALSE)</f>
        <v>129.97999999999999</v>
      </c>
      <c r="M333" s="105">
        <f>VLOOKUP(Table3[Symbol],stockComparisonTrading_excel!$A$2:$X$562,18,FALSE)</f>
        <v>129.97999999999999</v>
      </c>
      <c r="N333" s="105">
        <f>VLOOKUP(Table3[Symbol],stockComparisonTrading_excel!$A$2:$X$562,18,FALSE)</f>
        <v>129.97999999999999</v>
      </c>
      <c r="O333" s="105">
        <f>VLOOKUP(Table3[Symbol],stockComparisonTrading_excel!$A$2:$X$562,17,FALSE)</f>
        <v>560000000</v>
      </c>
      <c r="P333" s="105">
        <f>VLOOKUP(Table3[Symbol],stockComparisonTrading_excel!$A$2:$X$562,18,FALSE)</f>
        <v>129.97999999999999</v>
      </c>
      <c r="Q333" s="105">
        <f>VLOOKUP(Table3[Symbol],stockComparisonTrading_excel!$A$2:$X$562,19,FALSE)</f>
        <v>1.97</v>
      </c>
      <c r="R333" s="105">
        <f>VLOOKUP(Table3[Symbol],stockComparisonTrading_excel!$A$2:$X$562,20,FALSE)</f>
        <v>28.48</v>
      </c>
      <c r="S333" s="105">
        <f>VLOOKUP(Table3[Symbol],stockComparisonTrading_excel!$A$2:$X$562,21,FALSE)</f>
        <v>0.36</v>
      </c>
      <c r="T333" s="105">
        <f>VLOOKUP(Table3[Symbol],stockComparisonTrading_excel!$A$2:$X$562,22,FALSE)</f>
        <v>17.22</v>
      </c>
      <c r="U333" s="105">
        <f>VLOOKUP(Table3[Symbol],stockComparisonTrading_excel!$A$2:$X$562,23,FALSE)</f>
        <v>10000000</v>
      </c>
      <c r="V333" s="105">
        <f>VLOOKUP(Table3[Symbol],stockComparisonTrading_excel!$A$2:$X$562,24,FALSE)</f>
        <v>10</v>
      </c>
      <c r="W333" s="106" t="str">
        <f>VLOOKUP(Table3[Symbol],Finalcial!$A$2:$P$493,2)</f>
        <v>Q1/2013</v>
      </c>
      <c r="X333" s="107">
        <f>VLOOKUP(Table3[Symbol],Finalcial!$A$2:$P$493,3)</f>
        <v>41364</v>
      </c>
      <c r="Y333" s="107">
        <f>VLOOKUP(Table3[Symbol],Finalcial!$A$2:$P$493,4,FALSE)</f>
        <v>420701.17</v>
      </c>
      <c r="Z333" s="107">
        <f>VLOOKUP(Table3[Symbol],Finalcial!$A$2:$P$493,5,FALSE)</f>
        <v>127029.14</v>
      </c>
      <c r="AA333" s="107">
        <f>VLOOKUP(Table3[Symbol],Finalcial!$A$2:$P$493,6,FALSE)</f>
        <v>100000</v>
      </c>
      <c r="AB333" s="107">
        <f>VLOOKUP(Table3[Symbol],Finalcial!$A$2:$P$493,7,FALSE)</f>
        <v>293672.03000000003</v>
      </c>
      <c r="AC333" s="107">
        <f>VLOOKUP(Table3[Symbol],Finalcial!$A$2:$P$493,8,FALSE)</f>
        <v>59980.68</v>
      </c>
      <c r="AD333" s="107">
        <f>VLOOKUP(Table3[Symbol],Finalcial!$A$2:$P$493,9,FALSE)</f>
        <v>1324.63</v>
      </c>
      <c r="AE333" s="107">
        <f>VLOOKUP(Table3[Symbol],Finalcial!$A$2:$P$493,10,FALSE)</f>
        <v>0.13</v>
      </c>
      <c r="AF333" s="107">
        <f>VLOOKUP(Table3[Symbol],Finalcial!$A$2:$P$493,11,FALSE)</f>
        <v>0.43</v>
      </c>
      <c r="AG333" s="107">
        <f>VLOOKUP(Table3[Symbol],Finalcial!$A$2:$P$493,12,FALSE)</f>
        <v>2.21</v>
      </c>
      <c r="AH333" s="107">
        <f>VLOOKUP(Table3[Symbol],Finalcial!$A$2:$P$493,13,FALSE)</f>
        <v>4.22</v>
      </c>
      <c r="AI333" s="107">
        <f>VLOOKUP(Table3[Symbol],Finalcial!$A$2:$P$493,14,FALSE)</f>
        <v>3.13</v>
      </c>
      <c r="AJ333" s="108">
        <f t="shared" si="6"/>
        <v>95.897828072744829</v>
      </c>
    </row>
    <row r="334" spans="1:36" ht="18.55" customHeight="1" x14ac:dyDescent="0.3">
      <c r="A334" s="64" t="s">
        <v>520</v>
      </c>
      <c r="B334" s="14" t="str">
        <f>VLOOKUP(Table3[Symbol],stockComparisonTrading_excel!$A$2:$X$562,2,FALSE)</f>
        <v>Services: Media &amp; Publishing</v>
      </c>
      <c r="C334" s="104">
        <f>VLOOKUP(Table3[Symbol],stockComparisonTrading_excel!$A$2:$X$562,3,FALSE)</f>
        <v>45.5</v>
      </c>
      <c r="D334" s="105">
        <f>VLOOKUP(Table3[Symbol],stockComparisonTrading_excel!$A$2:$X$562,18,FALSE)</f>
        <v>38.36</v>
      </c>
      <c r="E334" s="105">
        <f>VLOOKUP(Table3[Symbol],stockComparisonTrading_excel!$A$2:$X$562,18,FALSE)</f>
        <v>38.36</v>
      </c>
      <c r="F334" s="105">
        <f>VLOOKUP(Table3[Symbol],stockComparisonTrading_excel!$A$2:$X$562,18,FALSE)</f>
        <v>38.36</v>
      </c>
      <c r="G334" s="105">
        <f>VLOOKUP(Table3[Symbol],stockComparisonTrading_excel!$A$2:$X$562,18,FALSE)</f>
        <v>38.36</v>
      </c>
      <c r="H334" s="105">
        <f>VLOOKUP(Table3[Symbol],stockComparisonTrading_excel!$A$2:$X$562,18,FALSE)</f>
        <v>38.36</v>
      </c>
      <c r="I334" s="105">
        <f>VLOOKUP(Table3[Symbol],stockComparisonTrading_excel!$A$2:$X$562,18,FALSE)</f>
        <v>38.36</v>
      </c>
      <c r="J334" s="105">
        <f>VLOOKUP(Table3[Symbol],stockComparisonTrading_excel!$A$2:$X$562,18,FALSE)</f>
        <v>38.36</v>
      </c>
      <c r="K334" s="105">
        <f>VLOOKUP(Table3[Symbol],stockComparisonTrading_excel!$A$2:$X$562,18,FALSE)</f>
        <v>38.36</v>
      </c>
      <c r="L334" s="105">
        <f>VLOOKUP(Table3[Symbol],stockComparisonTrading_excel!$A$2:$X$562,18,FALSE)</f>
        <v>38.36</v>
      </c>
      <c r="M334" s="105">
        <f>VLOOKUP(Table3[Symbol],stockComparisonTrading_excel!$A$2:$X$562,18,FALSE)</f>
        <v>38.36</v>
      </c>
      <c r="N334" s="105">
        <f>VLOOKUP(Table3[Symbol],stockComparisonTrading_excel!$A$2:$X$562,18,FALSE)</f>
        <v>38.36</v>
      </c>
      <c r="O334" s="105">
        <f>VLOOKUP(Table3[Symbol],stockComparisonTrading_excel!$A$2:$X$562,17,FALSE)</f>
        <v>13819553495</v>
      </c>
      <c r="P334" s="105">
        <f>VLOOKUP(Table3[Symbol],stockComparisonTrading_excel!$A$2:$X$562,18,FALSE)</f>
        <v>38.36</v>
      </c>
      <c r="Q334" s="105">
        <f>VLOOKUP(Table3[Symbol],stockComparisonTrading_excel!$A$2:$X$562,19,FALSE)</f>
        <v>9.8699999999999992</v>
      </c>
      <c r="R334" s="105">
        <f>VLOOKUP(Table3[Symbol],stockComparisonTrading_excel!$A$2:$X$562,20,FALSE)</f>
        <v>5.45</v>
      </c>
      <c r="S334" s="105">
        <f>VLOOKUP(Table3[Symbol],stockComparisonTrading_excel!$A$2:$X$562,21,FALSE)</f>
        <v>2.6</v>
      </c>
      <c r="T334" s="105">
        <f>VLOOKUP(Table3[Symbol],stockComparisonTrading_excel!$A$2:$X$562,22,FALSE)</f>
        <v>30.43</v>
      </c>
      <c r="U334" s="105">
        <f>VLOOKUP(Table3[Symbol],stockComparisonTrading_excel!$A$2:$X$562,23,FALSE)</f>
        <v>257107972</v>
      </c>
      <c r="V334" s="105">
        <f>VLOOKUP(Table3[Symbol],stockComparisonTrading_excel!$A$2:$X$562,24,FALSE)</f>
        <v>1</v>
      </c>
      <c r="W334" s="106" t="str">
        <f>VLOOKUP(Table3[Symbol],Finalcial!$A$2:$P$493,2)</f>
        <v>Q1/2013</v>
      </c>
      <c r="X334" s="107">
        <f>VLOOKUP(Table3[Symbol],Finalcial!$A$2:$P$493,3)</f>
        <v>41364</v>
      </c>
      <c r="Y334" s="107">
        <f>VLOOKUP(Table3[Symbol],Finalcial!$A$2:$P$493,4,FALSE)</f>
        <v>1852922</v>
      </c>
      <c r="Z334" s="107">
        <f>VLOOKUP(Table3[Symbol],Finalcial!$A$2:$P$493,5,FALSE)</f>
        <v>406183</v>
      </c>
      <c r="AA334" s="107">
        <f>VLOOKUP(Table3[Symbol],Finalcial!$A$2:$P$493,6,FALSE)</f>
        <v>257108</v>
      </c>
      <c r="AB334" s="107">
        <f>VLOOKUP(Table3[Symbol],Finalcial!$A$2:$P$493,7,FALSE)</f>
        <v>1400726</v>
      </c>
      <c r="AC334" s="107">
        <f>VLOOKUP(Table3[Symbol],Finalcial!$A$2:$P$493,8,FALSE)</f>
        <v>411298</v>
      </c>
      <c r="AD334" s="107">
        <f>VLOOKUP(Table3[Symbol],Finalcial!$A$2:$P$493,9,FALSE)</f>
        <v>32940</v>
      </c>
      <c r="AE334" s="107">
        <f>VLOOKUP(Table3[Symbol],Finalcial!$A$2:$P$493,10,FALSE)</f>
        <v>0.13</v>
      </c>
      <c r="AF334" s="107">
        <f>VLOOKUP(Table3[Symbol],Finalcial!$A$2:$P$493,11,FALSE)</f>
        <v>0.28999999999999998</v>
      </c>
      <c r="AG334" s="107">
        <f>VLOOKUP(Table3[Symbol],Finalcial!$A$2:$P$493,12,FALSE)</f>
        <v>8.01</v>
      </c>
      <c r="AH334" s="107">
        <f>VLOOKUP(Table3[Symbol],Finalcial!$A$2:$P$493,13,FALSE)</f>
        <v>27.85</v>
      </c>
      <c r="AI334" s="107">
        <f>VLOOKUP(Table3[Symbol],Finalcial!$A$2:$P$493,14,FALSE)</f>
        <v>26.65</v>
      </c>
      <c r="AJ334" s="108">
        <f t="shared" si="6"/>
        <v>12.330995749848208</v>
      </c>
    </row>
    <row r="335" spans="1:36" ht="18.55" customHeight="1" x14ac:dyDescent="0.3">
      <c r="A335" s="38" t="s">
        <v>335</v>
      </c>
      <c r="B335" s="14" t="str">
        <f>VLOOKUP(Table3[Symbol],stockComparisonTrading_excel!$A$2:$X$562,2,FALSE)</f>
        <v>Consumer Products: Pharmaceuticals</v>
      </c>
      <c r="C335" s="104">
        <f>VLOOKUP(Table3[Symbol],stockComparisonTrading_excel!$A$2:$X$562,3,FALSE)</f>
        <v>18.399999999999999</v>
      </c>
      <c r="D335" s="105">
        <f>VLOOKUP(Table3[Symbol],stockComparisonTrading_excel!$A$2:$X$562,18,FALSE)</f>
        <v>11.61</v>
      </c>
      <c r="E335" s="105">
        <f>VLOOKUP(Table3[Symbol],stockComparisonTrading_excel!$A$2:$X$562,18,FALSE)</f>
        <v>11.61</v>
      </c>
      <c r="F335" s="105">
        <f>VLOOKUP(Table3[Symbol],stockComparisonTrading_excel!$A$2:$X$562,18,FALSE)</f>
        <v>11.61</v>
      </c>
      <c r="G335" s="105">
        <f>VLOOKUP(Table3[Symbol],stockComparisonTrading_excel!$A$2:$X$562,18,FALSE)</f>
        <v>11.61</v>
      </c>
      <c r="H335" s="105">
        <f>VLOOKUP(Table3[Symbol],stockComparisonTrading_excel!$A$2:$X$562,18,FALSE)</f>
        <v>11.61</v>
      </c>
      <c r="I335" s="105">
        <f>VLOOKUP(Table3[Symbol],stockComparisonTrading_excel!$A$2:$X$562,18,FALSE)</f>
        <v>11.61</v>
      </c>
      <c r="J335" s="105">
        <f>VLOOKUP(Table3[Symbol],stockComparisonTrading_excel!$A$2:$X$562,18,FALSE)</f>
        <v>11.61</v>
      </c>
      <c r="K335" s="105">
        <f>VLOOKUP(Table3[Symbol],stockComparisonTrading_excel!$A$2:$X$562,18,FALSE)</f>
        <v>11.61</v>
      </c>
      <c r="L335" s="105">
        <f>VLOOKUP(Table3[Symbol],stockComparisonTrading_excel!$A$2:$X$562,18,FALSE)</f>
        <v>11.61</v>
      </c>
      <c r="M335" s="105">
        <f>VLOOKUP(Table3[Symbol],stockComparisonTrading_excel!$A$2:$X$562,18,FALSE)</f>
        <v>11.61</v>
      </c>
      <c r="N335" s="105">
        <f>VLOOKUP(Table3[Symbol],stockComparisonTrading_excel!$A$2:$X$562,18,FALSE)</f>
        <v>11.61</v>
      </c>
      <c r="O335" s="105">
        <f>VLOOKUP(Table3[Symbol],stockComparisonTrading_excel!$A$2:$X$562,17,FALSE)</f>
        <v>2548824076</v>
      </c>
      <c r="P335" s="105">
        <f>VLOOKUP(Table3[Symbol],stockComparisonTrading_excel!$A$2:$X$562,18,FALSE)</f>
        <v>11.61</v>
      </c>
      <c r="Q335" s="105">
        <f>VLOOKUP(Table3[Symbol],stockComparisonTrading_excel!$A$2:$X$562,19,FALSE)</f>
        <v>0.84</v>
      </c>
      <c r="R335" s="105">
        <f>VLOOKUP(Table3[Symbol],stockComparisonTrading_excel!$A$2:$X$562,20,FALSE)</f>
        <v>20.14</v>
      </c>
      <c r="S335" s="105">
        <f>VLOOKUP(Table3[Symbol],stockComparisonTrading_excel!$A$2:$X$562,21,FALSE)</f>
        <v>4.71</v>
      </c>
      <c r="T335" s="105">
        <f>VLOOKUP(Table3[Symbol],stockComparisonTrading_excel!$A$2:$X$562,22,FALSE)</f>
        <v>0.82</v>
      </c>
      <c r="U335" s="105">
        <f>VLOOKUP(Table3[Symbol],stockComparisonTrading_excel!$A$2:$X$562,23,FALSE)</f>
        <v>149930828</v>
      </c>
      <c r="V335" s="105">
        <f>VLOOKUP(Table3[Symbol],stockComparisonTrading_excel!$A$2:$X$562,24,FALSE)</f>
        <v>1</v>
      </c>
      <c r="W335" s="106" t="str">
        <f>VLOOKUP(Table3[Symbol],Finalcial!$A$2:$P$493,2)</f>
        <v>Q4/2012</v>
      </c>
      <c r="X335" s="107">
        <f>VLOOKUP(Table3[Symbol],Finalcial!$A$2:$P$493,3)</f>
        <v>41274</v>
      </c>
      <c r="Y335" s="107">
        <f>VLOOKUP(Table3[Symbol],Finalcial!$A$2:$P$493,4,FALSE)</f>
        <v>5684548</v>
      </c>
      <c r="Z335" s="107">
        <f>VLOOKUP(Table3[Symbol],Finalcial!$A$2:$P$493,5,FALSE)</f>
        <v>2376884</v>
      </c>
      <c r="AA335" s="107">
        <f>VLOOKUP(Table3[Symbol],Finalcial!$A$2:$P$493,6,FALSE)</f>
        <v>149931</v>
      </c>
      <c r="AB335" s="107">
        <f>VLOOKUP(Table3[Symbol],Finalcial!$A$2:$P$493,7,FALSE)</f>
        <v>3019014</v>
      </c>
      <c r="AC335" s="107">
        <f>VLOOKUP(Table3[Symbol],Finalcial!$A$2:$P$493,8,FALSE)</f>
        <v>1039018</v>
      </c>
      <c r="AD335" s="107">
        <f>VLOOKUP(Table3[Symbol],Finalcial!$A$2:$P$493,9,FALSE)</f>
        <v>18331</v>
      </c>
      <c r="AE335" s="107">
        <f>VLOOKUP(Table3[Symbol],Finalcial!$A$2:$P$493,10,FALSE)</f>
        <v>0.12</v>
      </c>
      <c r="AF335" s="107">
        <f>VLOOKUP(Table3[Symbol],Finalcial!$A$2:$P$493,11,FALSE)</f>
        <v>0.79</v>
      </c>
      <c r="AG335" s="107">
        <f>VLOOKUP(Table3[Symbol],Finalcial!$A$2:$P$493,12,FALSE)</f>
        <v>1.76</v>
      </c>
      <c r="AH335" s="107">
        <f>VLOOKUP(Table3[Symbol],Finalcial!$A$2:$P$493,13,FALSE)</f>
        <v>6.16</v>
      </c>
      <c r="AI335" s="107">
        <f>VLOOKUP(Table3[Symbol],Finalcial!$A$2:$P$493,14,FALSE)</f>
        <v>7.64</v>
      </c>
      <c r="AJ335" s="108">
        <f t="shared" si="6"/>
        <v>129.66472096448638</v>
      </c>
    </row>
    <row r="336" spans="1:36" ht="18.55" customHeight="1" x14ac:dyDescent="0.3">
      <c r="A336" s="64" t="s">
        <v>513</v>
      </c>
      <c r="B336" s="14" t="str">
        <f>VLOOKUP(Table3[Symbol],stockComparisonTrading_excel!$A$2:$X$562,2,FALSE)</f>
        <v>Industrials: Petrochemicals &amp; Chemicals</v>
      </c>
      <c r="C336" s="104">
        <f>VLOOKUP(Table3[Symbol],stockComparisonTrading_excel!$A$2:$X$562,3,FALSE)</f>
        <v>18</v>
      </c>
      <c r="D336" s="105">
        <f>VLOOKUP(Table3[Symbol],stockComparisonTrading_excel!$A$2:$X$562,18,FALSE)</f>
        <v>14.37</v>
      </c>
      <c r="E336" s="105">
        <f>VLOOKUP(Table3[Symbol],stockComparisonTrading_excel!$A$2:$X$562,18,FALSE)</f>
        <v>14.37</v>
      </c>
      <c r="F336" s="105">
        <f>VLOOKUP(Table3[Symbol],stockComparisonTrading_excel!$A$2:$X$562,18,FALSE)</f>
        <v>14.37</v>
      </c>
      <c r="G336" s="105">
        <f>VLOOKUP(Table3[Symbol],stockComparisonTrading_excel!$A$2:$X$562,18,FALSE)</f>
        <v>14.37</v>
      </c>
      <c r="H336" s="105">
        <f>VLOOKUP(Table3[Symbol],stockComparisonTrading_excel!$A$2:$X$562,18,FALSE)</f>
        <v>14.37</v>
      </c>
      <c r="I336" s="105">
        <f>VLOOKUP(Table3[Symbol],stockComparisonTrading_excel!$A$2:$X$562,18,FALSE)</f>
        <v>14.37</v>
      </c>
      <c r="J336" s="105">
        <f>VLOOKUP(Table3[Symbol],stockComparisonTrading_excel!$A$2:$X$562,18,FALSE)</f>
        <v>14.37</v>
      </c>
      <c r="K336" s="105">
        <f>VLOOKUP(Table3[Symbol],stockComparisonTrading_excel!$A$2:$X$562,18,FALSE)</f>
        <v>14.37</v>
      </c>
      <c r="L336" s="105">
        <f>VLOOKUP(Table3[Symbol],stockComparisonTrading_excel!$A$2:$X$562,18,FALSE)</f>
        <v>14.37</v>
      </c>
      <c r="M336" s="105">
        <f>VLOOKUP(Table3[Symbol],stockComparisonTrading_excel!$A$2:$X$562,18,FALSE)</f>
        <v>14.37</v>
      </c>
      <c r="N336" s="105">
        <f>VLOOKUP(Table3[Symbol],stockComparisonTrading_excel!$A$2:$X$562,18,FALSE)</f>
        <v>14.37</v>
      </c>
      <c r="O336" s="105">
        <f>VLOOKUP(Table3[Symbol],stockComparisonTrading_excel!$A$2:$X$562,17,FALSE)</f>
        <v>18844575759.599998</v>
      </c>
      <c r="P336" s="105">
        <f>VLOOKUP(Table3[Symbol],stockComparisonTrading_excel!$A$2:$X$562,18,FALSE)</f>
        <v>14.37</v>
      </c>
      <c r="Q336" s="105">
        <f>VLOOKUP(Table3[Symbol],stockComparisonTrading_excel!$A$2:$X$562,19,FALSE)</f>
        <v>1.1100000000000001</v>
      </c>
      <c r="R336" s="105">
        <f>VLOOKUP(Table3[Symbol],stockComparisonTrading_excel!$A$2:$X$562,20,FALSE)</f>
        <v>14.3</v>
      </c>
      <c r="S336" s="105">
        <f>VLOOKUP(Table3[Symbol],stockComparisonTrading_excel!$A$2:$X$562,21,FALSE)</f>
        <v>5.38</v>
      </c>
      <c r="T336" s="105">
        <f>VLOOKUP(Table3[Symbol],stockComparisonTrading_excel!$A$2:$X$562,22,FALSE)</f>
        <v>7.27</v>
      </c>
      <c r="U336" s="105">
        <f>VLOOKUP(Table3[Symbol],stockComparisonTrading_excel!$A$2:$X$562,23,FALSE)</f>
        <v>1185193444</v>
      </c>
      <c r="V336" s="105">
        <f>VLOOKUP(Table3[Symbol],stockComparisonTrading_excel!$A$2:$X$562,24,FALSE)</f>
        <v>6</v>
      </c>
      <c r="W336" s="106" t="str">
        <f>VLOOKUP(Table3[Symbol],Finalcial!$A$2:$P$493,2)</f>
        <v>Q1/2013</v>
      </c>
      <c r="X336" s="107">
        <f>VLOOKUP(Table3[Symbol],Finalcial!$A$2:$P$493,3)</f>
        <v>41364</v>
      </c>
      <c r="Y336" s="107">
        <f>VLOOKUP(Table3[Symbol],Finalcial!$A$2:$P$493,4,FALSE)</f>
        <v>22066856</v>
      </c>
      <c r="Z336" s="107">
        <f>VLOOKUP(Table3[Symbol],Finalcial!$A$2:$P$493,5,FALSE)</f>
        <v>5120216</v>
      </c>
      <c r="AA336" s="107">
        <f>VLOOKUP(Table3[Symbol],Finalcial!$A$2:$P$493,6,FALSE)</f>
        <v>7111161</v>
      </c>
      <c r="AB336" s="107">
        <f>VLOOKUP(Table3[Symbol],Finalcial!$A$2:$P$493,7,FALSE)</f>
        <v>16946640</v>
      </c>
      <c r="AC336" s="107">
        <f>VLOOKUP(Table3[Symbol],Finalcial!$A$2:$P$493,8,FALSE)</f>
        <v>4582769</v>
      </c>
      <c r="AD336" s="107">
        <f>VLOOKUP(Table3[Symbol],Finalcial!$A$2:$P$493,9,FALSE)</f>
        <v>137686</v>
      </c>
      <c r="AE336" s="107">
        <f>VLOOKUP(Table3[Symbol],Finalcial!$A$2:$P$493,10,FALSE)</f>
        <v>0.12</v>
      </c>
      <c r="AF336" s="107">
        <f>VLOOKUP(Table3[Symbol],Finalcial!$A$2:$P$493,11,FALSE)</f>
        <v>0.3</v>
      </c>
      <c r="AG336" s="107">
        <f>VLOOKUP(Table3[Symbol],Finalcial!$A$2:$P$493,12,FALSE)</f>
        <v>3</v>
      </c>
      <c r="AH336" s="107">
        <f>VLOOKUP(Table3[Symbol],Finalcial!$A$2:$P$493,13,FALSE)</f>
        <v>6.91</v>
      </c>
      <c r="AI336" s="107">
        <f>VLOOKUP(Table3[Symbol],Finalcial!$A$2:$P$493,14,FALSE)</f>
        <v>7.77</v>
      </c>
      <c r="AJ336" s="108">
        <f t="shared" si="6"/>
        <v>37.187629824383016</v>
      </c>
    </row>
    <row r="337" spans="1:36" ht="18.55" customHeight="1" x14ac:dyDescent="0.3">
      <c r="A337" s="64" t="s">
        <v>35</v>
      </c>
      <c r="B337" s="14" t="str">
        <f>VLOOKUP(Table3[Symbol],stockComparisonTrading_excel!$A$2:$X$562,2,FALSE)</f>
        <v>Property &amp; Construction: Property Development</v>
      </c>
      <c r="C337" s="104">
        <f>VLOOKUP(Table3[Symbol],stockComparisonTrading_excel!$A$2:$X$562,3,FALSE)</f>
        <v>16.2</v>
      </c>
      <c r="D337" s="105">
        <f>VLOOKUP(Table3[Symbol],stockComparisonTrading_excel!$A$2:$X$562,18,FALSE)</f>
        <v>17.05</v>
      </c>
      <c r="E337" s="105">
        <f>VLOOKUP(Table3[Symbol],stockComparisonTrading_excel!$A$2:$X$562,18,FALSE)</f>
        <v>17.05</v>
      </c>
      <c r="F337" s="105">
        <f>VLOOKUP(Table3[Symbol],stockComparisonTrading_excel!$A$2:$X$562,18,FALSE)</f>
        <v>17.05</v>
      </c>
      <c r="G337" s="105">
        <f>VLOOKUP(Table3[Symbol],stockComparisonTrading_excel!$A$2:$X$562,18,FALSE)</f>
        <v>17.05</v>
      </c>
      <c r="H337" s="105">
        <f>VLOOKUP(Table3[Symbol],stockComparisonTrading_excel!$A$2:$X$562,18,FALSE)</f>
        <v>17.05</v>
      </c>
      <c r="I337" s="105">
        <f>VLOOKUP(Table3[Symbol],stockComparisonTrading_excel!$A$2:$X$562,18,FALSE)</f>
        <v>17.05</v>
      </c>
      <c r="J337" s="105">
        <f>VLOOKUP(Table3[Symbol],stockComparisonTrading_excel!$A$2:$X$562,18,FALSE)</f>
        <v>17.05</v>
      </c>
      <c r="K337" s="105">
        <f>VLOOKUP(Table3[Symbol],stockComparisonTrading_excel!$A$2:$X$562,18,FALSE)</f>
        <v>17.05</v>
      </c>
      <c r="L337" s="105">
        <f>VLOOKUP(Table3[Symbol],stockComparisonTrading_excel!$A$2:$X$562,18,FALSE)</f>
        <v>17.05</v>
      </c>
      <c r="M337" s="105">
        <f>VLOOKUP(Table3[Symbol],stockComparisonTrading_excel!$A$2:$X$562,18,FALSE)</f>
        <v>17.05</v>
      </c>
      <c r="N337" s="105">
        <f>VLOOKUP(Table3[Symbol],stockComparisonTrading_excel!$A$2:$X$562,18,FALSE)</f>
        <v>17.05</v>
      </c>
      <c r="O337" s="105">
        <f>VLOOKUP(Table3[Symbol],stockComparisonTrading_excel!$A$2:$X$562,17,FALSE)</f>
        <v>23474000000</v>
      </c>
      <c r="P337" s="105">
        <f>VLOOKUP(Table3[Symbol],stockComparisonTrading_excel!$A$2:$X$562,18,FALSE)</f>
        <v>17.05</v>
      </c>
      <c r="Q337" s="105">
        <f>VLOOKUP(Table3[Symbol],stockComparisonTrading_excel!$A$2:$X$562,19,FALSE)</f>
        <v>3.16</v>
      </c>
      <c r="R337" s="105">
        <f>VLOOKUP(Table3[Symbol],stockComparisonTrading_excel!$A$2:$X$562,20,FALSE)</f>
        <v>6.97</v>
      </c>
      <c r="S337" s="105">
        <f>VLOOKUP(Table3[Symbol],stockComparisonTrading_excel!$A$2:$X$562,21,FALSE)</f>
        <v>2.5</v>
      </c>
      <c r="T337" s="105">
        <f>VLOOKUP(Table3[Symbol],stockComparisonTrading_excel!$A$2:$X$562,22,FALSE)</f>
        <v>106.33</v>
      </c>
      <c r="U337" s="105">
        <f>VLOOKUP(Table3[Symbol],stockComparisonTrading_excel!$A$2:$X$562,23,FALSE)</f>
        <v>1067000000</v>
      </c>
      <c r="V337" s="105">
        <f>VLOOKUP(Table3[Symbol],stockComparisonTrading_excel!$A$2:$X$562,24,FALSE)</f>
        <v>1</v>
      </c>
      <c r="W337" s="106">
        <f>VLOOKUP(Table3[Symbol],Finalcial!$A$2:$P$493,2)</f>
        <v>0</v>
      </c>
      <c r="X337" s="107">
        <f>VLOOKUP(Table3[Symbol],Finalcial!$A$2:$P$493,3)</f>
        <v>0</v>
      </c>
      <c r="Y337" s="107">
        <f>VLOOKUP(Table3[Symbol],Finalcial!$A$2:$P$493,4,FALSE)</f>
        <v>21529788</v>
      </c>
      <c r="Z337" s="107">
        <f>VLOOKUP(Table3[Symbol],Finalcial!$A$2:$P$493,5,FALSE)</f>
        <v>12459917</v>
      </c>
      <c r="AA337" s="107">
        <f>VLOOKUP(Table3[Symbol],Finalcial!$A$2:$P$493,6,FALSE)</f>
        <v>1067000</v>
      </c>
      <c r="AB337" s="107">
        <f>VLOOKUP(Table3[Symbol],Finalcial!$A$2:$P$493,7,FALSE)</f>
        <v>7436887</v>
      </c>
      <c r="AC337" s="107">
        <f>VLOOKUP(Table3[Symbol],Finalcial!$A$2:$P$493,8,FALSE)</f>
        <v>1223815</v>
      </c>
      <c r="AD337" s="107">
        <f>VLOOKUP(Table3[Symbol],Finalcial!$A$2:$P$493,9,FALSE)</f>
        <v>130671</v>
      </c>
      <c r="AE337" s="107">
        <f>VLOOKUP(Table3[Symbol],Finalcial!$A$2:$P$493,10,FALSE)</f>
        <v>0.12</v>
      </c>
      <c r="AF337" s="107">
        <f>VLOOKUP(Table3[Symbol],Finalcial!$A$2:$P$493,11,FALSE)</f>
        <v>1.68</v>
      </c>
      <c r="AG337" s="107">
        <f>VLOOKUP(Table3[Symbol],Finalcial!$A$2:$P$493,12,FALSE)</f>
        <v>10.68</v>
      </c>
      <c r="AH337" s="107">
        <f>VLOOKUP(Table3[Symbol],Finalcial!$A$2:$P$493,13,FALSE)</f>
        <v>12.49</v>
      </c>
      <c r="AI337" s="107">
        <f>VLOOKUP(Table3[Symbol],Finalcial!$A$2:$P$493,14,FALSE)</f>
        <v>20.16</v>
      </c>
      <c r="AJ337" s="108">
        <f t="shared" si="6"/>
        <v>95.353345424769074</v>
      </c>
    </row>
    <row r="338" spans="1:36" ht="18.55" customHeight="1" x14ac:dyDescent="0.3">
      <c r="A338" s="38" t="s">
        <v>363</v>
      </c>
      <c r="B338" s="14" t="str">
        <f>VLOOKUP(Table3[Symbol],stockComparisonTrading_excel!$A$2:$X$562,2,FALSE)</f>
        <v>Consumer Products: Home &amp; Office Products</v>
      </c>
      <c r="C338" s="104">
        <f>VLOOKUP(Table3[Symbol],stockComparisonTrading_excel!$A$2:$X$562,3,FALSE)</f>
        <v>3.1</v>
      </c>
      <c r="D338" s="105">
        <f>VLOOKUP(Table3[Symbol],stockComparisonTrading_excel!$A$2:$X$562,18,FALSE)</f>
        <v>17.29</v>
      </c>
      <c r="E338" s="105">
        <f>VLOOKUP(Table3[Symbol],stockComparisonTrading_excel!$A$2:$X$562,18,FALSE)</f>
        <v>17.29</v>
      </c>
      <c r="F338" s="105">
        <f>VLOOKUP(Table3[Symbol],stockComparisonTrading_excel!$A$2:$X$562,18,FALSE)</f>
        <v>17.29</v>
      </c>
      <c r="G338" s="105">
        <f>VLOOKUP(Table3[Symbol],stockComparisonTrading_excel!$A$2:$X$562,18,FALSE)</f>
        <v>17.29</v>
      </c>
      <c r="H338" s="105">
        <f>VLOOKUP(Table3[Symbol],stockComparisonTrading_excel!$A$2:$X$562,18,FALSE)</f>
        <v>17.29</v>
      </c>
      <c r="I338" s="105">
        <f>VLOOKUP(Table3[Symbol],stockComparisonTrading_excel!$A$2:$X$562,18,FALSE)</f>
        <v>17.29</v>
      </c>
      <c r="J338" s="105">
        <f>VLOOKUP(Table3[Symbol],stockComparisonTrading_excel!$A$2:$X$562,18,FALSE)</f>
        <v>17.29</v>
      </c>
      <c r="K338" s="105">
        <f>VLOOKUP(Table3[Symbol],stockComparisonTrading_excel!$A$2:$X$562,18,FALSE)</f>
        <v>17.29</v>
      </c>
      <c r="L338" s="105">
        <f>VLOOKUP(Table3[Symbol],stockComparisonTrading_excel!$A$2:$X$562,18,FALSE)</f>
        <v>17.29</v>
      </c>
      <c r="M338" s="105">
        <f>VLOOKUP(Table3[Symbol],stockComparisonTrading_excel!$A$2:$X$562,18,FALSE)</f>
        <v>17.29</v>
      </c>
      <c r="N338" s="105">
        <f>VLOOKUP(Table3[Symbol],stockComparisonTrading_excel!$A$2:$X$562,18,FALSE)</f>
        <v>17.29</v>
      </c>
      <c r="O338" s="105">
        <f>VLOOKUP(Table3[Symbol],stockComparisonTrading_excel!$A$2:$X$562,17,FALSE)</f>
        <v>1708202445.1199999</v>
      </c>
      <c r="P338" s="105">
        <f>VLOOKUP(Table3[Symbol],stockComparisonTrading_excel!$A$2:$X$562,18,FALSE)</f>
        <v>17.29</v>
      </c>
      <c r="Q338" s="105">
        <f>VLOOKUP(Table3[Symbol],stockComparisonTrading_excel!$A$2:$X$562,19,FALSE)</f>
        <v>0.66</v>
      </c>
      <c r="R338" s="105">
        <f>VLOOKUP(Table3[Symbol],stockComparisonTrading_excel!$A$2:$X$562,20,FALSE)</f>
        <v>4.3899999999999997</v>
      </c>
      <c r="S338" s="105">
        <f>VLOOKUP(Table3[Symbol],stockComparisonTrading_excel!$A$2:$X$562,21,FALSE)</f>
        <v>6.6</v>
      </c>
      <c r="T338" s="105">
        <f>VLOOKUP(Table3[Symbol],stockComparisonTrading_excel!$A$2:$X$562,22,FALSE)</f>
        <v>29.2</v>
      </c>
      <c r="U338" s="105">
        <f>VLOOKUP(Table3[Symbol],stockComparisonTrading_excel!$A$2:$X$562,23,FALSE)</f>
        <v>593125849</v>
      </c>
      <c r="V338" s="105">
        <f>VLOOKUP(Table3[Symbol],stockComparisonTrading_excel!$A$2:$X$562,24,FALSE)</f>
        <v>1</v>
      </c>
      <c r="W338" s="106" t="str">
        <f>VLOOKUP(Table3[Symbol],Finalcial!$A$2:$P$493,2)</f>
        <v>Q4/2012</v>
      </c>
      <c r="X338" s="107">
        <f>VLOOKUP(Table3[Symbol],Finalcial!$A$2:$P$493,3)</f>
        <v>41274</v>
      </c>
      <c r="Y338" s="107">
        <f>VLOOKUP(Table3[Symbol],Finalcial!$A$2:$P$493,4,FALSE)</f>
        <v>3544102</v>
      </c>
      <c r="Z338" s="107">
        <f>VLOOKUP(Table3[Symbol],Finalcial!$A$2:$P$493,5,FALSE)</f>
        <v>774524</v>
      </c>
      <c r="AA338" s="107">
        <f>VLOOKUP(Table3[Symbol],Finalcial!$A$2:$P$493,6,FALSE)</f>
        <v>593126</v>
      </c>
      <c r="AB338" s="107">
        <f>VLOOKUP(Table3[Symbol],Finalcial!$A$2:$P$493,7,FALSE)</f>
        <v>2602943</v>
      </c>
      <c r="AC338" s="107">
        <f>VLOOKUP(Table3[Symbol],Finalcial!$A$2:$P$493,8,FALSE)</f>
        <v>1176412</v>
      </c>
      <c r="AD338" s="107">
        <f>VLOOKUP(Table3[Symbol],Finalcial!$A$2:$P$493,9,FALSE)</f>
        <v>66910</v>
      </c>
      <c r="AE338" s="107">
        <f>VLOOKUP(Table3[Symbol],Finalcial!$A$2:$P$493,10,FALSE)</f>
        <v>0.11</v>
      </c>
      <c r="AF338" s="107">
        <f>VLOOKUP(Table3[Symbol],Finalcial!$A$2:$P$493,11,FALSE)</f>
        <v>0.3</v>
      </c>
      <c r="AG338" s="107">
        <f>VLOOKUP(Table3[Symbol],Finalcial!$A$2:$P$493,12,FALSE)</f>
        <v>5.69</v>
      </c>
      <c r="AH338" s="107">
        <f>VLOOKUP(Table3[Symbol],Finalcial!$A$2:$P$493,13,FALSE)</f>
        <v>4.3899999999999997</v>
      </c>
      <c r="AI338" s="107">
        <f>VLOOKUP(Table3[Symbol],Finalcial!$A$2:$P$493,14,FALSE)</f>
        <v>3.79</v>
      </c>
      <c r="AJ338" s="108">
        <f t="shared" si="6"/>
        <v>11.575609027051263</v>
      </c>
    </row>
    <row r="339" spans="1:36" ht="18.55" customHeight="1" x14ac:dyDescent="0.3">
      <c r="A339" s="43" t="s">
        <v>257</v>
      </c>
      <c r="B339" s="14" t="str">
        <f>VLOOKUP(Table3[Symbol],stockComparisonTrading_excel!$A$2:$X$562,2,FALSE)</f>
        <v>Consumer Products: Home &amp; Office Products</v>
      </c>
      <c r="C339" s="104">
        <f>VLOOKUP(Table3[Symbol],stockComparisonTrading_excel!$A$2:$X$562,3,FALSE)</f>
        <v>7.7</v>
      </c>
      <c r="D339" s="105">
        <f>VLOOKUP(Table3[Symbol],stockComparisonTrading_excel!$A$2:$X$562,18,FALSE)</f>
        <v>18.55</v>
      </c>
      <c r="E339" s="105">
        <f>VLOOKUP(Table3[Symbol],stockComparisonTrading_excel!$A$2:$X$562,18,FALSE)</f>
        <v>18.55</v>
      </c>
      <c r="F339" s="105">
        <f>VLOOKUP(Table3[Symbol],stockComparisonTrading_excel!$A$2:$X$562,18,FALSE)</f>
        <v>18.55</v>
      </c>
      <c r="G339" s="105">
        <f>VLOOKUP(Table3[Symbol],stockComparisonTrading_excel!$A$2:$X$562,18,FALSE)</f>
        <v>18.55</v>
      </c>
      <c r="H339" s="105">
        <f>VLOOKUP(Table3[Symbol],stockComparisonTrading_excel!$A$2:$X$562,18,FALSE)</f>
        <v>18.55</v>
      </c>
      <c r="I339" s="105">
        <f>VLOOKUP(Table3[Symbol],stockComparisonTrading_excel!$A$2:$X$562,18,FALSE)</f>
        <v>18.55</v>
      </c>
      <c r="J339" s="105">
        <f>VLOOKUP(Table3[Symbol],stockComparisonTrading_excel!$A$2:$X$562,18,FALSE)</f>
        <v>18.55</v>
      </c>
      <c r="K339" s="105">
        <f>VLOOKUP(Table3[Symbol],stockComparisonTrading_excel!$A$2:$X$562,18,FALSE)</f>
        <v>18.55</v>
      </c>
      <c r="L339" s="105">
        <f>VLOOKUP(Table3[Symbol],stockComparisonTrading_excel!$A$2:$X$562,18,FALSE)</f>
        <v>18.55</v>
      </c>
      <c r="M339" s="105">
        <f>VLOOKUP(Table3[Symbol],stockComparisonTrading_excel!$A$2:$X$562,18,FALSE)</f>
        <v>18.55</v>
      </c>
      <c r="N339" s="105">
        <f>VLOOKUP(Table3[Symbol],stockComparisonTrading_excel!$A$2:$X$562,18,FALSE)</f>
        <v>18.55</v>
      </c>
      <c r="O339" s="105">
        <f>VLOOKUP(Table3[Symbol],stockComparisonTrading_excel!$A$2:$X$562,17,FALSE)</f>
        <v>8240007416</v>
      </c>
      <c r="P339" s="105">
        <f>VLOOKUP(Table3[Symbol],stockComparisonTrading_excel!$A$2:$X$562,18,FALSE)</f>
        <v>18.55</v>
      </c>
      <c r="Q339" s="105">
        <f>VLOOKUP(Table3[Symbol],stockComparisonTrading_excel!$A$2:$X$562,19,FALSE)</f>
        <v>2.64</v>
      </c>
      <c r="R339" s="105">
        <f>VLOOKUP(Table3[Symbol],stockComparisonTrading_excel!$A$2:$X$562,20,FALSE)</f>
        <v>3.91</v>
      </c>
      <c r="S339" s="105">
        <f>VLOOKUP(Table3[Symbol],stockComparisonTrading_excel!$A$2:$X$562,21,FALSE)</f>
        <v>4.66</v>
      </c>
      <c r="T339" s="105">
        <f>VLOOKUP(Table3[Symbol],stockComparisonTrading_excel!$A$2:$X$562,22,FALSE)</f>
        <v>9.7200000000000006</v>
      </c>
      <c r="U339" s="105">
        <f>VLOOKUP(Table3[Symbol],stockComparisonTrading_excel!$A$2:$X$562,23,FALSE)</f>
        <v>800000720</v>
      </c>
      <c r="V339" s="105">
        <f>VLOOKUP(Table3[Symbol],stockComparisonTrading_excel!$A$2:$X$562,24,FALSE)</f>
        <v>1</v>
      </c>
      <c r="W339" s="106" t="str">
        <f>VLOOKUP(Table3[Symbol],Finalcial!$A$2:$P$493,2)</f>
        <v>Q1/2013</v>
      </c>
      <c r="X339" s="107">
        <f>VLOOKUP(Table3[Symbol],Finalcial!$A$2:$P$493,3)</f>
        <v>41364</v>
      </c>
      <c r="Y339" s="107">
        <f>VLOOKUP(Table3[Symbol],Finalcial!$A$2:$P$493,4,FALSE)</f>
        <v>4022214</v>
      </c>
      <c r="Z339" s="107">
        <f>VLOOKUP(Table3[Symbol],Finalcial!$A$2:$P$493,5,FALSE)</f>
        <v>1056735</v>
      </c>
      <c r="AA339" s="107">
        <f>VLOOKUP(Table3[Symbol],Finalcial!$A$2:$P$493,6,FALSE)</f>
        <v>800001</v>
      </c>
      <c r="AB339" s="107">
        <f>VLOOKUP(Table3[Symbol],Finalcial!$A$2:$P$493,7,FALSE)</f>
        <v>2930127</v>
      </c>
      <c r="AC339" s="107">
        <f>VLOOKUP(Table3[Symbol],Finalcial!$A$2:$P$493,8,FALSE)</f>
        <v>842825</v>
      </c>
      <c r="AD339" s="107">
        <f>VLOOKUP(Table3[Symbol],Finalcial!$A$2:$P$493,9,FALSE)</f>
        <v>78570</v>
      </c>
      <c r="AE339" s="107">
        <f>VLOOKUP(Table3[Symbol],Finalcial!$A$2:$P$493,10,FALSE)</f>
        <v>0.11</v>
      </c>
      <c r="AF339" s="107">
        <f>VLOOKUP(Table3[Symbol],Finalcial!$A$2:$P$493,11,FALSE)</f>
        <v>0.36</v>
      </c>
      <c r="AG339" s="107">
        <f>VLOOKUP(Table3[Symbol],Finalcial!$A$2:$P$493,12,FALSE)</f>
        <v>9.32</v>
      </c>
      <c r="AH339" s="107">
        <f>VLOOKUP(Table3[Symbol],Finalcial!$A$2:$P$493,13,FALSE)</f>
        <v>14.84</v>
      </c>
      <c r="AI339" s="107">
        <f>VLOOKUP(Table3[Symbol],Finalcial!$A$2:$P$493,14,FALSE)</f>
        <v>15.58</v>
      </c>
      <c r="AJ339" s="108">
        <f t="shared" si="6"/>
        <v>13.449599083619702</v>
      </c>
    </row>
    <row r="340" spans="1:36" ht="18.55" customHeight="1" x14ac:dyDescent="0.3">
      <c r="A340" s="38" t="s">
        <v>154</v>
      </c>
      <c r="B340" s="14" t="str">
        <f>VLOOKUP(Table3[Symbol],stockComparisonTrading_excel!$A$2:$X$562,2,FALSE)</f>
        <v>Financials: Finance and Securities</v>
      </c>
      <c r="C340" s="104">
        <f>VLOOKUP(Table3[Symbol],stockComparisonTrading_excel!$A$2:$X$562,3,FALSE)</f>
        <v>73.5</v>
      </c>
      <c r="D340" s="105">
        <f>VLOOKUP(Table3[Symbol],stockComparisonTrading_excel!$A$2:$X$562,18,FALSE)</f>
        <v>22.59</v>
      </c>
      <c r="E340" s="105">
        <f>VLOOKUP(Table3[Symbol],stockComparisonTrading_excel!$A$2:$X$562,18,FALSE)</f>
        <v>22.59</v>
      </c>
      <c r="F340" s="105">
        <f>VLOOKUP(Table3[Symbol],stockComparisonTrading_excel!$A$2:$X$562,18,FALSE)</f>
        <v>22.59</v>
      </c>
      <c r="G340" s="105">
        <f>VLOOKUP(Table3[Symbol],stockComparisonTrading_excel!$A$2:$X$562,18,FALSE)</f>
        <v>22.59</v>
      </c>
      <c r="H340" s="105">
        <f>VLOOKUP(Table3[Symbol],stockComparisonTrading_excel!$A$2:$X$562,18,FALSE)</f>
        <v>22.59</v>
      </c>
      <c r="I340" s="105">
        <f>VLOOKUP(Table3[Symbol],stockComparisonTrading_excel!$A$2:$X$562,18,FALSE)</f>
        <v>22.59</v>
      </c>
      <c r="J340" s="105">
        <f>VLOOKUP(Table3[Symbol],stockComparisonTrading_excel!$A$2:$X$562,18,FALSE)</f>
        <v>22.59</v>
      </c>
      <c r="K340" s="105">
        <f>VLOOKUP(Table3[Symbol],stockComparisonTrading_excel!$A$2:$X$562,18,FALSE)</f>
        <v>22.59</v>
      </c>
      <c r="L340" s="105">
        <f>VLOOKUP(Table3[Symbol],stockComparisonTrading_excel!$A$2:$X$562,18,FALSE)</f>
        <v>22.59</v>
      </c>
      <c r="M340" s="105">
        <f>VLOOKUP(Table3[Symbol],stockComparisonTrading_excel!$A$2:$X$562,18,FALSE)</f>
        <v>22.59</v>
      </c>
      <c r="N340" s="105">
        <f>VLOOKUP(Table3[Symbol],stockComparisonTrading_excel!$A$2:$X$562,18,FALSE)</f>
        <v>22.59</v>
      </c>
      <c r="O340" s="105">
        <f>VLOOKUP(Table3[Symbol],stockComparisonTrading_excel!$A$2:$X$562,17,FALSE)</f>
        <v>7484198420</v>
      </c>
      <c r="P340" s="105">
        <f>VLOOKUP(Table3[Symbol],stockComparisonTrading_excel!$A$2:$X$562,18,FALSE)</f>
        <v>22.59</v>
      </c>
      <c r="Q340" s="105">
        <f>VLOOKUP(Table3[Symbol],stockComparisonTrading_excel!$A$2:$X$562,19,FALSE)</f>
        <v>4.59</v>
      </c>
      <c r="R340" s="105">
        <f>VLOOKUP(Table3[Symbol],stockComparisonTrading_excel!$A$2:$X$562,20,FALSE)</f>
        <v>2.35</v>
      </c>
      <c r="S340" s="105">
        <f>VLOOKUP(Table3[Symbol],stockComparisonTrading_excel!$A$2:$X$562,21,FALSE)</f>
        <v>2</v>
      </c>
      <c r="T340" s="105">
        <f>VLOOKUP(Table3[Symbol],stockComparisonTrading_excel!$A$2:$X$562,22,FALSE)</f>
        <v>14.24</v>
      </c>
      <c r="U340" s="105">
        <f>VLOOKUP(Table3[Symbol],stockComparisonTrading_excel!$A$2:$X$562,23,FALSE)</f>
        <v>787810360</v>
      </c>
      <c r="V340" s="105">
        <f>VLOOKUP(Table3[Symbol],stockComparisonTrading_excel!$A$2:$X$562,24,FALSE)</f>
        <v>0.5</v>
      </c>
      <c r="W340" s="106" t="str">
        <f>VLOOKUP(Table3[Symbol],Finalcial!$A$2:$P$493,2)</f>
        <v>Q1/2013</v>
      </c>
      <c r="X340" s="107">
        <f>VLOOKUP(Table3[Symbol],Finalcial!$A$2:$P$493,3)</f>
        <v>41364</v>
      </c>
      <c r="Y340" s="107">
        <f>VLOOKUP(Table3[Symbol],Finalcial!$A$2:$P$493,4,FALSE)</f>
        <v>4372886</v>
      </c>
      <c r="Z340" s="107">
        <f>VLOOKUP(Table3[Symbol],Finalcial!$A$2:$P$493,5,FALSE)</f>
        <v>2442519</v>
      </c>
      <c r="AA340" s="107">
        <f>VLOOKUP(Table3[Symbol],Finalcial!$A$2:$P$493,6,FALSE)</f>
        <v>347661</v>
      </c>
      <c r="AB340" s="107">
        <f>VLOOKUP(Table3[Symbol],Finalcial!$A$2:$P$493,7,FALSE)</f>
        <v>1930367</v>
      </c>
      <c r="AC340" s="107">
        <f>VLOOKUP(Table3[Symbol],Finalcial!$A$2:$P$493,8,FALSE)</f>
        <v>320805</v>
      </c>
      <c r="AD340" s="107">
        <f>VLOOKUP(Table3[Symbol],Finalcial!$A$2:$P$493,9,FALSE)</f>
        <v>90633</v>
      </c>
      <c r="AE340" s="107">
        <f>VLOOKUP(Table3[Symbol],Finalcial!$A$2:$P$493,10,FALSE)</f>
        <v>0.11</v>
      </c>
      <c r="AF340" s="107">
        <f>VLOOKUP(Table3[Symbol],Finalcial!$A$2:$P$493,11,FALSE)</f>
        <v>1.27</v>
      </c>
      <c r="AG340" s="107">
        <f>VLOOKUP(Table3[Symbol],Finalcial!$A$2:$P$493,12,FALSE)</f>
        <v>28.25</v>
      </c>
      <c r="AH340" s="107">
        <f>VLOOKUP(Table3[Symbol],Finalcial!$A$2:$P$493,13,FALSE)</f>
        <v>15.28</v>
      </c>
      <c r="AI340" s="107">
        <f>VLOOKUP(Table3[Symbol],Finalcial!$A$2:$P$493,14,FALSE)</f>
        <v>23.83</v>
      </c>
      <c r="AJ340" s="108">
        <f t="shared" si="6"/>
        <v>26.949554797921287</v>
      </c>
    </row>
    <row r="341" spans="1:36" ht="18.55" customHeight="1" x14ac:dyDescent="0.3">
      <c r="A341" s="38" t="s">
        <v>89</v>
      </c>
      <c r="B341" s="14" t="str">
        <f>VLOOKUP(Table3[Symbol],stockComparisonTrading_excel!$A$2:$X$562,2,FALSE)</f>
        <v>Financials: Finance and Securities</v>
      </c>
      <c r="C341" s="104">
        <f>VLOOKUP(Table3[Symbol],stockComparisonTrading_excel!$A$2:$X$562,3,FALSE)</f>
        <v>1</v>
      </c>
      <c r="D341" s="105">
        <f>VLOOKUP(Table3[Symbol],stockComparisonTrading_excel!$A$2:$X$562,18,FALSE)</f>
        <v>16</v>
      </c>
      <c r="E341" s="105">
        <f>VLOOKUP(Table3[Symbol],stockComparisonTrading_excel!$A$2:$X$562,18,FALSE)</f>
        <v>16</v>
      </c>
      <c r="F341" s="105">
        <f>VLOOKUP(Table3[Symbol],stockComparisonTrading_excel!$A$2:$X$562,18,FALSE)</f>
        <v>16</v>
      </c>
      <c r="G341" s="105">
        <f>VLOOKUP(Table3[Symbol],stockComparisonTrading_excel!$A$2:$X$562,18,FALSE)</f>
        <v>16</v>
      </c>
      <c r="H341" s="105">
        <f>VLOOKUP(Table3[Symbol],stockComparisonTrading_excel!$A$2:$X$562,18,FALSE)</f>
        <v>16</v>
      </c>
      <c r="I341" s="105">
        <f>VLOOKUP(Table3[Symbol],stockComparisonTrading_excel!$A$2:$X$562,18,FALSE)</f>
        <v>16</v>
      </c>
      <c r="J341" s="105">
        <f>VLOOKUP(Table3[Symbol],stockComparisonTrading_excel!$A$2:$X$562,18,FALSE)</f>
        <v>16</v>
      </c>
      <c r="K341" s="105">
        <f>VLOOKUP(Table3[Symbol],stockComparisonTrading_excel!$A$2:$X$562,18,FALSE)</f>
        <v>16</v>
      </c>
      <c r="L341" s="105">
        <f>VLOOKUP(Table3[Symbol],stockComparisonTrading_excel!$A$2:$X$562,18,FALSE)</f>
        <v>16</v>
      </c>
      <c r="M341" s="105">
        <f>VLOOKUP(Table3[Symbol],stockComparisonTrading_excel!$A$2:$X$562,18,FALSE)</f>
        <v>16</v>
      </c>
      <c r="N341" s="105">
        <f>VLOOKUP(Table3[Symbol],stockComparisonTrading_excel!$A$2:$X$562,18,FALSE)</f>
        <v>16</v>
      </c>
      <c r="O341" s="105">
        <f>VLOOKUP(Table3[Symbol],stockComparisonTrading_excel!$A$2:$X$562,17,FALSE)</f>
        <v>4498458168.1300001</v>
      </c>
      <c r="P341" s="105">
        <f>VLOOKUP(Table3[Symbol],stockComparisonTrading_excel!$A$2:$X$562,18,FALSE)</f>
        <v>16</v>
      </c>
      <c r="Q341" s="105">
        <f>VLOOKUP(Table3[Symbol],stockComparisonTrading_excel!$A$2:$X$562,19,FALSE)</f>
        <v>1.7</v>
      </c>
      <c r="R341" s="105">
        <f>VLOOKUP(Table3[Symbol],stockComparisonTrading_excel!$A$2:$X$562,20,FALSE)</f>
        <v>1.1299999999999999</v>
      </c>
      <c r="S341" s="105">
        <f>VLOOKUP(Table3[Symbol],stockComparisonTrading_excel!$A$2:$X$562,21,FALSE)</f>
        <v>0.56000000000000005</v>
      </c>
      <c r="T341" s="105">
        <f>VLOOKUP(Table3[Symbol],stockComparisonTrading_excel!$A$2:$X$562,22,FALSE)</f>
        <v>322.11</v>
      </c>
      <c r="U341" s="105">
        <f>VLOOKUP(Table3[Symbol],stockComparisonTrading_excel!$A$2:$X$562,23,FALSE)</f>
        <v>2330807341</v>
      </c>
      <c r="V341" s="105">
        <f>VLOOKUP(Table3[Symbol],stockComparisonTrading_excel!$A$2:$X$562,24,FALSE)</f>
        <v>1</v>
      </c>
      <c r="W341" s="106" t="str">
        <f>VLOOKUP(Table3[Symbol],Finalcial!$A$2:$P$493,2)</f>
        <v>Q1/2013</v>
      </c>
      <c r="X341" s="107">
        <f>VLOOKUP(Table3[Symbol],Finalcial!$A$2:$P$493,3)</f>
        <v>41364</v>
      </c>
      <c r="Y341" s="107">
        <f>VLOOKUP(Table3[Symbol],Finalcial!$A$2:$P$493,4,FALSE)</f>
        <v>7463472</v>
      </c>
      <c r="Z341" s="107">
        <f>VLOOKUP(Table3[Symbol],Finalcial!$A$2:$P$493,5,FALSE)</f>
        <v>4107517</v>
      </c>
      <c r="AA341" s="107">
        <f>VLOOKUP(Table3[Symbol],Finalcial!$A$2:$P$493,6,FALSE)</f>
        <v>2330807</v>
      </c>
      <c r="AB341" s="107">
        <f>VLOOKUP(Table3[Symbol],Finalcial!$A$2:$P$493,7,FALSE)</f>
        <v>3355955</v>
      </c>
      <c r="AC341" s="107">
        <f>VLOOKUP(Table3[Symbol],Finalcial!$A$2:$P$493,8,FALSE)</f>
        <v>866107</v>
      </c>
      <c r="AD341" s="107">
        <f>VLOOKUP(Table3[Symbol],Finalcial!$A$2:$P$493,9,FALSE)</f>
        <v>263321</v>
      </c>
      <c r="AE341" s="107">
        <f>VLOOKUP(Table3[Symbol],Finalcial!$A$2:$P$493,10,FALSE)</f>
        <v>0.11</v>
      </c>
      <c r="AF341" s="107">
        <f>VLOOKUP(Table3[Symbol],Finalcial!$A$2:$P$493,11,FALSE)</f>
        <v>1.22</v>
      </c>
      <c r="AG341" s="107">
        <f>VLOOKUP(Table3[Symbol],Finalcial!$A$2:$P$493,12,FALSE)</f>
        <v>30.4</v>
      </c>
      <c r="AH341" s="107">
        <f>VLOOKUP(Table3[Symbol],Finalcial!$A$2:$P$493,13,FALSE)</f>
        <v>9.8800000000000008</v>
      </c>
      <c r="AI341" s="107">
        <f>VLOOKUP(Table3[Symbol],Finalcial!$A$2:$P$493,14,FALSE)</f>
        <v>15.37</v>
      </c>
      <c r="AJ341" s="108">
        <f t="shared" si="6"/>
        <v>15.598896404008796</v>
      </c>
    </row>
    <row r="342" spans="1:36" ht="18.55" customHeight="1" x14ac:dyDescent="0.3">
      <c r="A342" s="64" t="s">
        <v>446</v>
      </c>
      <c r="B342" s="14" t="str">
        <f>VLOOKUP(Table3[Symbol],stockComparisonTrading_excel!$A$2:$X$562,2,FALSE)</f>
        <v>Industrials: Automotive</v>
      </c>
      <c r="C342" s="104">
        <f>VLOOKUP(Table3[Symbol],stockComparisonTrading_excel!$A$2:$X$562,3,FALSE)</f>
        <v>4.08</v>
      </c>
      <c r="D342" s="105">
        <f>VLOOKUP(Table3[Symbol],stockComparisonTrading_excel!$A$2:$X$562,18,FALSE)</f>
        <v>9.89</v>
      </c>
      <c r="E342" s="105">
        <f>VLOOKUP(Table3[Symbol],stockComparisonTrading_excel!$A$2:$X$562,18,FALSE)</f>
        <v>9.89</v>
      </c>
      <c r="F342" s="105">
        <f>VLOOKUP(Table3[Symbol],stockComparisonTrading_excel!$A$2:$X$562,18,FALSE)</f>
        <v>9.89</v>
      </c>
      <c r="G342" s="105">
        <f>VLOOKUP(Table3[Symbol],stockComparisonTrading_excel!$A$2:$X$562,18,FALSE)</f>
        <v>9.89</v>
      </c>
      <c r="H342" s="105">
        <f>VLOOKUP(Table3[Symbol],stockComparisonTrading_excel!$A$2:$X$562,18,FALSE)</f>
        <v>9.89</v>
      </c>
      <c r="I342" s="105">
        <f>VLOOKUP(Table3[Symbol],stockComparisonTrading_excel!$A$2:$X$562,18,FALSE)</f>
        <v>9.89</v>
      </c>
      <c r="J342" s="105">
        <f>VLOOKUP(Table3[Symbol],stockComparisonTrading_excel!$A$2:$X$562,18,FALSE)</f>
        <v>9.89</v>
      </c>
      <c r="K342" s="105">
        <f>VLOOKUP(Table3[Symbol],stockComparisonTrading_excel!$A$2:$X$562,18,FALSE)</f>
        <v>9.89</v>
      </c>
      <c r="L342" s="105">
        <f>VLOOKUP(Table3[Symbol],stockComparisonTrading_excel!$A$2:$X$562,18,FALSE)</f>
        <v>9.89</v>
      </c>
      <c r="M342" s="105">
        <f>VLOOKUP(Table3[Symbol],stockComparisonTrading_excel!$A$2:$X$562,18,FALSE)</f>
        <v>9.89</v>
      </c>
      <c r="N342" s="105">
        <f>VLOOKUP(Table3[Symbol],stockComparisonTrading_excel!$A$2:$X$562,18,FALSE)</f>
        <v>9.89</v>
      </c>
      <c r="O342" s="105">
        <f>VLOOKUP(Table3[Symbol],stockComparisonTrading_excel!$A$2:$X$562,17,FALSE)</f>
        <v>826040000</v>
      </c>
      <c r="P342" s="105">
        <f>VLOOKUP(Table3[Symbol],stockComparisonTrading_excel!$A$2:$X$562,18,FALSE)</f>
        <v>9.89</v>
      </c>
      <c r="Q342" s="105">
        <f>VLOOKUP(Table3[Symbol],stockComparisonTrading_excel!$A$2:$X$562,19,FALSE)</f>
        <v>1.65</v>
      </c>
      <c r="R342" s="105">
        <f>VLOOKUP(Table3[Symbol],stockComparisonTrading_excel!$A$2:$X$562,20,FALSE)</f>
        <v>2.33</v>
      </c>
      <c r="S342" s="105">
        <f>VLOOKUP(Table3[Symbol],stockComparisonTrading_excel!$A$2:$X$562,21,FALSE)</f>
        <v>4.66</v>
      </c>
      <c r="T342" s="105">
        <f>VLOOKUP(Table3[Symbol],stockComparisonTrading_excel!$A$2:$X$562,22,FALSE)</f>
        <v>32.700000000000003</v>
      </c>
      <c r="U342" s="105">
        <f>VLOOKUP(Table3[Symbol],stockComparisonTrading_excel!$A$2:$X$562,23,FALSE)</f>
        <v>214000000</v>
      </c>
      <c r="V342" s="105">
        <f>VLOOKUP(Table3[Symbol],stockComparisonTrading_excel!$A$2:$X$562,24,FALSE)</f>
        <v>1</v>
      </c>
      <c r="W342" s="106" t="str">
        <f>VLOOKUP(Table3[Symbol],Finalcial!$A$2:$P$493,2)</f>
        <v>Q1/2013</v>
      </c>
      <c r="X342" s="107">
        <f>VLOOKUP(Table3[Symbol],Finalcial!$A$2:$P$493,3)</f>
        <v>41364</v>
      </c>
      <c r="Y342" s="107">
        <f>VLOOKUP(Table3[Symbol],Finalcial!$A$2:$P$493,4,FALSE)</f>
        <v>1300737</v>
      </c>
      <c r="Z342" s="107">
        <f>VLOOKUP(Table3[Symbol],Finalcial!$A$2:$P$493,5,FALSE)</f>
        <v>801574</v>
      </c>
      <c r="AA342" s="107">
        <f>VLOOKUP(Table3[Symbol],Finalcial!$A$2:$P$493,6,FALSE)</f>
        <v>214000</v>
      </c>
      <c r="AB342" s="107">
        <f>VLOOKUP(Table3[Symbol],Finalcial!$A$2:$P$493,7,FALSE)</f>
        <v>499163</v>
      </c>
      <c r="AC342" s="107">
        <f>VLOOKUP(Table3[Symbol],Finalcial!$A$2:$P$493,8,FALSE)</f>
        <v>570681</v>
      </c>
      <c r="AD342" s="107">
        <f>VLOOKUP(Table3[Symbol],Finalcial!$A$2:$P$493,9,FALSE)</f>
        <v>22600</v>
      </c>
      <c r="AE342" s="107">
        <f>VLOOKUP(Table3[Symbol],Finalcial!$A$2:$P$493,10,FALSE)</f>
        <v>0.11</v>
      </c>
      <c r="AF342" s="107">
        <f>VLOOKUP(Table3[Symbol],Finalcial!$A$2:$P$493,11,FALSE)</f>
        <v>1.61</v>
      </c>
      <c r="AG342" s="107">
        <f>VLOOKUP(Table3[Symbol],Finalcial!$A$2:$P$493,12,FALSE)</f>
        <v>3.96</v>
      </c>
      <c r="AH342" s="107">
        <f>VLOOKUP(Table3[Symbol],Finalcial!$A$2:$P$493,13,FALSE)</f>
        <v>9.65</v>
      </c>
      <c r="AI342" s="107">
        <f>VLOOKUP(Table3[Symbol],Finalcial!$A$2:$P$493,14,FALSE)</f>
        <v>18.07</v>
      </c>
      <c r="AJ342" s="108">
        <f t="shared" si="6"/>
        <v>35.467876106194687</v>
      </c>
    </row>
    <row r="343" spans="1:36" ht="18.55" customHeight="1" x14ac:dyDescent="0.3">
      <c r="A343" s="64" t="s">
        <v>115</v>
      </c>
      <c r="B343" s="14" t="str">
        <f>VLOOKUP(Table3[Symbol],stockComparisonTrading_excel!$A$2:$X$562,2,FALSE)</f>
        <v>Industrials: Machinery</v>
      </c>
      <c r="C343" s="104">
        <f>VLOOKUP(Table3[Symbol],stockComparisonTrading_excel!$A$2:$X$562,3,FALSE)</f>
        <v>11.5</v>
      </c>
      <c r="D343" s="105">
        <f>VLOOKUP(Table3[Symbol],stockComparisonTrading_excel!$A$2:$X$562,18,FALSE)</f>
        <v>10.92</v>
      </c>
      <c r="E343" s="105">
        <f>VLOOKUP(Table3[Symbol],stockComparisonTrading_excel!$A$2:$X$562,18,FALSE)</f>
        <v>10.92</v>
      </c>
      <c r="F343" s="105">
        <f>VLOOKUP(Table3[Symbol],stockComparisonTrading_excel!$A$2:$X$562,18,FALSE)</f>
        <v>10.92</v>
      </c>
      <c r="G343" s="105">
        <f>VLOOKUP(Table3[Symbol],stockComparisonTrading_excel!$A$2:$X$562,18,FALSE)</f>
        <v>10.92</v>
      </c>
      <c r="H343" s="105">
        <f>VLOOKUP(Table3[Symbol],stockComparisonTrading_excel!$A$2:$X$562,18,FALSE)</f>
        <v>10.92</v>
      </c>
      <c r="I343" s="105">
        <f>VLOOKUP(Table3[Symbol],stockComparisonTrading_excel!$A$2:$X$562,18,FALSE)</f>
        <v>10.92</v>
      </c>
      <c r="J343" s="105">
        <f>VLOOKUP(Table3[Symbol],stockComparisonTrading_excel!$A$2:$X$562,18,FALSE)</f>
        <v>10.92</v>
      </c>
      <c r="K343" s="105">
        <f>VLOOKUP(Table3[Symbol],stockComparisonTrading_excel!$A$2:$X$562,18,FALSE)</f>
        <v>10.92</v>
      </c>
      <c r="L343" s="105">
        <f>VLOOKUP(Table3[Symbol],stockComparisonTrading_excel!$A$2:$X$562,18,FALSE)</f>
        <v>10.92</v>
      </c>
      <c r="M343" s="105">
        <f>VLOOKUP(Table3[Symbol],stockComparisonTrading_excel!$A$2:$X$562,18,FALSE)</f>
        <v>10.92</v>
      </c>
      <c r="N343" s="105">
        <f>VLOOKUP(Table3[Symbol],stockComparisonTrading_excel!$A$2:$X$562,18,FALSE)</f>
        <v>10.92</v>
      </c>
      <c r="O343" s="105">
        <f>VLOOKUP(Table3[Symbol],stockComparisonTrading_excel!$A$2:$X$562,17,FALSE)</f>
        <v>5809431746.3999996</v>
      </c>
      <c r="P343" s="105">
        <f>VLOOKUP(Table3[Symbol],stockComparisonTrading_excel!$A$2:$X$562,18,FALSE)</f>
        <v>10.92</v>
      </c>
      <c r="Q343" s="105">
        <f>VLOOKUP(Table3[Symbol],stockComparisonTrading_excel!$A$2:$X$562,19,FALSE)</f>
        <v>1.36</v>
      </c>
      <c r="R343" s="105">
        <f>VLOOKUP(Table3[Symbol],stockComparisonTrading_excel!$A$2:$X$562,20,FALSE)</f>
        <v>10.7</v>
      </c>
      <c r="S343" s="105">
        <f>VLOOKUP(Table3[Symbol],stockComparisonTrading_excel!$A$2:$X$562,21,FALSE)</f>
        <v>4.1100000000000003</v>
      </c>
      <c r="T343" s="105">
        <f>VLOOKUP(Table3[Symbol],stockComparisonTrading_excel!$A$2:$X$562,22,FALSE)</f>
        <v>109.45</v>
      </c>
      <c r="U343" s="105">
        <f>VLOOKUP(Table3[Symbol],stockComparisonTrading_excel!$A$2:$X$562,23,FALSE)</f>
        <v>397906284</v>
      </c>
      <c r="V343" s="105">
        <f>VLOOKUP(Table3[Symbol],stockComparisonTrading_excel!$A$2:$X$562,24,FALSE)</f>
        <v>5</v>
      </c>
      <c r="W343" s="106" t="str">
        <f>VLOOKUP(Table3[Symbol],Finalcial!$A$2:$P$493,2)</f>
        <v>Q1/2013</v>
      </c>
      <c r="X343" s="107">
        <f>VLOOKUP(Table3[Symbol],Finalcial!$A$2:$P$493,3)</f>
        <v>41364</v>
      </c>
      <c r="Y343" s="107">
        <f>VLOOKUP(Table3[Symbol],Finalcial!$A$2:$P$493,4,FALSE)</f>
        <v>6235922</v>
      </c>
      <c r="Z343" s="107">
        <f>VLOOKUP(Table3[Symbol],Finalcial!$A$2:$P$493,5,FALSE)</f>
        <v>1762715</v>
      </c>
      <c r="AA343" s="107">
        <f>VLOOKUP(Table3[Symbol],Finalcial!$A$2:$P$493,6,FALSE)</f>
        <v>1989531</v>
      </c>
      <c r="AB343" s="107">
        <f>VLOOKUP(Table3[Symbol],Finalcial!$A$2:$P$493,7,FALSE)</f>
        <v>4345535</v>
      </c>
      <c r="AC343" s="107">
        <f>VLOOKUP(Table3[Symbol],Finalcial!$A$2:$P$493,8,FALSE)</f>
        <v>1531090</v>
      </c>
      <c r="AD343" s="107">
        <f>VLOOKUP(Table3[Symbol],Finalcial!$A$2:$P$493,9,FALSE)</f>
        <v>42250</v>
      </c>
      <c r="AE343" s="107">
        <f>VLOOKUP(Table3[Symbol],Finalcial!$A$2:$P$493,10,FALSE)</f>
        <v>0.11</v>
      </c>
      <c r="AF343" s="107">
        <f>VLOOKUP(Table3[Symbol],Finalcial!$A$2:$P$493,11,FALSE)</f>
        <v>0.41</v>
      </c>
      <c r="AG343" s="107">
        <f>VLOOKUP(Table3[Symbol],Finalcial!$A$2:$P$493,12,FALSE)</f>
        <v>2.76</v>
      </c>
      <c r="AH343" s="107">
        <f>VLOOKUP(Table3[Symbol],Finalcial!$A$2:$P$493,13,FALSE)</f>
        <v>12.12</v>
      </c>
      <c r="AI343" s="107">
        <f>VLOOKUP(Table3[Symbol],Finalcial!$A$2:$P$493,14,FALSE)</f>
        <v>13.17</v>
      </c>
      <c r="AJ343" s="108">
        <f t="shared" si="6"/>
        <v>41.721065088757399</v>
      </c>
    </row>
    <row r="344" spans="1:36" ht="18.55" customHeight="1" x14ac:dyDescent="0.3">
      <c r="A344" s="64" t="s">
        <v>84</v>
      </c>
      <c r="B344" s="14" t="str">
        <f>VLOOKUP(Table3[Symbol],stockComparisonTrading_excel!$A$2:$X$562,2,FALSE)</f>
        <v>Property &amp; Construction: Construction Materials</v>
      </c>
      <c r="C344" s="104">
        <f>VLOOKUP(Table3[Symbol],stockComparisonTrading_excel!$A$2:$X$562,3,FALSE)</f>
        <v>6.05</v>
      </c>
      <c r="D344" s="105">
        <f>VLOOKUP(Table3[Symbol],stockComparisonTrading_excel!$A$2:$X$562,18,FALSE)</f>
        <v>17.29</v>
      </c>
      <c r="E344" s="105">
        <f>VLOOKUP(Table3[Symbol],stockComparisonTrading_excel!$A$2:$X$562,18,FALSE)</f>
        <v>17.29</v>
      </c>
      <c r="F344" s="105">
        <f>VLOOKUP(Table3[Symbol],stockComparisonTrading_excel!$A$2:$X$562,18,FALSE)</f>
        <v>17.29</v>
      </c>
      <c r="G344" s="105">
        <f>VLOOKUP(Table3[Symbol],stockComparisonTrading_excel!$A$2:$X$562,18,FALSE)</f>
        <v>17.29</v>
      </c>
      <c r="H344" s="105">
        <f>VLOOKUP(Table3[Symbol],stockComparisonTrading_excel!$A$2:$X$562,18,FALSE)</f>
        <v>17.29</v>
      </c>
      <c r="I344" s="105">
        <f>VLOOKUP(Table3[Symbol],stockComparisonTrading_excel!$A$2:$X$562,18,FALSE)</f>
        <v>17.29</v>
      </c>
      <c r="J344" s="105">
        <f>VLOOKUP(Table3[Symbol],stockComparisonTrading_excel!$A$2:$X$562,18,FALSE)</f>
        <v>17.29</v>
      </c>
      <c r="K344" s="105">
        <f>VLOOKUP(Table3[Symbol],stockComparisonTrading_excel!$A$2:$X$562,18,FALSE)</f>
        <v>17.29</v>
      </c>
      <c r="L344" s="105">
        <f>VLOOKUP(Table3[Symbol],stockComparisonTrading_excel!$A$2:$X$562,18,FALSE)</f>
        <v>17.29</v>
      </c>
      <c r="M344" s="105">
        <f>VLOOKUP(Table3[Symbol],stockComparisonTrading_excel!$A$2:$X$562,18,FALSE)</f>
        <v>17.29</v>
      </c>
      <c r="N344" s="105">
        <f>VLOOKUP(Table3[Symbol],stockComparisonTrading_excel!$A$2:$X$562,18,FALSE)</f>
        <v>17.29</v>
      </c>
      <c r="O344" s="105">
        <f>VLOOKUP(Table3[Symbol],stockComparisonTrading_excel!$A$2:$X$562,17,FALSE)</f>
        <v>3854583190</v>
      </c>
      <c r="P344" s="105">
        <f>VLOOKUP(Table3[Symbol],stockComparisonTrading_excel!$A$2:$X$562,18,FALSE)</f>
        <v>17.29</v>
      </c>
      <c r="Q344" s="105">
        <f>VLOOKUP(Table3[Symbol],stockComparisonTrading_excel!$A$2:$X$562,19,FALSE)</f>
        <v>5.84</v>
      </c>
      <c r="R344" s="105">
        <f>VLOOKUP(Table3[Symbol],stockComparisonTrading_excel!$A$2:$X$562,20,FALSE)</f>
        <v>1.73</v>
      </c>
      <c r="S344" s="105" t="str">
        <f>VLOOKUP(Table3[Symbol],stockComparisonTrading_excel!$A$2:$X$562,21,FALSE)</f>
        <v>-</v>
      </c>
      <c r="T344" s="105">
        <f>VLOOKUP(Table3[Symbol],stockComparisonTrading_excel!$A$2:$X$562,22,FALSE)</f>
        <v>435.67</v>
      </c>
      <c r="U344" s="105">
        <f>VLOOKUP(Table3[Symbol],stockComparisonTrading_excel!$A$2:$X$562,23,FALSE)</f>
        <v>381641900</v>
      </c>
      <c r="V344" s="105">
        <f>VLOOKUP(Table3[Symbol],stockComparisonTrading_excel!$A$2:$X$562,24,FALSE)</f>
        <v>1</v>
      </c>
      <c r="W344" s="106" t="str">
        <f>VLOOKUP(Table3[Symbol],Finalcial!$A$2:$P$493,2)</f>
        <v>Q1/2013</v>
      </c>
      <c r="X344" s="107">
        <f>VLOOKUP(Table3[Symbol],Finalcial!$A$2:$P$493,3)</f>
        <v>41364</v>
      </c>
      <c r="Y344" s="107">
        <f>VLOOKUP(Table3[Symbol],Finalcial!$A$2:$P$493,4,FALSE)</f>
        <v>2485067</v>
      </c>
      <c r="Z344" s="107">
        <f>VLOOKUP(Table3[Symbol],Finalcial!$A$2:$P$493,5,FALSE)</f>
        <v>1789420</v>
      </c>
      <c r="AA344" s="107">
        <f>VLOOKUP(Table3[Symbol],Finalcial!$A$2:$P$493,6,FALSE)</f>
        <v>381642</v>
      </c>
      <c r="AB344" s="107">
        <f>VLOOKUP(Table3[Symbol],Finalcial!$A$2:$P$493,7,FALSE)</f>
        <v>659913</v>
      </c>
      <c r="AC344" s="107">
        <f>VLOOKUP(Table3[Symbol],Finalcial!$A$2:$P$493,8,FALSE)</f>
        <v>682836</v>
      </c>
      <c r="AD344" s="107">
        <f>VLOOKUP(Table3[Symbol],Finalcial!$A$2:$P$493,9,FALSE)</f>
        <v>40764</v>
      </c>
      <c r="AE344" s="107">
        <f>VLOOKUP(Table3[Symbol],Finalcial!$A$2:$P$493,10,FALSE)</f>
        <v>0.11</v>
      </c>
      <c r="AF344" s="107">
        <f>VLOOKUP(Table3[Symbol],Finalcial!$A$2:$P$493,11,FALSE)</f>
        <v>2.71</v>
      </c>
      <c r="AG344" s="107">
        <f>VLOOKUP(Table3[Symbol],Finalcial!$A$2:$P$493,12,FALSE)</f>
        <v>5.97</v>
      </c>
      <c r="AH344" s="107">
        <f>VLOOKUP(Table3[Symbol],Finalcial!$A$2:$P$493,13,FALSE)</f>
        <v>14.99</v>
      </c>
      <c r="AI344" s="107">
        <f>VLOOKUP(Table3[Symbol],Finalcial!$A$2:$P$493,14,FALSE)</f>
        <v>47.17</v>
      </c>
      <c r="AJ344" s="108">
        <f t="shared" si="6"/>
        <v>43.897066038661563</v>
      </c>
    </row>
    <row r="345" spans="1:36" ht="18.55" customHeight="1" x14ac:dyDescent="0.3">
      <c r="A345" s="64" t="s">
        <v>185</v>
      </c>
      <c r="B345" s="14" t="str">
        <f>VLOOKUP(Table3[Symbol],stockComparisonTrading_excel!$A$2:$X$562,2,FALSE)</f>
        <v>Technology: Communication Technology</v>
      </c>
      <c r="C345" s="104">
        <f>VLOOKUP(Table3[Symbol],stockComparisonTrading_excel!$A$2:$X$562,3,FALSE)</f>
        <v>5.4</v>
      </c>
      <c r="D345" s="105">
        <f>VLOOKUP(Table3[Symbol],stockComparisonTrading_excel!$A$2:$X$562,18,FALSE)</f>
        <v>26.99</v>
      </c>
      <c r="E345" s="105">
        <f>VLOOKUP(Table3[Symbol],stockComparisonTrading_excel!$A$2:$X$562,18,FALSE)</f>
        <v>26.99</v>
      </c>
      <c r="F345" s="105">
        <f>VLOOKUP(Table3[Symbol],stockComparisonTrading_excel!$A$2:$X$562,18,FALSE)</f>
        <v>26.99</v>
      </c>
      <c r="G345" s="105">
        <f>VLOOKUP(Table3[Symbol],stockComparisonTrading_excel!$A$2:$X$562,18,FALSE)</f>
        <v>26.99</v>
      </c>
      <c r="H345" s="105">
        <f>VLOOKUP(Table3[Symbol],stockComparisonTrading_excel!$A$2:$X$562,18,FALSE)</f>
        <v>26.99</v>
      </c>
      <c r="I345" s="105">
        <f>VLOOKUP(Table3[Symbol],stockComparisonTrading_excel!$A$2:$X$562,18,FALSE)</f>
        <v>26.99</v>
      </c>
      <c r="J345" s="105">
        <f>VLOOKUP(Table3[Symbol],stockComparisonTrading_excel!$A$2:$X$562,18,FALSE)</f>
        <v>26.99</v>
      </c>
      <c r="K345" s="105">
        <f>VLOOKUP(Table3[Symbol],stockComparisonTrading_excel!$A$2:$X$562,18,FALSE)</f>
        <v>26.99</v>
      </c>
      <c r="L345" s="105">
        <f>VLOOKUP(Table3[Symbol],stockComparisonTrading_excel!$A$2:$X$562,18,FALSE)</f>
        <v>26.99</v>
      </c>
      <c r="M345" s="105">
        <f>VLOOKUP(Table3[Symbol],stockComparisonTrading_excel!$A$2:$X$562,18,FALSE)</f>
        <v>26.99</v>
      </c>
      <c r="N345" s="105">
        <f>VLOOKUP(Table3[Symbol],stockComparisonTrading_excel!$A$2:$X$562,18,FALSE)</f>
        <v>26.99</v>
      </c>
      <c r="O345" s="105">
        <f>VLOOKUP(Table3[Symbol],stockComparisonTrading_excel!$A$2:$X$562,17,FALSE)</f>
        <v>66020897996.5</v>
      </c>
      <c r="P345" s="105">
        <f>VLOOKUP(Table3[Symbol],stockComparisonTrading_excel!$A$2:$X$562,18,FALSE)</f>
        <v>26.99</v>
      </c>
      <c r="Q345" s="105">
        <f>VLOOKUP(Table3[Symbol],stockComparisonTrading_excel!$A$2:$X$562,19,FALSE)</f>
        <v>6.73</v>
      </c>
      <c r="R345" s="105">
        <f>VLOOKUP(Table3[Symbol],stockComparisonTrading_excel!$A$2:$X$562,20,FALSE)</f>
        <v>1.37</v>
      </c>
      <c r="S345" s="105">
        <f>VLOOKUP(Table3[Symbol],stockComparisonTrading_excel!$A$2:$X$562,21,FALSE)</f>
        <v>0.97</v>
      </c>
      <c r="T345" s="105">
        <f>VLOOKUP(Table3[Symbol],stockComparisonTrading_excel!$A$2:$X$562,22,FALSE)</f>
        <v>155.55000000000001</v>
      </c>
      <c r="U345" s="105">
        <f>VLOOKUP(Table3[Symbol],stockComparisonTrading_excel!$A$2:$X$562,23,FALSE)</f>
        <v>7137394378</v>
      </c>
      <c r="V345" s="105">
        <f>VLOOKUP(Table3[Symbol],stockComparisonTrading_excel!$A$2:$X$562,24,FALSE)</f>
        <v>0.5</v>
      </c>
      <c r="W345" s="106" t="str">
        <f>VLOOKUP(Table3[Symbol],Finalcial!$A$2:$P$493,2)</f>
        <v>Q1/2013</v>
      </c>
      <c r="X345" s="107">
        <f>VLOOKUP(Table3[Symbol],Finalcial!$A$2:$P$493,3)</f>
        <v>41364</v>
      </c>
      <c r="Y345" s="107">
        <f>VLOOKUP(Table3[Symbol],Finalcial!$A$2:$P$493,4,FALSE)</f>
        <v>19803548</v>
      </c>
      <c r="Z345" s="107">
        <f>VLOOKUP(Table3[Symbol],Finalcial!$A$2:$P$493,5,FALSE)</f>
        <v>8955552</v>
      </c>
      <c r="AA345" s="107">
        <f>VLOOKUP(Table3[Symbol],Finalcial!$A$2:$P$493,6,FALSE)</f>
        <v>3568697</v>
      </c>
      <c r="AB345" s="107">
        <f>VLOOKUP(Table3[Symbol],Finalcial!$A$2:$P$493,7,FALSE)</f>
        <v>9806762</v>
      </c>
      <c r="AC345" s="107">
        <f>VLOOKUP(Table3[Symbol],Finalcial!$A$2:$P$493,8,FALSE)</f>
        <v>2717221</v>
      </c>
      <c r="AD345" s="107">
        <f>VLOOKUP(Table3[Symbol],Finalcial!$A$2:$P$493,9,FALSE)</f>
        <v>775607</v>
      </c>
      <c r="AE345" s="107">
        <f>VLOOKUP(Table3[Symbol],Finalcial!$A$2:$P$493,10,FALSE)</f>
        <v>0.11</v>
      </c>
      <c r="AF345" s="107">
        <f>VLOOKUP(Table3[Symbol],Finalcial!$A$2:$P$493,11,FALSE)</f>
        <v>0.91</v>
      </c>
      <c r="AG345" s="107">
        <f>VLOOKUP(Table3[Symbol],Finalcial!$A$2:$P$493,12,FALSE)</f>
        <v>28.54</v>
      </c>
      <c r="AH345" s="107">
        <f>VLOOKUP(Table3[Symbol],Finalcial!$A$2:$P$493,13,FALSE)</f>
        <v>16.91</v>
      </c>
      <c r="AI345" s="107">
        <f>VLOOKUP(Table3[Symbol],Finalcial!$A$2:$P$493,14,FALSE)</f>
        <v>28.33</v>
      </c>
      <c r="AJ345" s="108">
        <f t="shared" si="6"/>
        <v>11.54650744513652</v>
      </c>
    </row>
    <row r="346" spans="1:36" ht="18.55" customHeight="1" x14ac:dyDescent="0.3">
      <c r="A346" s="43" t="s">
        <v>152</v>
      </c>
      <c r="B346" s="14" t="str">
        <f>VLOOKUP(Table3[Symbol],stockComparisonTrading_excel!$A$2:$X$562,2,FALSE)</f>
        <v>Agribusiness</v>
      </c>
      <c r="C346" s="104">
        <f>VLOOKUP(Table3[Symbol],stockComparisonTrading_excel!$A$2:$X$562,3,FALSE)</f>
        <v>8.0500000000000007</v>
      </c>
      <c r="D346" s="105">
        <f>VLOOKUP(Table3[Symbol],stockComparisonTrading_excel!$A$2:$X$562,18,FALSE)</f>
        <v>56.48</v>
      </c>
      <c r="E346" s="105">
        <f>VLOOKUP(Table3[Symbol],stockComparisonTrading_excel!$A$2:$X$562,18,FALSE)</f>
        <v>56.48</v>
      </c>
      <c r="F346" s="105">
        <f>VLOOKUP(Table3[Symbol],stockComparisonTrading_excel!$A$2:$X$562,18,FALSE)</f>
        <v>56.48</v>
      </c>
      <c r="G346" s="105">
        <f>VLOOKUP(Table3[Symbol],stockComparisonTrading_excel!$A$2:$X$562,18,FALSE)</f>
        <v>56.48</v>
      </c>
      <c r="H346" s="105">
        <f>VLOOKUP(Table3[Symbol],stockComparisonTrading_excel!$A$2:$X$562,18,FALSE)</f>
        <v>56.48</v>
      </c>
      <c r="I346" s="105">
        <f>VLOOKUP(Table3[Symbol],stockComparisonTrading_excel!$A$2:$X$562,18,FALSE)</f>
        <v>56.48</v>
      </c>
      <c r="J346" s="105">
        <f>VLOOKUP(Table3[Symbol],stockComparisonTrading_excel!$A$2:$X$562,18,FALSE)</f>
        <v>56.48</v>
      </c>
      <c r="K346" s="105">
        <f>VLOOKUP(Table3[Symbol],stockComparisonTrading_excel!$A$2:$X$562,18,FALSE)</f>
        <v>56.48</v>
      </c>
      <c r="L346" s="105">
        <f>VLOOKUP(Table3[Symbol],stockComparisonTrading_excel!$A$2:$X$562,18,FALSE)</f>
        <v>56.48</v>
      </c>
      <c r="M346" s="105">
        <f>VLOOKUP(Table3[Symbol],stockComparisonTrading_excel!$A$2:$X$562,18,FALSE)</f>
        <v>56.48</v>
      </c>
      <c r="N346" s="105">
        <f>VLOOKUP(Table3[Symbol],stockComparisonTrading_excel!$A$2:$X$562,18,FALSE)</f>
        <v>56.48</v>
      </c>
      <c r="O346" s="105">
        <f>VLOOKUP(Table3[Symbol],stockComparisonTrading_excel!$A$2:$X$562,17,FALSE)</f>
        <v>10406714300</v>
      </c>
      <c r="P346" s="105">
        <f>VLOOKUP(Table3[Symbol],stockComparisonTrading_excel!$A$2:$X$562,18,FALSE)</f>
        <v>56.48</v>
      </c>
      <c r="Q346" s="105">
        <f>VLOOKUP(Table3[Symbol],stockComparisonTrading_excel!$A$2:$X$562,19,FALSE)</f>
        <v>1.74</v>
      </c>
      <c r="R346" s="105">
        <f>VLOOKUP(Table3[Symbol],stockComparisonTrading_excel!$A$2:$X$562,20,FALSE)</f>
        <v>4.76</v>
      </c>
      <c r="S346" s="105" t="str">
        <f>VLOOKUP(Table3[Symbol],stockComparisonTrading_excel!$A$2:$X$562,21,FALSE)</f>
        <v>-</v>
      </c>
      <c r="T346" s="105">
        <f>VLOOKUP(Table3[Symbol],stockComparisonTrading_excel!$A$2:$X$562,22,FALSE)</f>
        <v>29.14</v>
      </c>
      <c r="U346" s="105">
        <f>VLOOKUP(Table3[Symbol],stockComparisonTrading_excel!$A$2:$X$562,23,FALSE)</f>
        <v>1253821000</v>
      </c>
      <c r="V346" s="105">
        <f>VLOOKUP(Table3[Symbol],stockComparisonTrading_excel!$A$2:$X$562,24,FALSE)</f>
        <v>1</v>
      </c>
      <c r="W346" s="106" t="str">
        <f>VLOOKUP(Table3[Symbol],Finalcial!$A$2:$P$493,2)</f>
        <v>Q1/2013</v>
      </c>
      <c r="X346" s="107">
        <f>VLOOKUP(Table3[Symbol],Finalcial!$A$2:$P$493,3)</f>
        <v>41364</v>
      </c>
      <c r="Y346" s="107">
        <f>VLOOKUP(Table3[Symbol],Finalcial!$A$2:$P$493,4,FALSE)</f>
        <v>12849085</v>
      </c>
      <c r="Z346" s="107">
        <f>VLOOKUP(Table3[Symbol],Finalcial!$A$2:$P$493,5,FALSE)</f>
        <v>6804609</v>
      </c>
      <c r="AA346" s="107">
        <f>VLOOKUP(Table3[Symbol],Finalcial!$A$2:$P$493,6,FALSE)</f>
        <v>1253821</v>
      </c>
      <c r="AB346" s="107">
        <f>VLOOKUP(Table3[Symbol],Finalcial!$A$2:$P$493,7,FALSE)</f>
        <v>5969519</v>
      </c>
      <c r="AC346" s="107">
        <f>VLOOKUP(Table3[Symbol],Finalcial!$A$2:$P$493,8,FALSE)</f>
        <v>3968131</v>
      </c>
      <c r="AD346" s="107">
        <f>VLOOKUP(Table3[Symbol],Finalcial!$A$2:$P$493,9,FALSE)</f>
        <v>129533</v>
      </c>
      <c r="AE346" s="107">
        <f>VLOOKUP(Table3[Symbol],Finalcial!$A$2:$P$493,10,FALSE)</f>
        <v>0.1</v>
      </c>
      <c r="AF346" s="107">
        <f>VLOOKUP(Table3[Symbol],Finalcial!$A$2:$P$493,11,FALSE)</f>
        <v>1.1399999999999999</v>
      </c>
      <c r="AG346" s="107">
        <f>VLOOKUP(Table3[Symbol],Finalcial!$A$2:$P$493,12,FALSE)</f>
        <v>3.26</v>
      </c>
      <c r="AH346" s="107">
        <f>VLOOKUP(Table3[Symbol],Finalcial!$A$2:$P$493,13,FALSE)</f>
        <v>3.27</v>
      </c>
      <c r="AI346" s="107">
        <f>VLOOKUP(Table3[Symbol],Finalcial!$A$2:$P$493,14,FALSE)</f>
        <v>3.1</v>
      </c>
      <c r="AJ346" s="108">
        <f t="shared" si="6"/>
        <v>52.531856746929357</v>
      </c>
    </row>
    <row r="347" spans="1:36" ht="18.55" customHeight="1" x14ac:dyDescent="0.3">
      <c r="A347" s="64" t="s">
        <v>184</v>
      </c>
      <c r="B347" s="14" t="str">
        <f>VLOOKUP(Table3[Symbol],stockComparisonTrading_excel!$A$2:$X$562,2,FALSE)</f>
        <v>Industrials: Petrochemicals &amp; Chemicals</v>
      </c>
      <c r="C347" s="104">
        <f>VLOOKUP(Table3[Symbol],stockComparisonTrading_excel!$A$2:$X$562,3,FALSE)</f>
        <v>25.25</v>
      </c>
      <c r="D347" s="105">
        <f>VLOOKUP(Table3[Symbol],stockComparisonTrading_excel!$A$2:$X$562,18,FALSE)</f>
        <v>32.32</v>
      </c>
      <c r="E347" s="105">
        <f>VLOOKUP(Table3[Symbol],stockComparisonTrading_excel!$A$2:$X$562,18,FALSE)</f>
        <v>32.32</v>
      </c>
      <c r="F347" s="105">
        <f>VLOOKUP(Table3[Symbol],stockComparisonTrading_excel!$A$2:$X$562,18,FALSE)</f>
        <v>32.32</v>
      </c>
      <c r="G347" s="105">
        <f>VLOOKUP(Table3[Symbol],stockComparisonTrading_excel!$A$2:$X$562,18,FALSE)</f>
        <v>32.32</v>
      </c>
      <c r="H347" s="105">
        <f>VLOOKUP(Table3[Symbol],stockComparisonTrading_excel!$A$2:$X$562,18,FALSE)</f>
        <v>32.32</v>
      </c>
      <c r="I347" s="105">
        <f>VLOOKUP(Table3[Symbol],stockComparisonTrading_excel!$A$2:$X$562,18,FALSE)</f>
        <v>32.32</v>
      </c>
      <c r="J347" s="105">
        <f>VLOOKUP(Table3[Symbol],stockComparisonTrading_excel!$A$2:$X$562,18,FALSE)</f>
        <v>32.32</v>
      </c>
      <c r="K347" s="105">
        <f>VLOOKUP(Table3[Symbol],stockComparisonTrading_excel!$A$2:$X$562,18,FALSE)</f>
        <v>32.32</v>
      </c>
      <c r="L347" s="105">
        <f>VLOOKUP(Table3[Symbol],stockComparisonTrading_excel!$A$2:$X$562,18,FALSE)</f>
        <v>32.32</v>
      </c>
      <c r="M347" s="105">
        <f>VLOOKUP(Table3[Symbol],stockComparisonTrading_excel!$A$2:$X$562,18,FALSE)</f>
        <v>32.32</v>
      </c>
      <c r="N347" s="105">
        <f>VLOOKUP(Table3[Symbol],stockComparisonTrading_excel!$A$2:$X$562,18,FALSE)</f>
        <v>32.32</v>
      </c>
      <c r="O347" s="105">
        <f>VLOOKUP(Table3[Symbol],stockComparisonTrading_excel!$A$2:$X$562,17,FALSE)</f>
        <v>110246490910.5</v>
      </c>
      <c r="P347" s="105">
        <f>VLOOKUP(Table3[Symbol],stockComparisonTrading_excel!$A$2:$X$562,18,FALSE)</f>
        <v>32.32</v>
      </c>
      <c r="Q347" s="105">
        <f>VLOOKUP(Table3[Symbol],stockComparisonTrading_excel!$A$2:$X$562,19,FALSE)</f>
        <v>2.0499999999999998</v>
      </c>
      <c r="R347" s="105">
        <f>VLOOKUP(Table3[Symbol],stockComparisonTrading_excel!$A$2:$X$562,20,FALSE)</f>
        <v>11.15</v>
      </c>
      <c r="S347" s="105">
        <f>VLOOKUP(Table3[Symbol],stockComparisonTrading_excel!$A$2:$X$562,21,FALSE)</f>
        <v>1.57</v>
      </c>
      <c r="T347" s="105">
        <f>VLOOKUP(Table3[Symbol],stockComparisonTrading_excel!$A$2:$X$562,22,FALSE)</f>
        <v>24.95</v>
      </c>
      <c r="U347" s="105">
        <f>VLOOKUP(Table3[Symbol],stockComparisonTrading_excel!$A$2:$X$562,23,FALSE)</f>
        <v>4814257245</v>
      </c>
      <c r="V347" s="105">
        <f>VLOOKUP(Table3[Symbol],stockComparisonTrading_excel!$A$2:$X$562,24,FALSE)</f>
        <v>1</v>
      </c>
      <c r="W347" s="106" t="str">
        <f>VLOOKUP(Table3[Symbol],Finalcial!$A$2:$P$493,2)</f>
        <v>Q1/2013</v>
      </c>
      <c r="X347" s="107">
        <f>VLOOKUP(Table3[Symbol],Finalcial!$A$2:$P$493,3)</f>
        <v>41364</v>
      </c>
      <c r="Y347" s="107">
        <f>VLOOKUP(Table3[Symbol],Finalcial!$A$2:$P$493,4,FALSE)</f>
        <v>171658908</v>
      </c>
      <c r="Z347" s="107">
        <f>VLOOKUP(Table3[Symbol],Finalcial!$A$2:$P$493,5,FALSE)</f>
        <v>117651582</v>
      </c>
      <c r="AA347" s="107">
        <f>VLOOKUP(Table3[Symbol],Finalcial!$A$2:$P$493,6,FALSE)</f>
        <v>4814257</v>
      </c>
      <c r="AB347" s="107">
        <f>VLOOKUP(Table3[Symbol],Finalcial!$A$2:$P$493,7,FALSE)</f>
        <v>53676185</v>
      </c>
      <c r="AC347" s="107">
        <f>VLOOKUP(Table3[Symbol],Finalcial!$A$2:$P$493,8,FALSE)</f>
        <v>56118641</v>
      </c>
      <c r="AD347" s="107">
        <f>VLOOKUP(Table3[Symbol],Finalcial!$A$2:$P$493,9,FALSE)</f>
        <v>490982</v>
      </c>
      <c r="AE347" s="107">
        <f>VLOOKUP(Table3[Symbol],Finalcial!$A$2:$P$493,10,FALSE)</f>
        <v>0.1</v>
      </c>
      <c r="AF347" s="107">
        <f>VLOOKUP(Table3[Symbol],Finalcial!$A$2:$P$493,11,FALSE)</f>
        <v>2.19</v>
      </c>
      <c r="AG347" s="107">
        <f>VLOOKUP(Table3[Symbol],Finalcial!$A$2:$P$493,12,FALSE)</f>
        <v>0.87</v>
      </c>
      <c r="AH347" s="107">
        <f>VLOOKUP(Table3[Symbol],Finalcial!$A$2:$P$493,13,FALSE)</f>
        <v>4.93</v>
      </c>
      <c r="AI347" s="107">
        <f>VLOOKUP(Table3[Symbol],Finalcial!$A$2:$P$493,14,FALSE)</f>
        <v>5.98</v>
      </c>
      <c r="AJ347" s="108">
        <f t="shared" si="6"/>
        <v>239.62504124387453</v>
      </c>
    </row>
    <row r="348" spans="1:36" ht="18.55" customHeight="1" x14ac:dyDescent="0.3">
      <c r="A348" s="64" t="s">
        <v>325</v>
      </c>
      <c r="B348" s="14" t="str">
        <f>VLOOKUP(Table3[Symbol],stockComparisonTrading_excel!$A$2:$X$562,2,FALSE)</f>
        <v>Property &amp; Construction: Construction Materials</v>
      </c>
      <c r="C348" s="104">
        <f>VLOOKUP(Table3[Symbol],stockComparisonTrading_excel!$A$2:$X$562,3,FALSE)</f>
        <v>2.56</v>
      </c>
      <c r="D348" s="105">
        <f>VLOOKUP(Table3[Symbol],stockComparisonTrading_excel!$A$2:$X$562,18,FALSE)</f>
        <v>79.819999999999993</v>
      </c>
      <c r="E348" s="105">
        <f>VLOOKUP(Table3[Symbol],stockComparisonTrading_excel!$A$2:$X$562,18,FALSE)</f>
        <v>79.819999999999993</v>
      </c>
      <c r="F348" s="105">
        <f>VLOOKUP(Table3[Symbol],stockComparisonTrading_excel!$A$2:$X$562,18,FALSE)</f>
        <v>79.819999999999993</v>
      </c>
      <c r="G348" s="105">
        <f>VLOOKUP(Table3[Symbol],stockComparisonTrading_excel!$A$2:$X$562,18,FALSE)</f>
        <v>79.819999999999993</v>
      </c>
      <c r="H348" s="105">
        <f>VLOOKUP(Table3[Symbol],stockComparisonTrading_excel!$A$2:$X$562,18,FALSE)</f>
        <v>79.819999999999993</v>
      </c>
      <c r="I348" s="105">
        <f>VLOOKUP(Table3[Symbol],stockComparisonTrading_excel!$A$2:$X$562,18,FALSE)</f>
        <v>79.819999999999993</v>
      </c>
      <c r="J348" s="105">
        <f>VLOOKUP(Table3[Symbol],stockComparisonTrading_excel!$A$2:$X$562,18,FALSE)</f>
        <v>79.819999999999993</v>
      </c>
      <c r="K348" s="105">
        <f>VLOOKUP(Table3[Symbol],stockComparisonTrading_excel!$A$2:$X$562,18,FALSE)</f>
        <v>79.819999999999993</v>
      </c>
      <c r="L348" s="105">
        <f>VLOOKUP(Table3[Symbol],stockComparisonTrading_excel!$A$2:$X$562,18,FALSE)</f>
        <v>79.819999999999993</v>
      </c>
      <c r="M348" s="105">
        <f>VLOOKUP(Table3[Symbol],stockComparisonTrading_excel!$A$2:$X$562,18,FALSE)</f>
        <v>79.819999999999993</v>
      </c>
      <c r="N348" s="105">
        <f>VLOOKUP(Table3[Symbol],stockComparisonTrading_excel!$A$2:$X$562,18,FALSE)</f>
        <v>79.819999999999993</v>
      </c>
      <c r="O348" s="105">
        <f>VLOOKUP(Table3[Symbol],stockComparisonTrading_excel!$A$2:$X$562,17,FALSE)</f>
        <v>1552571407.4000001</v>
      </c>
      <c r="P348" s="105">
        <f>VLOOKUP(Table3[Symbol],stockComparisonTrading_excel!$A$2:$X$562,18,FALSE)</f>
        <v>79.819999999999993</v>
      </c>
      <c r="Q348" s="105">
        <f>VLOOKUP(Table3[Symbol],stockComparisonTrading_excel!$A$2:$X$562,19,FALSE)</f>
        <v>5.67</v>
      </c>
      <c r="R348" s="105">
        <f>VLOOKUP(Table3[Symbol],stockComparisonTrading_excel!$A$2:$X$562,20,FALSE)</f>
        <v>0.87</v>
      </c>
      <c r="S348" s="105" t="str">
        <f>VLOOKUP(Table3[Symbol],stockComparisonTrading_excel!$A$2:$X$562,21,FALSE)</f>
        <v>-</v>
      </c>
      <c r="T348" s="105">
        <f>VLOOKUP(Table3[Symbol],stockComparisonTrading_excel!$A$2:$X$562,22,FALSE)</f>
        <v>441.43</v>
      </c>
      <c r="U348" s="105">
        <f>VLOOKUP(Table3[Symbol],stockComparisonTrading_excel!$A$2:$X$562,23,FALSE)</f>
        <v>314285710</v>
      </c>
      <c r="V348" s="105">
        <f>VLOOKUP(Table3[Symbol],stockComparisonTrading_excel!$A$2:$X$562,24,FALSE)</f>
        <v>1</v>
      </c>
      <c r="W348" s="106" t="str">
        <f>VLOOKUP(Table3[Symbol],Finalcial!$A$2:$P$493,2)</f>
        <v>Q4/2012</v>
      </c>
      <c r="X348" s="107">
        <f>VLOOKUP(Table3[Symbol],Finalcial!$A$2:$P$493,3)</f>
        <v>41274</v>
      </c>
      <c r="Y348" s="107">
        <f>VLOOKUP(Table3[Symbol],Finalcial!$A$2:$P$493,4,FALSE)</f>
        <v>938315</v>
      </c>
      <c r="Z348" s="107">
        <f>VLOOKUP(Table3[Symbol],Finalcial!$A$2:$P$493,5,FALSE)</f>
        <v>664689</v>
      </c>
      <c r="AA348" s="107">
        <f>VLOOKUP(Table3[Symbol],Finalcial!$A$2:$P$493,6,FALSE)</f>
        <v>314286</v>
      </c>
      <c r="AB348" s="107">
        <f>VLOOKUP(Table3[Symbol],Finalcial!$A$2:$P$493,7,FALSE)</f>
        <v>273626</v>
      </c>
      <c r="AC348" s="107">
        <f>VLOOKUP(Table3[Symbol],Finalcial!$A$2:$P$493,8,FALSE)</f>
        <v>257996</v>
      </c>
      <c r="AD348" s="107">
        <f>VLOOKUP(Table3[Symbol],Finalcial!$A$2:$P$493,9,FALSE)</f>
        <v>30636</v>
      </c>
      <c r="AE348" s="107">
        <f>VLOOKUP(Table3[Symbol],Finalcial!$A$2:$P$493,10,FALSE)</f>
        <v>0.1</v>
      </c>
      <c r="AF348" s="107">
        <f>VLOOKUP(Table3[Symbol],Finalcial!$A$2:$P$493,11,FALSE)</f>
        <v>2.4300000000000002</v>
      </c>
      <c r="AG348" s="107">
        <f>VLOOKUP(Table3[Symbol],Finalcial!$A$2:$P$493,12,FALSE)</f>
        <v>11.87</v>
      </c>
      <c r="AH348" s="107">
        <f>VLOOKUP(Table3[Symbol],Finalcial!$A$2:$P$493,13,FALSE)</f>
        <v>4.6100000000000003</v>
      </c>
      <c r="AI348" s="107">
        <f>VLOOKUP(Table3[Symbol],Finalcial!$A$2:$P$493,14,FALSE)</f>
        <v>7.01</v>
      </c>
      <c r="AJ348" s="108">
        <f t="shared" si="6"/>
        <v>21.696337641989818</v>
      </c>
    </row>
    <row r="349" spans="1:36" ht="18.55" customHeight="1" x14ac:dyDescent="0.3">
      <c r="A349" s="64" t="s">
        <v>495</v>
      </c>
      <c r="B349" s="14" t="str">
        <f>VLOOKUP(Table3[Symbol],stockComparisonTrading_excel!$A$2:$X$562,2,FALSE)</f>
        <v>Property &amp; Construction: Property Development</v>
      </c>
      <c r="C349" s="104">
        <f>VLOOKUP(Table3[Symbol],stockComparisonTrading_excel!$A$2:$X$562,3,FALSE)</f>
        <v>3.86</v>
      </c>
      <c r="D349" s="105">
        <f>VLOOKUP(Table3[Symbol],stockComparisonTrading_excel!$A$2:$X$562,18,FALSE)</f>
        <v>17.829999999999998</v>
      </c>
      <c r="E349" s="105">
        <f>VLOOKUP(Table3[Symbol],stockComparisonTrading_excel!$A$2:$X$562,18,FALSE)</f>
        <v>17.829999999999998</v>
      </c>
      <c r="F349" s="105">
        <f>VLOOKUP(Table3[Symbol],stockComparisonTrading_excel!$A$2:$X$562,18,FALSE)</f>
        <v>17.829999999999998</v>
      </c>
      <c r="G349" s="105">
        <f>VLOOKUP(Table3[Symbol],stockComparisonTrading_excel!$A$2:$X$562,18,FALSE)</f>
        <v>17.829999999999998</v>
      </c>
      <c r="H349" s="105">
        <f>VLOOKUP(Table3[Symbol],stockComparisonTrading_excel!$A$2:$X$562,18,FALSE)</f>
        <v>17.829999999999998</v>
      </c>
      <c r="I349" s="105">
        <f>VLOOKUP(Table3[Symbol],stockComparisonTrading_excel!$A$2:$X$562,18,FALSE)</f>
        <v>17.829999999999998</v>
      </c>
      <c r="J349" s="105">
        <f>VLOOKUP(Table3[Symbol],stockComparisonTrading_excel!$A$2:$X$562,18,FALSE)</f>
        <v>17.829999999999998</v>
      </c>
      <c r="K349" s="105">
        <f>VLOOKUP(Table3[Symbol],stockComparisonTrading_excel!$A$2:$X$562,18,FALSE)</f>
        <v>17.829999999999998</v>
      </c>
      <c r="L349" s="105">
        <f>VLOOKUP(Table3[Symbol],stockComparisonTrading_excel!$A$2:$X$562,18,FALSE)</f>
        <v>17.829999999999998</v>
      </c>
      <c r="M349" s="105">
        <f>VLOOKUP(Table3[Symbol],stockComparisonTrading_excel!$A$2:$X$562,18,FALSE)</f>
        <v>17.829999999999998</v>
      </c>
      <c r="N349" s="105">
        <f>VLOOKUP(Table3[Symbol],stockComparisonTrading_excel!$A$2:$X$562,18,FALSE)</f>
        <v>17.829999999999998</v>
      </c>
      <c r="O349" s="105">
        <f>VLOOKUP(Table3[Symbol],stockComparisonTrading_excel!$A$2:$X$562,17,FALSE)</f>
        <v>6781991814.3000002</v>
      </c>
      <c r="P349" s="105">
        <f>VLOOKUP(Table3[Symbol],stockComparisonTrading_excel!$A$2:$X$562,18,FALSE)</f>
        <v>17.829999999999998</v>
      </c>
      <c r="Q349" s="105">
        <f>VLOOKUP(Table3[Symbol],stockComparisonTrading_excel!$A$2:$X$562,19,FALSE)</f>
        <v>3.3</v>
      </c>
      <c r="R349" s="105">
        <f>VLOOKUP(Table3[Symbol],stockComparisonTrading_excel!$A$2:$X$562,20,FALSE)</f>
        <v>2.64</v>
      </c>
      <c r="S349" s="105">
        <f>VLOOKUP(Table3[Symbol],stockComparisonTrading_excel!$A$2:$X$562,21,FALSE)</f>
        <v>0.69</v>
      </c>
      <c r="T349" s="105">
        <f>VLOOKUP(Table3[Symbol],stockComparisonTrading_excel!$A$2:$X$562,22,FALSE)</f>
        <v>262.57</v>
      </c>
      <c r="U349" s="105">
        <f>VLOOKUP(Table3[Symbol],stockComparisonTrading_excel!$A$2:$X$562,23,FALSE)</f>
        <v>779539289</v>
      </c>
      <c r="V349" s="105">
        <f>VLOOKUP(Table3[Symbol],stockComparisonTrading_excel!$A$2:$X$562,24,FALSE)</f>
        <v>1</v>
      </c>
      <c r="W349" s="106" t="str">
        <f>VLOOKUP(Table3[Symbol],Finalcial!$A$2:$P$493,2)</f>
        <v>Q1/2013</v>
      </c>
      <c r="X349" s="107">
        <f>VLOOKUP(Table3[Symbol],Finalcial!$A$2:$P$493,3)</f>
        <v>41364</v>
      </c>
      <c r="Y349" s="107">
        <f>VLOOKUP(Table3[Symbol],Finalcial!$A$2:$P$493,4,FALSE)</f>
        <v>8344213</v>
      </c>
      <c r="Z349" s="107">
        <f>VLOOKUP(Table3[Symbol],Finalcial!$A$2:$P$493,5,FALSE)</f>
        <v>6201117</v>
      </c>
      <c r="AA349" s="107">
        <f>VLOOKUP(Table3[Symbol],Finalcial!$A$2:$P$493,6,FALSE)</f>
        <v>779539</v>
      </c>
      <c r="AB349" s="107">
        <f>VLOOKUP(Table3[Symbol],Finalcial!$A$2:$P$493,7,FALSE)</f>
        <v>2143021</v>
      </c>
      <c r="AC349" s="107">
        <f>VLOOKUP(Table3[Symbol],Finalcial!$A$2:$P$493,8,FALSE)</f>
        <v>1003101</v>
      </c>
      <c r="AD349" s="107">
        <f>VLOOKUP(Table3[Symbol],Finalcial!$A$2:$P$493,9,FALSE)</f>
        <v>81258</v>
      </c>
      <c r="AE349" s="107">
        <f>VLOOKUP(Table3[Symbol],Finalcial!$A$2:$P$493,10,FALSE)</f>
        <v>0.1</v>
      </c>
      <c r="AF349" s="107">
        <f>VLOOKUP(Table3[Symbol],Finalcial!$A$2:$P$493,11,FALSE)</f>
        <v>2.89</v>
      </c>
      <c r="AG349" s="107">
        <f>VLOOKUP(Table3[Symbol],Finalcial!$A$2:$P$493,12,FALSE)</f>
        <v>8.1</v>
      </c>
      <c r="AH349" s="107">
        <f>VLOOKUP(Table3[Symbol],Finalcial!$A$2:$P$493,13,FALSE)</f>
        <v>8.2899999999999991</v>
      </c>
      <c r="AI349" s="107">
        <f>VLOOKUP(Table3[Symbol],Finalcial!$A$2:$P$493,14,FALSE)</f>
        <v>22.41</v>
      </c>
      <c r="AJ349" s="108">
        <f t="shared" si="6"/>
        <v>76.313926013438675</v>
      </c>
    </row>
    <row r="350" spans="1:36" ht="18.55" customHeight="1" x14ac:dyDescent="0.3">
      <c r="A350" s="64" t="s">
        <v>358</v>
      </c>
      <c r="B350" s="14" t="str">
        <f>VLOOKUP(Table3[Symbol],stockComparisonTrading_excel!$A$2:$X$562,2,FALSE)</f>
        <v>Property &amp; Construction: Property Development</v>
      </c>
      <c r="C350" s="104">
        <f>VLOOKUP(Table3[Symbol],stockComparisonTrading_excel!$A$2:$X$562,3,FALSE)</f>
        <v>7.05</v>
      </c>
      <c r="D350" s="105">
        <f>VLOOKUP(Table3[Symbol],stockComparisonTrading_excel!$A$2:$X$562,18,FALSE)</f>
        <v>25.7</v>
      </c>
      <c r="E350" s="105">
        <f>VLOOKUP(Table3[Symbol],stockComparisonTrading_excel!$A$2:$X$562,18,FALSE)</f>
        <v>25.7</v>
      </c>
      <c r="F350" s="105">
        <f>VLOOKUP(Table3[Symbol],stockComparisonTrading_excel!$A$2:$X$562,18,FALSE)</f>
        <v>25.7</v>
      </c>
      <c r="G350" s="105">
        <f>VLOOKUP(Table3[Symbol],stockComparisonTrading_excel!$A$2:$X$562,18,FALSE)</f>
        <v>25.7</v>
      </c>
      <c r="H350" s="105">
        <f>VLOOKUP(Table3[Symbol],stockComparisonTrading_excel!$A$2:$X$562,18,FALSE)</f>
        <v>25.7</v>
      </c>
      <c r="I350" s="105">
        <f>VLOOKUP(Table3[Symbol],stockComparisonTrading_excel!$A$2:$X$562,18,FALSE)</f>
        <v>25.7</v>
      </c>
      <c r="J350" s="105">
        <f>VLOOKUP(Table3[Symbol],stockComparisonTrading_excel!$A$2:$X$562,18,FALSE)</f>
        <v>25.7</v>
      </c>
      <c r="K350" s="105">
        <f>VLOOKUP(Table3[Symbol],stockComparisonTrading_excel!$A$2:$X$562,18,FALSE)</f>
        <v>25.7</v>
      </c>
      <c r="L350" s="105">
        <f>VLOOKUP(Table3[Symbol],stockComparisonTrading_excel!$A$2:$X$562,18,FALSE)</f>
        <v>25.7</v>
      </c>
      <c r="M350" s="105">
        <f>VLOOKUP(Table3[Symbol],stockComparisonTrading_excel!$A$2:$X$562,18,FALSE)</f>
        <v>25.7</v>
      </c>
      <c r="N350" s="105">
        <f>VLOOKUP(Table3[Symbol],stockComparisonTrading_excel!$A$2:$X$562,18,FALSE)</f>
        <v>25.7</v>
      </c>
      <c r="O350" s="105">
        <f>VLOOKUP(Table3[Symbol],stockComparisonTrading_excel!$A$2:$X$562,17,FALSE)</f>
        <v>11251972077.299999</v>
      </c>
      <c r="P350" s="105">
        <f>VLOOKUP(Table3[Symbol],stockComparisonTrading_excel!$A$2:$X$562,18,FALSE)</f>
        <v>25.7</v>
      </c>
      <c r="Q350" s="105">
        <f>VLOOKUP(Table3[Symbol],stockComparisonTrading_excel!$A$2:$X$562,19,FALSE)</f>
        <v>1.99</v>
      </c>
      <c r="R350" s="105">
        <f>VLOOKUP(Table3[Symbol],stockComparisonTrading_excel!$A$2:$X$562,20,FALSE)</f>
        <v>4.3</v>
      </c>
      <c r="S350" s="105">
        <f>VLOOKUP(Table3[Symbol],stockComparisonTrading_excel!$A$2:$X$562,21,FALSE)</f>
        <v>0.14000000000000001</v>
      </c>
      <c r="T350" s="105">
        <f>VLOOKUP(Table3[Symbol],stockComparisonTrading_excel!$A$2:$X$562,22,FALSE)</f>
        <v>160.19</v>
      </c>
      <c r="U350" s="105">
        <f>VLOOKUP(Table3[Symbol],stockComparisonTrading_excel!$A$2:$X$562,23,FALSE)</f>
        <v>1316020126</v>
      </c>
      <c r="V350" s="105">
        <f>VLOOKUP(Table3[Symbol],stockComparisonTrading_excel!$A$2:$X$562,24,FALSE)</f>
        <v>1</v>
      </c>
      <c r="W350" s="106" t="str">
        <f>VLOOKUP(Table3[Symbol],Finalcial!$A$2:$P$493,2)</f>
        <v>Q4/2012</v>
      </c>
      <c r="X350" s="107">
        <f>VLOOKUP(Table3[Symbol],Finalcial!$A$2:$P$493,3)</f>
        <v>41274</v>
      </c>
      <c r="Y350" s="107">
        <f>VLOOKUP(Table3[Symbol],Finalcial!$A$2:$P$493,4,FALSE)</f>
        <v>11560707</v>
      </c>
      <c r="Z350" s="107">
        <f>VLOOKUP(Table3[Symbol],Finalcial!$A$2:$P$493,5,FALSE)</f>
        <v>5531862</v>
      </c>
      <c r="AA350" s="107">
        <f>VLOOKUP(Table3[Symbol],Finalcial!$A$2:$P$493,6,FALSE)</f>
        <v>1169863</v>
      </c>
      <c r="AB350" s="107">
        <f>VLOOKUP(Table3[Symbol],Finalcial!$A$2:$P$493,7,FALSE)</f>
        <v>5663480</v>
      </c>
      <c r="AC350" s="107">
        <f>VLOOKUP(Table3[Symbol],Finalcial!$A$2:$P$493,8,FALSE)</f>
        <v>407721</v>
      </c>
      <c r="AD350" s="107">
        <f>VLOOKUP(Table3[Symbol],Finalcial!$A$2:$P$493,9,FALSE)</f>
        <v>130399</v>
      </c>
      <c r="AE350" s="107">
        <f>VLOOKUP(Table3[Symbol],Finalcial!$A$2:$P$493,10,FALSE)</f>
        <v>0.1</v>
      </c>
      <c r="AF350" s="107">
        <f>VLOOKUP(Table3[Symbol],Finalcial!$A$2:$P$493,11,FALSE)</f>
        <v>0.98</v>
      </c>
      <c r="AG350" s="107">
        <f>VLOOKUP(Table3[Symbol],Finalcial!$A$2:$P$493,12,FALSE)</f>
        <v>31.98</v>
      </c>
      <c r="AH350" s="107">
        <f>VLOOKUP(Table3[Symbol],Finalcial!$A$2:$P$493,13,FALSE)</f>
        <v>5.07</v>
      </c>
      <c r="AI350" s="107">
        <f>VLOOKUP(Table3[Symbol],Finalcial!$A$2:$P$493,14,FALSE)</f>
        <v>8.0299999999999994</v>
      </c>
      <c r="AJ350" s="108">
        <f t="shared" si="6"/>
        <v>42.422579927760182</v>
      </c>
    </row>
    <row r="351" spans="1:36" ht="18.55" customHeight="1" x14ac:dyDescent="0.3">
      <c r="A351" s="64" t="s">
        <v>632</v>
      </c>
      <c r="B351" s="14" t="str">
        <f>VLOOKUP(Table3[Symbol],stockComparisonTrading_excel!$A$2:$X$562,2,FALSE)</f>
        <v>Services: Media &amp; Publishing</v>
      </c>
      <c r="C351" s="104">
        <f>VLOOKUP(Table3[Symbol],stockComparisonTrading_excel!$A$2:$X$562,3,FALSE)</f>
        <v>0.13</v>
      </c>
      <c r="D351" s="105">
        <f>VLOOKUP(Table3[Symbol],stockComparisonTrading_excel!$A$2:$X$562,18,FALSE)</f>
        <v>0.75</v>
      </c>
      <c r="E351" s="105">
        <f>VLOOKUP(Table3[Symbol],stockComparisonTrading_excel!$A$2:$X$562,18,FALSE)</f>
        <v>0.75</v>
      </c>
      <c r="F351" s="105">
        <f>VLOOKUP(Table3[Symbol],stockComparisonTrading_excel!$A$2:$X$562,18,FALSE)</f>
        <v>0.75</v>
      </c>
      <c r="G351" s="105">
        <f>VLOOKUP(Table3[Symbol],stockComparisonTrading_excel!$A$2:$X$562,18,FALSE)</f>
        <v>0.75</v>
      </c>
      <c r="H351" s="105">
        <f>VLOOKUP(Table3[Symbol],stockComparisonTrading_excel!$A$2:$X$562,18,FALSE)</f>
        <v>0.75</v>
      </c>
      <c r="I351" s="105">
        <f>VLOOKUP(Table3[Symbol],stockComparisonTrading_excel!$A$2:$X$562,18,FALSE)</f>
        <v>0.75</v>
      </c>
      <c r="J351" s="105">
        <f>VLOOKUP(Table3[Symbol],stockComparisonTrading_excel!$A$2:$X$562,18,FALSE)</f>
        <v>0.75</v>
      </c>
      <c r="K351" s="105">
        <f>VLOOKUP(Table3[Symbol],stockComparisonTrading_excel!$A$2:$X$562,18,FALSE)</f>
        <v>0.75</v>
      </c>
      <c r="L351" s="105">
        <f>VLOOKUP(Table3[Symbol],stockComparisonTrading_excel!$A$2:$X$562,18,FALSE)</f>
        <v>0.75</v>
      </c>
      <c r="M351" s="105">
        <f>VLOOKUP(Table3[Symbol],stockComparisonTrading_excel!$A$2:$X$562,18,FALSE)</f>
        <v>0.75</v>
      </c>
      <c r="N351" s="105">
        <f>VLOOKUP(Table3[Symbol],stockComparisonTrading_excel!$A$2:$X$562,18,FALSE)</f>
        <v>0.75</v>
      </c>
      <c r="O351" s="105">
        <f>VLOOKUP(Table3[Symbol],stockComparisonTrading_excel!$A$2:$X$562,17,FALSE)</f>
        <v>53818055.460000001</v>
      </c>
      <c r="P351" s="105">
        <f>VLOOKUP(Table3[Symbol],stockComparisonTrading_excel!$A$2:$X$562,18,FALSE)</f>
        <v>0.75</v>
      </c>
      <c r="Q351" s="105">
        <f>VLOOKUP(Table3[Symbol],stockComparisonTrading_excel!$A$2:$X$562,19,FALSE)</f>
        <v>0.28000000000000003</v>
      </c>
      <c r="R351" s="105">
        <f>VLOOKUP(Table3[Symbol],stockComparisonTrading_excel!$A$2:$X$562,20,FALSE)</f>
        <v>0.22</v>
      </c>
      <c r="S351" s="105" t="str">
        <f>VLOOKUP(Table3[Symbol],stockComparisonTrading_excel!$A$2:$X$562,21,FALSE)</f>
        <v>-</v>
      </c>
      <c r="T351" s="105" t="str">
        <f>VLOOKUP(Table3[Symbol],stockComparisonTrading_excel!$A$2:$X$562,22,FALSE)</f>
        <v>-</v>
      </c>
      <c r="U351" s="105">
        <f>VLOOKUP(Table3[Symbol],stockComparisonTrading_excel!$A$2:$X$562,23,FALSE)</f>
        <v>877751185</v>
      </c>
      <c r="V351" s="105">
        <f>VLOOKUP(Table3[Symbol],stockComparisonTrading_excel!$A$2:$X$562,24,FALSE)</f>
        <v>1</v>
      </c>
      <c r="W351" s="106" t="str">
        <f>VLOOKUP(Table3[Symbol],Finalcial!$A$2:$P$493,2)</f>
        <v>Q1/2013</v>
      </c>
      <c r="X351" s="107">
        <f>VLOOKUP(Table3[Symbol],Finalcial!$A$2:$P$493,3)</f>
        <v>41364</v>
      </c>
      <c r="Y351" s="107">
        <f>VLOOKUP(Table3[Symbol],Finalcial!$A$2:$P$493,4,FALSE)</f>
        <v>718056.82</v>
      </c>
      <c r="Z351" s="107">
        <f>VLOOKUP(Table3[Symbol],Finalcial!$A$2:$P$493,5,FALSE)</f>
        <v>215172.55</v>
      </c>
      <c r="AA351" s="107">
        <f>VLOOKUP(Table3[Symbol],Finalcial!$A$2:$P$493,6,FALSE)</f>
        <v>877751.18</v>
      </c>
      <c r="AB351" s="107">
        <f>VLOOKUP(Table3[Symbol],Finalcial!$A$2:$P$493,7,FALSE)</f>
        <v>193532.99</v>
      </c>
      <c r="AC351" s="107">
        <f>VLOOKUP(Table3[Symbol],Finalcial!$A$2:$P$493,8,FALSE)</f>
        <v>198000.62</v>
      </c>
      <c r="AD351" s="107">
        <f>VLOOKUP(Table3[Symbol],Finalcial!$A$2:$P$493,9,FALSE)</f>
        <v>67829.48</v>
      </c>
      <c r="AE351" s="107">
        <f>VLOOKUP(Table3[Symbol],Finalcial!$A$2:$P$493,10,FALSE)</f>
        <v>0.1</v>
      </c>
      <c r="AF351" s="107">
        <f>VLOOKUP(Table3[Symbol],Finalcial!$A$2:$P$493,11,FALSE)</f>
        <v>1.1100000000000001</v>
      </c>
      <c r="AG351" s="107">
        <f>VLOOKUP(Table3[Symbol],Finalcial!$A$2:$P$493,12,FALSE)</f>
        <v>34.26</v>
      </c>
      <c r="AH351" s="107">
        <f>VLOOKUP(Table3[Symbol],Finalcial!$A$2:$P$493,13,FALSE)</f>
        <v>14.58</v>
      </c>
      <c r="AI351" s="107" t="str">
        <f>VLOOKUP(Table3[Symbol],Finalcial!$A$2:$P$493,14,FALSE)</f>
        <v>N/A</v>
      </c>
      <c r="AJ351" s="108">
        <f t="shared" si="6"/>
        <v>3.1722571070867711</v>
      </c>
    </row>
    <row r="352" spans="1:36" ht="18.55" customHeight="1" x14ac:dyDescent="0.3">
      <c r="A352" s="64" t="s">
        <v>406</v>
      </c>
      <c r="B352" s="14" t="str">
        <f>VLOOKUP(Table3[Symbol],stockComparisonTrading_excel!$A$2:$X$562,2,FALSE)</f>
        <v>Technology: Electronic Components</v>
      </c>
      <c r="C352" s="104">
        <f>VLOOKUP(Table3[Symbol],stockComparisonTrading_excel!$A$2:$X$562,3,FALSE)</f>
        <v>4.12</v>
      </c>
      <c r="D352" s="105">
        <f>VLOOKUP(Table3[Symbol],stockComparisonTrading_excel!$A$2:$X$562,18,FALSE)</f>
        <v>7.62</v>
      </c>
      <c r="E352" s="105">
        <f>VLOOKUP(Table3[Symbol],stockComparisonTrading_excel!$A$2:$X$562,18,FALSE)</f>
        <v>7.62</v>
      </c>
      <c r="F352" s="105">
        <f>VLOOKUP(Table3[Symbol],stockComparisonTrading_excel!$A$2:$X$562,18,FALSE)</f>
        <v>7.62</v>
      </c>
      <c r="G352" s="105">
        <f>VLOOKUP(Table3[Symbol],stockComparisonTrading_excel!$A$2:$X$562,18,FALSE)</f>
        <v>7.62</v>
      </c>
      <c r="H352" s="105">
        <f>VLOOKUP(Table3[Symbol],stockComparisonTrading_excel!$A$2:$X$562,18,FALSE)</f>
        <v>7.62</v>
      </c>
      <c r="I352" s="105">
        <f>VLOOKUP(Table3[Symbol],stockComparisonTrading_excel!$A$2:$X$562,18,FALSE)</f>
        <v>7.62</v>
      </c>
      <c r="J352" s="105">
        <f>VLOOKUP(Table3[Symbol],stockComparisonTrading_excel!$A$2:$X$562,18,FALSE)</f>
        <v>7.62</v>
      </c>
      <c r="K352" s="105">
        <f>VLOOKUP(Table3[Symbol],stockComparisonTrading_excel!$A$2:$X$562,18,FALSE)</f>
        <v>7.62</v>
      </c>
      <c r="L352" s="105">
        <f>VLOOKUP(Table3[Symbol],stockComparisonTrading_excel!$A$2:$X$562,18,FALSE)</f>
        <v>7.62</v>
      </c>
      <c r="M352" s="105">
        <f>VLOOKUP(Table3[Symbol],stockComparisonTrading_excel!$A$2:$X$562,18,FALSE)</f>
        <v>7.62</v>
      </c>
      <c r="N352" s="105">
        <f>VLOOKUP(Table3[Symbol],stockComparisonTrading_excel!$A$2:$X$562,18,FALSE)</f>
        <v>7.62</v>
      </c>
      <c r="O352" s="105">
        <f>VLOOKUP(Table3[Symbol],stockComparisonTrading_excel!$A$2:$X$562,17,FALSE)</f>
        <v>7777558744.5600004</v>
      </c>
      <c r="P352" s="105">
        <f>VLOOKUP(Table3[Symbol],stockComparisonTrading_excel!$A$2:$X$562,18,FALSE)</f>
        <v>7.62</v>
      </c>
      <c r="Q352" s="105">
        <f>VLOOKUP(Table3[Symbol],stockComparisonTrading_excel!$A$2:$X$562,19,FALSE)</f>
        <v>3.07</v>
      </c>
      <c r="R352" s="105">
        <f>VLOOKUP(Table3[Symbol],stockComparisonTrading_excel!$A$2:$X$562,20,FALSE)</f>
        <v>1.29</v>
      </c>
      <c r="S352" s="105" t="str">
        <f>VLOOKUP(Table3[Symbol],stockComparisonTrading_excel!$A$2:$X$562,21,FALSE)</f>
        <v>-</v>
      </c>
      <c r="T352" s="105">
        <f>VLOOKUP(Table3[Symbol],stockComparisonTrading_excel!$A$2:$X$562,22,FALSE)</f>
        <v>48.73</v>
      </c>
      <c r="U352" s="105">
        <f>VLOOKUP(Table3[Symbol],stockComparisonTrading_excel!$A$2:$X$562,23,FALSE)</f>
        <v>1964029986</v>
      </c>
      <c r="V352" s="105">
        <f>VLOOKUP(Table3[Symbol],stockComparisonTrading_excel!$A$2:$X$562,24,FALSE)</f>
        <v>1</v>
      </c>
      <c r="W352" s="106" t="str">
        <f>VLOOKUP(Table3[Symbol],Finalcial!$A$2:$P$493,2)</f>
        <v>Q1/2013</v>
      </c>
      <c r="X352" s="107">
        <f>VLOOKUP(Table3[Symbol],Finalcial!$A$2:$P$493,3)</f>
        <v>41364</v>
      </c>
      <c r="Y352" s="107">
        <f>VLOOKUP(Table3[Symbol],Finalcial!$A$2:$P$493,4,FALSE)</f>
        <v>5184486</v>
      </c>
      <c r="Z352" s="107">
        <f>VLOOKUP(Table3[Symbol],Finalcial!$A$2:$P$493,5,FALSE)</f>
        <v>2285013</v>
      </c>
      <c r="AA352" s="107">
        <f>VLOOKUP(Table3[Symbol],Finalcial!$A$2:$P$493,6,FALSE)</f>
        <v>1964030</v>
      </c>
      <c r="AB352" s="107">
        <f>VLOOKUP(Table3[Symbol],Finalcial!$A$2:$P$493,7,FALSE)</f>
        <v>2899473</v>
      </c>
      <c r="AC352" s="107">
        <f>VLOOKUP(Table3[Symbol],Finalcial!$A$2:$P$493,8,FALSE)</f>
        <v>1829383</v>
      </c>
      <c r="AD352" s="107">
        <f>VLOOKUP(Table3[Symbol],Finalcial!$A$2:$P$493,9,FALSE)</f>
        <v>223542</v>
      </c>
      <c r="AE352" s="107">
        <f>VLOOKUP(Table3[Symbol],Finalcial!$A$2:$P$493,10,FALSE)</f>
        <v>0.1</v>
      </c>
      <c r="AF352" s="107">
        <f>VLOOKUP(Table3[Symbol],Finalcial!$A$2:$P$493,11,FALSE)</f>
        <v>0.79</v>
      </c>
      <c r="AG352" s="107">
        <f>VLOOKUP(Table3[Symbol],Finalcial!$A$2:$P$493,12,FALSE)</f>
        <v>12.22</v>
      </c>
      <c r="AH352" s="107">
        <f>VLOOKUP(Table3[Symbol],Finalcial!$A$2:$P$493,13,FALSE)</f>
        <v>23.58</v>
      </c>
      <c r="AI352" s="107">
        <f>VLOOKUP(Table3[Symbol],Finalcial!$A$2:$P$493,14,FALSE)</f>
        <v>52.42</v>
      </c>
      <c r="AJ352" s="108">
        <f t="shared" si="6"/>
        <v>10.221850927342512</v>
      </c>
    </row>
    <row r="353" spans="1:36" ht="18.55" customHeight="1" x14ac:dyDescent="0.3">
      <c r="A353" s="38" t="s">
        <v>189</v>
      </c>
      <c r="B353" s="14" t="str">
        <f>VLOOKUP(Table3[Symbol],stockComparisonTrading_excel!$A$2:$X$562,2,FALSE)</f>
        <v>Financials: Finance and Securities</v>
      </c>
      <c r="C353" s="104">
        <f>VLOOKUP(Table3[Symbol],stockComparisonTrading_excel!$A$2:$X$562,3,FALSE)</f>
        <v>11.2</v>
      </c>
      <c r="D353" s="105">
        <f>VLOOKUP(Table3[Symbol],stockComparisonTrading_excel!$A$2:$X$562,18,FALSE)</f>
        <v>52.16</v>
      </c>
      <c r="E353" s="105">
        <f>VLOOKUP(Table3[Symbol],stockComparisonTrading_excel!$A$2:$X$562,18,FALSE)</f>
        <v>52.16</v>
      </c>
      <c r="F353" s="105">
        <f>VLOOKUP(Table3[Symbol],stockComparisonTrading_excel!$A$2:$X$562,18,FALSE)</f>
        <v>52.16</v>
      </c>
      <c r="G353" s="105">
        <f>VLOOKUP(Table3[Symbol],stockComparisonTrading_excel!$A$2:$X$562,18,FALSE)</f>
        <v>52.16</v>
      </c>
      <c r="H353" s="105">
        <f>VLOOKUP(Table3[Symbol],stockComparisonTrading_excel!$A$2:$X$562,18,FALSE)</f>
        <v>52.16</v>
      </c>
      <c r="I353" s="105">
        <f>VLOOKUP(Table3[Symbol],stockComparisonTrading_excel!$A$2:$X$562,18,FALSE)</f>
        <v>52.16</v>
      </c>
      <c r="J353" s="105">
        <f>VLOOKUP(Table3[Symbol],stockComparisonTrading_excel!$A$2:$X$562,18,FALSE)</f>
        <v>52.16</v>
      </c>
      <c r="K353" s="105">
        <f>VLOOKUP(Table3[Symbol],stockComparisonTrading_excel!$A$2:$X$562,18,FALSE)</f>
        <v>52.16</v>
      </c>
      <c r="L353" s="105">
        <f>VLOOKUP(Table3[Symbol],stockComparisonTrading_excel!$A$2:$X$562,18,FALSE)</f>
        <v>52.16</v>
      </c>
      <c r="M353" s="105">
        <f>VLOOKUP(Table3[Symbol],stockComparisonTrading_excel!$A$2:$X$562,18,FALSE)</f>
        <v>52.16</v>
      </c>
      <c r="N353" s="105">
        <f>VLOOKUP(Table3[Symbol],stockComparisonTrading_excel!$A$2:$X$562,18,FALSE)</f>
        <v>52.16</v>
      </c>
      <c r="O353" s="105">
        <f>VLOOKUP(Table3[Symbol],stockComparisonTrading_excel!$A$2:$X$562,17,FALSE)</f>
        <v>5730000000</v>
      </c>
      <c r="P353" s="105">
        <f>VLOOKUP(Table3[Symbol],stockComparisonTrading_excel!$A$2:$X$562,18,FALSE)</f>
        <v>52.16</v>
      </c>
      <c r="Q353" s="105">
        <f>VLOOKUP(Table3[Symbol],stockComparisonTrading_excel!$A$2:$X$562,19,FALSE)</f>
        <v>8.84</v>
      </c>
      <c r="R353" s="105">
        <f>VLOOKUP(Table3[Symbol],stockComparisonTrading_excel!$A$2:$X$562,20,FALSE)</f>
        <v>2.16</v>
      </c>
      <c r="S353" s="105">
        <f>VLOOKUP(Table3[Symbol],stockComparisonTrading_excel!$A$2:$X$562,21,FALSE)</f>
        <v>0.79</v>
      </c>
      <c r="T353" s="105">
        <f>VLOOKUP(Table3[Symbol],stockComparisonTrading_excel!$A$2:$X$562,22,FALSE)</f>
        <v>61.38</v>
      </c>
      <c r="U353" s="105">
        <f>VLOOKUP(Table3[Symbol],stockComparisonTrading_excel!$A$2:$X$562,23,FALSE)</f>
        <v>300000000</v>
      </c>
      <c r="V353" s="105">
        <f>VLOOKUP(Table3[Symbol],stockComparisonTrading_excel!$A$2:$X$562,24,FALSE)</f>
        <v>1</v>
      </c>
      <c r="W353" s="106" t="str">
        <f>VLOOKUP(Table3[Symbol],Finalcial!$A$2:$P$493,2)</f>
        <v>Q1/2013</v>
      </c>
      <c r="X353" s="107">
        <f>VLOOKUP(Table3[Symbol],Finalcial!$A$2:$P$493,3)</f>
        <v>41364</v>
      </c>
      <c r="Y353" s="107">
        <f>VLOOKUP(Table3[Symbol],Finalcial!$A$2:$P$493,4,FALSE)</f>
        <v>780511</v>
      </c>
      <c r="Z353" s="107">
        <f>VLOOKUP(Table3[Symbol],Finalcial!$A$2:$P$493,5,FALSE)</f>
        <v>132006</v>
      </c>
      <c r="AA353" s="107">
        <f>VLOOKUP(Table3[Symbol],Finalcial!$A$2:$P$493,6,FALSE)</f>
        <v>300000</v>
      </c>
      <c r="AB353" s="107">
        <f>VLOOKUP(Table3[Symbol],Finalcial!$A$2:$P$493,7,FALSE)</f>
        <v>648505</v>
      </c>
      <c r="AC353" s="107">
        <f>VLOOKUP(Table3[Symbol],Finalcial!$A$2:$P$493,8,FALSE)</f>
        <v>93685</v>
      </c>
      <c r="AD353" s="107">
        <f>VLOOKUP(Table3[Symbol],Finalcial!$A$2:$P$493,9,FALSE)</f>
        <v>27469</v>
      </c>
      <c r="AE353" s="107">
        <f>VLOOKUP(Table3[Symbol],Finalcial!$A$2:$P$493,10,FALSE)</f>
        <v>0.09</v>
      </c>
      <c r="AF353" s="107">
        <f>VLOOKUP(Table3[Symbol],Finalcial!$A$2:$P$493,11,FALSE)</f>
        <v>0.2</v>
      </c>
      <c r="AG353" s="107">
        <f>VLOOKUP(Table3[Symbol],Finalcial!$A$2:$P$493,12,FALSE)</f>
        <v>29.32</v>
      </c>
      <c r="AH353" s="107">
        <f>VLOOKUP(Table3[Symbol],Finalcial!$A$2:$P$493,13,FALSE)</f>
        <v>15.62</v>
      </c>
      <c r="AI353" s="107">
        <f>VLOOKUP(Table3[Symbol],Finalcial!$A$2:$P$493,14,FALSE)</f>
        <v>16.940000000000001</v>
      </c>
      <c r="AJ353" s="108">
        <f t="shared" si="6"/>
        <v>4.8056354435909574</v>
      </c>
    </row>
    <row r="354" spans="1:36" ht="18.55" customHeight="1" x14ac:dyDescent="0.3">
      <c r="A354" s="64" t="s">
        <v>128</v>
      </c>
      <c r="B354" s="14" t="str">
        <f>VLOOKUP(Table3[Symbol],stockComparisonTrading_excel!$A$2:$X$562,2,FALSE)</f>
        <v>Industrials: Automotive</v>
      </c>
      <c r="C354" s="104">
        <f>VLOOKUP(Table3[Symbol],stockComparisonTrading_excel!$A$2:$X$562,3,FALSE)</f>
        <v>3.16</v>
      </c>
      <c r="D354" s="105">
        <f>VLOOKUP(Table3[Symbol],stockComparisonTrading_excel!$A$2:$X$562,18,FALSE)</f>
        <v>11.08</v>
      </c>
      <c r="E354" s="105">
        <f>VLOOKUP(Table3[Symbol],stockComparisonTrading_excel!$A$2:$X$562,18,FALSE)</f>
        <v>11.08</v>
      </c>
      <c r="F354" s="105">
        <f>VLOOKUP(Table3[Symbol],stockComparisonTrading_excel!$A$2:$X$562,18,FALSE)</f>
        <v>11.08</v>
      </c>
      <c r="G354" s="105">
        <f>VLOOKUP(Table3[Symbol],stockComparisonTrading_excel!$A$2:$X$562,18,FALSE)</f>
        <v>11.08</v>
      </c>
      <c r="H354" s="105">
        <f>VLOOKUP(Table3[Symbol],stockComparisonTrading_excel!$A$2:$X$562,18,FALSE)</f>
        <v>11.08</v>
      </c>
      <c r="I354" s="105">
        <f>VLOOKUP(Table3[Symbol],stockComparisonTrading_excel!$A$2:$X$562,18,FALSE)</f>
        <v>11.08</v>
      </c>
      <c r="J354" s="105">
        <f>VLOOKUP(Table3[Symbol],stockComparisonTrading_excel!$A$2:$X$562,18,FALSE)</f>
        <v>11.08</v>
      </c>
      <c r="K354" s="105">
        <f>VLOOKUP(Table3[Symbol],stockComparisonTrading_excel!$A$2:$X$562,18,FALSE)</f>
        <v>11.08</v>
      </c>
      <c r="L354" s="105">
        <f>VLOOKUP(Table3[Symbol],stockComparisonTrading_excel!$A$2:$X$562,18,FALSE)</f>
        <v>11.08</v>
      </c>
      <c r="M354" s="105">
        <f>VLOOKUP(Table3[Symbol],stockComparisonTrading_excel!$A$2:$X$562,18,FALSE)</f>
        <v>11.08</v>
      </c>
      <c r="N354" s="105">
        <f>VLOOKUP(Table3[Symbol],stockComparisonTrading_excel!$A$2:$X$562,18,FALSE)</f>
        <v>11.08</v>
      </c>
      <c r="O354" s="105">
        <f>VLOOKUP(Table3[Symbol],stockComparisonTrading_excel!$A$2:$X$562,17,FALSE)</f>
        <v>1246497966.4400001</v>
      </c>
      <c r="P354" s="105">
        <f>VLOOKUP(Table3[Symbol],stockComparisonTrading_excel!$A$2:$X$562,18,FALSE)</f>
        <v>11.08</v>
      </c>
      <c r="Q354" s="105">
        <f>VLOOKUP(Table3[Symbol],stockComparisonTrading_excel!$A$2:$X$562,19,FALSE)</f>
        <v>1.98</v>
      </c>
      <c r="R354" s="105">
        <f>VLOOKUP(Table3[Symbol],stockComparisonTrading_excel!$A$2:$X$562,20,FALSE)</f>
        <v>2.2000000000000002</v>
      </c>
      <c r="S354" s="105">
        <f>VLOOKUP(Table3[Symbol],stockComparisonTrading_excel!$A$2:$X$562,21,FALSE)</f>
        <v>5.05</v>
      </c>
      <c r="T354" s="105">
        <f>VLOOKUP(Table3[Symbol],stockComparisonTrading_excel!$A$2:$X$562,22,FALSE)</f>
        <v>56.35</v>
      </c>
      <c r="U354" s="105">
        <f>VLOOKUP(Table3[Symbol],stockComparisonTrading_excel!$A$2:$X$562,23,FALSE)</f>
        <v>285894029</v>
      </c>
      <c r="V354" s="105">
        <f>VLOOKUP(Table3[Symbol],stockComparisonTrading_excel!$A$2:$X$562,24,FALSE)</f>
        <v>1</v>
      </c>
      <c r="W354" s="106" t="str">
        <f>VLOOKUP(Table3[Symbol],Finalcial!$A$2:$P$493,2)</f>
        <v>Q1/2013</v>
      </c>
      <c r="X354" s="107">
        <f>VLOOKUP(Table3[Symbol],Finalcial!$A$2:$P$493,3)</f>
        <v>41364</v>
      </c>
      <c r="Y354" s="107">
        <f>VLOOKUP(Table3[Symbol],Finalcial!$A$2:$P$493,4,FALSE)</f>
        <v>800496.31</v>
      </c>
      <c r="Z354" s="107">
        <f>VLOOKUP(Table3[Symbol],Finalcial!$A$2:$P$493,5,FALSE)</f>
        <v>141286.42000000001</v>
      </c>
      <c r="AA354" s="107">
        <f>VLOOKUP(Table3[Symbol],Finalcial!$A$2:$P$493,6,FALSE)</f>
        <v>285894.03000000003</v>
      </c>
      <c r="AB354" s="107">
        <f>VLOOKUP(Table3[Symbol],Finalcial!$A$2:$P$493,7,FALSE)</f>
        <v>628482.41</v>
      </c>
      <c r="AC354" s="107">
        <f>VLOOKUP(Table3[Symbol],Finalcial!$A$2:$P$493,8,FALSE)</f>
        <v>161979.1</v>
      </c>
      <c r="AD354" s="107">
        <f>VLOOKUP(Table3[Symbol],Finalcial!$A$2:$P$493,9,FALSE)</f>
        <v>24602.93</v>
      </c>
      <c r="AE354" s="107">
        <f>VLOOKUP(Table3[Symbol],Finalcial!$A$2:$P$493,10,FALSE)</f>
        <v>0.09</v>
      </c>
      <c r="AF354" s="107">
        <f>VLOOKUP(Table3[Symbol],Finalcial!$A$2:$P$493,11,FALSE)</f>
        <v>0.22</v>
      </c>
      <c r="AG354" s="107">
        <f>VLOOKUP(Table3[Symbol],Finalcial!$A$2:$P$493,12,FALSE)</f>
        <v>15.19</v>
      </c>
      <c r="AH354" s="107">
        <f>VLOOKUP(Table3[Symbol],Finalcial!$A$2:$P$493,13,FALSE)</f>
        <v>17.97</v>
      </c>
      <c r="AI354" s="107">
        <f>VLOOKUP(Table3[Symbol],Finalcial!$A$2:$P$493,14,FALSE)</f>
        <v>19.12</v>
      </c>
      <c r="AJ354" s="108">
        <f t="shared" si="6"/>
        <v>5.7426664222513342</v>
      </c>
    </row>
    <row r="355" spans="1:36" ht="18.55" customHeight="1" x14ac:dyDescent="0.3">
      <c r="A355" s="64" t="s">
        <v>30</v>
      </c>
      <c r="B355" s="14" t="str">
        <f>VLOOKUP(Table3[Symbol],stockComparisonTrading_excel!$A$2:$X$562,2,FALSE)</f>
        <v>Industrials: Packanging</v>
      </c>
      <c r="C355" s="104">
        <f>VLOOKUP(Table3[Symbol],stockComparisonTrading_excel!$A$2:$X$562,3,FALSE)</f>
        <v>14.8</v>
      </c>
      <c r="D355" s="105">
        <f>VLOOKUP(Table3[Symbol],stockComparisonTrading_excel!$A$2:$X$562,18,FALSE)</f>
        <v>26.78</v>
      </c>
      <c r="E355" s="105">
        <f>VLOOKUP(Table3[Symbol],stockComparisonTrading_excel!$A$2:$X$562,18,FALSE)</f>
        <v>26.78</v>
      </c>
      <c r="F355" s="105">
        <f>VLOOKUP(Table3[Symbol],stockComparisonTrading_excel!$A$2:$X$562,18,FALSE)</f>
        <v>26.78</v>
      </c>
      <c r="G355" s="105">
        <f>VLOOKUP(Table3[Symbol],stockComparisonTrading_excel!$A$2:$X$562,18,FALSE)</f>
        <v>26.78</v>
      </c>
      <c r="H355" s="105">
        <f>VLOOKUP(Table3[Symbol],stockComparisonTrading_excel!$A$2:$X$562,18,FALSE)</f>
        <v>26.78</v>
      </c>
      <c r="I355" s="105">
        <f>VLOOKUP(Table3[Symbol],stockComparisonTrading_excel!$A$2:$X$562,18,FALSE)</f>
        <v>26.78</v>
      </c>
      <c r="J355" s="105">
        <f>VLOOKUP(Table3[Symbol],stockComparisonTrading_excel!$A$2:$X$562,18,FALSE)</f>
        <v>26.78</v>
      </c>
      <c r="K355" s="105">
        <f>VLOOKUP(Table3[Symbol],stockComparisonTrading_excel!$A$2:$X$562,18,FALSE)</f>
        <v>26.78</v>
      </c>
      <c r="L355" s="105">
        <f>VLOOKUP(Table3[Symbol],stockComparisonTrading_excel!$A$2:$X$562,18,FALSE)</f>
        <v>26.78</v>
      </c>
      <c r="M355" s="105">
        <f>VLOOKUP(Table3[Symbol],stockComparisonTrading_excel!$A$2:$X$562,18,FALSE)</f>
        <v>26.78</v>
      </c>
      <c r="N355" s="105">
        <f>VLOOKUP(Table3[Symbol],stockComparisonTrading_excel!$A$2:$X$562,18,FALSE)</f>
        <v>26.78</v>
      </c>
      <c r="O355" s="105">
        <f>VLOOKUP(Table3[Symbol],stockComparisonTrading_excel!$A$2:$X$562,17,FALSE)</f>
        <v>4953046414.8000002</v>
      </c>
      <c r="P355" s="105">
        <f>VLOOKUP(Table3[Symbol],stockComparisonTrading_excel!$A$2:$X$562,18,FALSE)</f>
        <v>26.78</v>
      </c>
      <c r="Q355" s="105">
        <f>VLOOKUP(Table3[Symbol],stockComparisonTrading_excel!$A$2:$X$562,19,FALSE)</f>
        <v>1.38</v>
      </c>
      <c r="R355" s="105">
        <f>VLOOKUP(Table3[Symbol],stockComparisonTrading_excel!$A$2:$X$562,20,FALSE)</f>
        <v>8.99</v>
      </c>
      <c r="S355" s="105">
        <f>VLOOKUP(Table3[Symbol],stockComparisonTrading_excel!$A$2:$X$562,21,FALSE)</f>
        <v>1.21</v>
      </c>
      <c r="T355" s="105">
        <f>VLOOKUP(Table3[Symbol],stockComparisonTrading_excel!$A$2:$X$562,22,FALSE)</f>
        <v>84.49</v>
      </c>
      <c r="U355" s="105">
        <f>VLOOKUP(Table3[Symbol],stockComparisonTrading_excel!$A$2:$X$562,23,FALSE)</f>
        <v>399439227</v>
      </c>
      <c r="V355" s="105">
        <f>VLOOKUP(Table3[Symbol],stockComparisonTrading_excel!$A$2:$X$562,24,FALSE)</f>
        <v>1</v>
      </c>
      <c r="W355" s="106">
        <f>VLOOKUP(Table3[Symbol],Finalcial!$A$2:$P$493,2)</f>
        <v>0</v>
      </c>
      <c r="X355" s="107">
        <f>VLOOKUP(Table3[Symbol],Finalcial!$A$2:$P$493,3)</f>
        <v>0</v>
      </c>
      <c r="Y355" s="107">
        <f>VLOOKUP(Table3[Symbol],Finalcial!$A$2:$P$493,4,FALSE)</f>
        <v>6454588</v>
      </c>
      <c r="Z355" s="107">
        <f>VLOOKUP(Table3[Symbol],Finalcial!$A$2:$P$493,5,FALSE)</f>
        <v>2862095</v>
      </c>
      <c r="AA355" s="107">
        <f>VLOOKUP(Table3[Symbol],Finalcial!$A$2:$P$493,6,FALSE)</f>
        <v>399439</v>
      </c>
      <c r="AB355" s="107">
        <f>VLOOKUP(Table3[Symbol],Finalcial!$A$2:$P$493,7,FALSE)</f>
        <v>3592493</v>
      </c>
      <c r="AC355" s="107">
        <f>VLOOKUP(Table3[Symbol],Finalcial!$A$2:$P$493,8,FALSE)</f>
        <v>1363963</v>
      </c>
      <c r="AD355" s="107">
        <f>VLOOKUP(Table3[Symbol],Finalcial!$A$2:$P$493,9,FALSE)</f>
        <v>34246</v>
      </c>
      <c r="AE355" s="107">
        <f>VLOOKUP(Table3[Symbol],Finalcial!$A$2:$P$493,10,FALSE)</f>
        <v>0.09</v>
      </c>
      <c r="AF355" s="107">
        <f>VLOOKUP(Table3[Symbol],Finalcial!$A$2:$P$493,11,FALSE)</f>
        <v>0.8</v>
      </c>
      <c r="AG355" s="107">
        <f>VLOOKUP(Table3[Symbol],Finalcial!$A$2:$P$493,12,FALSE)</f>
        <v>2.5099999999999998</v>
      </c>
      <c r="AH355" s="107">
        <f>VLOOKUP(Table3[Symbol],Finalcial!$A$2:$P$493,13,FALSE)</f>
        <v>3.47</v>
      </c>
      <c r="AI355" s="107">
        <f>VLOOKUP(Table3[Symbol],Finalcial!$A$2:$P$493,14,FALSE)</f>
        <v>5.25</v>
      </c>
      <c r="AJ355" s="108">
        <f t="shared" si="6"/>
        <v>83.574578052911292</v>
      </c>
    </row>
    <row r="356" spans="1:36" ht="18.55" customHeight="1" x14ac:dyDescent="0.3">
      <c r="A356" s="64" t="s">
        <v>338</v>
      </c>
      <c r="B356" s="14" t="str">
        <f>VLOOKUP(Table3[Symbol],stockComparisonTrading_excel!$A$2:$X$562,2,FALSE)</f>
        <v>Industrials: Steel</v>
      </c>
      <c r="C356" s="104">
        <f>VLOOKUP(Table3[Symbol],stockComparisonTrading_excel!$A$2:$X$562,3,FALSE)</f>
        <v>1.49</v>
      </c>
      <c r="D356" s="105">
        <f>VLOOKUP(Table3[Symbol],stockComparisonTrading_excel!$A$2:$X$562,18,FALSE)</f>
        <v>12.33</v>
      </c>
      <c r="E356" s="105">
        <f>VLOOKUP(Table3[Symbol],stockComparisonTrading_excel!$A$2:$X$562,18,FALSE)</f>
        <v>12.33</v>
      </c>
      <c r="F356" s="105">
        <f>VLOOKUP(Table3[Symbol],stockComparisonTrading_excel!$A$2:$X$562,18,FALSE)</f>
        <v>12.33</v>
      </c>
      <c r="G356" s="105">
        <f>VLOOKUP(Table3[Symbol],stockComparisonTrading_excel!$A$2:$X$562,18,FALSE)</f>
        <v>12.33</v>
      </c>
      <c r="H356" s="105">
        <f>VLOOKUP(Table3[Symbol],stockComparisonTrading_excel!$A$2:$X$562,18,FALSE)</f>
        <v>12.33</v>
      </c>
      <c r="I356" s="105">
        <f>VLOOKUP(Table3[Symbol],stockComparisonTrading_excel!$A$2:$X$562,18,FALSE)</f>
        <v>12.33</v>
      </c>
      <c r="J356" s="105">
        <f>VLOOKUP(Table3[Symbol],stockComparisonTrading_excel!$A$2:$X$562,18,FALSE)</f>
        <v>12.33</v>
      </c>
      <c r="K356" s="105">
        <f>VLOOKUP(Table3[Symbol],stockComparisonTrading_excel!$A$2:$X$562,18,FALSE)</f>
        <v>12.33</v>
      </c>
      <c r="L356" s="105">
        <f>VLOOKUP(Table3[Symbol],stockComparisonTrading_excel!$A$2:$X$562,18,FALSE)</f>
        <v>12.33</v>
      </c>
      <c r="M356" s="105">
        <f>VLOOKUP(Table3[Symbol],stockComparisonTrading_excel!$A$2:$X$562,18,FALSE)</f>
        <v>12.33</v>
      </c>
      <c r="N356" s="105">
        <f>VLOOKUP(Table3[Symbol],stockComparisonTrading_excel!$A$2:$X$562,18,FALSE)</f>
        <v>12.33</v>
      </c>
      <c r="O356" s="105">
        <f>VLOOKUP(Table3[Symbol],stockComparisonTrading_excel!$A$2:$X$562,17,FALSE)</f>
        <v>2807874476.96</v>
      </c>
      <c r="P356" s="105">
        <f>VLOOKUP(Table3[Symbol],stockComparisonTrading_excel!$A$2:$X$562,18,FALSE)</f>
        <v>12.33</v>
      </c>
      <c r="Q356" s="105">
        <f>VLOOKUP(Table3[Symbol],stockComparisonTrading_excel!$A$2:$X$562,19,FALSE)</f>
        <v>1.29</v>
      </c>
      <c r="R356" s="105">
        <f>VLOOKUP(Table3[Symbol],stockComparisonTrading_excel!$A$2:$X$562,20,FALSE)</f>
        <v>2.1</v>
      </c>
      <c r="S356" s="105">
        <f>VLOOKUP(Table3[Symbol],stockComparisonTrading_excel!$A$2:$X$562,21,FALSE)</f>
        <v>6.99</v>
      </c>
      <c r="T356" s="105">
        <f>VLOOKUP(Table3[Symbol],stockComparisonTrading_excel!$A$2:$X$562,22,FALSE)</f>
        <v>227.24</v>
      </c>
      <c r="U356" s="105">
        <f>VLOOKUP(Table3[Symbol],stockComparisonTrading_excel!$A$2:$X$562,23,FALSE)</f>
        <v>1032306793</v>
      </c>
      <c r="V356" s="105">
        <f>VLOOKUP(Table3[Symbol],stockComparisonTrading_excel!$A$2:$X$562,24,FALSE)</f>
        <v>1</v>
      </c>
      <c r="W356" s="106" t="str">
        <f>VLOOKUP(Table3[Symbol],Finalcial!$A$2:$P$493,2)</f>
        <v>Q4/2012</v>
      </c>
      <c r="X356" s="107">
        <f>VLOOKUP(Table3[Symbol],Finalcial!$A$2:$P$493,3)</f>
        <v>41274</v>
      </c>
      <c r="Y356" s="107">
        <f>VLOOKUP(Table3[Symbol],Finalcial!$A$2:$P$493,4,FALSE)</f>
        <v>4066222.07</v>
      </c>
      <c r="Z356" s="107">
        <f>VLOOKUP(Table3[Symbol],Finalcial!$A$2:$P$493,5,FALSE)</f>
        <v>1895689.02</v>
      </c>
      <c r="AA356" s="107">
        <f>VLOOKUP(Table3[Symbol],Finalcial!$A$2:$P$493,6,FALSE)</f>
        <v>1032306.79</v>
      </c>
      <c r="AB356" s="107">
        <f>VLOOKUP(Table3[Symbol],Finalcial!$A$2:$P$493,7,FALSE)</f>
        <v>2170533.0499999998</v>
      </c>
      <c r="AC356" s="107">
        <f>VLOOKUP(Table3[Symbol],Finalcial!$A$2:$P$493,8,FALSE)</f>
        <v>866246.91</v>
      </c>
      <c r="AD356" s="107">
        <f>VLOOKUP(Table3[Symbol],Finalcial!$A$2:$P$493,9,FALSE)</f>
        <v>89339.27</v>
      </c>
      <c r="AE356" s="107">
        <f>VLOOKUP(Table3[Symbol],Finalcial!$A$2:$P$493,10,FALSE)</f>
        <v>0.09</v>
      </c>
      <c r="AF356" s="107">
        <f>VLOOKUP(Table3[Symbol],Finalcial!$A$2:$P$493,11,FALSE)</f>
        <v>0.87</v>
      </c>
      <c r="AG356" s="107">
        <f>VLOOKUP(Table3[Symbol],Finalcial!$A$2:$P$493,12,FALSE)</f>
        <v>10.31</v>
      </c>
      <c r="AH356" s="107">
        <f>VLOOKUP(Table3[Symbol],Finalcial!$A$2:$P$493,13,FALSE)</f>
        <v>9.65</v>
      </c>
      <c r="AI356" s="107">
        <f>VLOOKUP(Table3[Symbol],Finalcial!$A$2:$P$493,14,FALSE)</f>
        <v>11.31</v>
      </c>
      <c r="AJ356" s="108">
        <f t="shared" si="6"/>
        <v>21.218989364923175</v>
      </c>
    </row>
    <row r="357" spans="1:36" ht="18.55" customHeight="1" x14ac:dyDescent="0.3">
      <c r="A357" s="64" t="s">
        <v>166</v>
      </c>
      <c r="B357" s="14" t="str">
        <f>VLOOKUP(Table3[Symbol],stockComparisonTrading_excel!$A$2:$X$562,2,FALSE)</f>
        <v>Property &amp; Construction: Property Development</v>
      </c>
      <c r="C357" s="104">
        <f>VLOOKUP(Table3[Symbol],stockComparisonTrading_excel!$A$2:$X$562,3,FALSE)</f>
        <v>3.02</v>
      </c>
      <c r="D357" s="105">
        <f>VLOOKUP(Table3[Symbol],stockComparisonTrading_excel!$A$2:$X$562,18,FALSE)</f>
        <v>17.04</v>
      </c>
      <c r="E357" s="105">
        <f>VLOOKUP(Table3[Symbol],stockComparisonTrading_excel!$A$2:$X$562,18,FALSE)</f>
        <v>17.04</v>
      </c>
      <c r="F357" s="105">
        <f>VLOOKUP(Table3[Symbol],stockComparisonTrading_excel!$A$2:$X$562,18,FALSE)</f>
        <v>17.04</v>
      </c>
      <c r="G357" s="105">
        <f>VLOOKUP(Table3[Symbol],stockComparisonTrading_excel!$A$2:$X$562,18,FALSE)</f>
        <v>17.04</v>
      </c>
      <c r="H357" s="105">
        <f>VLOOKUP(Table3[Symbol],stockComparisonTrading_excel!$A$2:$X$562,18,FALSE)</f>
        <v>17.04</v>
      </c>
      <c r="I357" s="105">
        <f>VLOOKUP(Table3[Symbol],stockComparisonTrading_excel!$A$2:$X$562,18,FALSE)</f>
        <v>17.04</v>
      </c>
      <c r="J357" s="105">
        <f>VLOOKUP(Table3[Symbol],stockComparisonTrading_excel!$A$2:$X$562,18,FALSE)</f>
        <v>17.04</v>
      </c>
      <c r="K357" s="105">
        <f>VLOOKUP(Table3[Symbol],stockComparisonTrading_excel!$A$2:$X$562,18,FALSE)</f>
        <v>17.04</v>
      </c>
      <c r="L357" s="105">
        <f>VLOOKUP(Table3[Symbol],stockComparisonTrading_excel!$A$2:$X$562,18,FALSE)</f>
        <v>17.04</v>
      </c>
      <c r="M357" s="105">
        <f>VLOOKUP(Table3[Symbol],stockComparisonTrading_excel!$A$2:$X$562,18,FALSE)</f>
        <v>17.04</v>
      </c>
      <c r="N357" s="105">
        <f>VLOOKUP(Table3[Symbol],stockComparisonTrading_excel!$A$2:$X$562,18,FALSE)</f>
        <v>17.04</v>
      </c>
      <c r="O357" s="105">
        <f>VLOOKUP(Table3[Symbol],stockComparisonTrading_excel!$A$2:$X$562,17,FALSE)</f>
        <v>39791263383.099998</v>
      </c>
      <c r="P357" s="105">
        <f>VLOOKUP(Table3[Symbol],stockComparisonTrading_excel!$A$2:$X$562,18,FALSE)</f>
        <v>17.04</v>
      </c>
      <c r="Q357" s="105">
        <f>VLOOKUP(Table3[Symbol],stockComparisonTrading_excel!$A$2:$X$562,19,FALSE)</f>
        <v>3.5</v>
      </c>
      <c r="R357" s="105">
        <f>VLOOKUP(Table3[Symbol],stockComparisonTrading_excel!$A$2:$X$562,20,FALSE)</f>
        <v>1.17</v>
      </c>
      <c r="S357" s="105">
        <f>VLOOKUP(Table3[Symbol],stockComparisonTrading_excel!$A$2:$X$562,21,FALSE)</f>
        <v>2.68</v>
      </c>
      <c r="T357" s="105">
        <f>VLOOKUP(Table3[Symbol],stockComparisonTrading_excel!$A$2:$X$562,22,FALSE)</f>
        <v>31.72</v>
      </c>
      <c r="U357" s="105">
        <f>VLOOKUP(Table3[Symbol],stockComparisonTrading_excel!$A$2:$X$562,23,FALSE)</f>
        <v>9705186191</v>
      </c>
      <c r="V357" s="105">
        <f>VLOOKUP(Table3[Symbol],stockComparisonTrading_excel!$A$2:$X$562,24,FALSE)</f>
        <v>0.4</v>
      </c>
      <c r="W357" s="106" t="str">
        <f>VLOOKUP(Table3[Symbol],Finalcial!$A$2:$P$493,2)</f>
        <v>Q1/2013</v>
      </c>
      <c r="X357" s="107">
        <f>VLOOKUP(Table3[Symbol],Finalcial!$A$2:$P$493,3)</f>
        <v>41364</v>
      </c>
      <c r="Y357" s="107">
        <f>VLOOKUP(Table3[Symbol],Finalcial!$A$2:$P$493,4,FALSE)</f>
        <v>28753323</v>
      </c>
      <c r="Z357" s="107">
        <f>VLOOKUP(Table3[Symbol],Finalcial!$A$2:$P$493,5,FALSE)</f>
        <v>16821114</v>
      </c>
      <c r="AA357" s="107">
        <f>VLOOKUP(Table3[Symbol],Finalcial!$A$2:$P$493,6,FALSE)</f>
        <v>3882074</v>
      </c>
      <c r="AB357" s="107">
        <f>VLOOKUP(Table3[Symbol],Finalcial!$A$2:$P$493,7,FALSE)</f>
        <v>11356677</v>
      </c>
      <c r="AC357" s="107">
        <f>VLOOKUP(Table3[Symbol],Finalcial!$A$2:$P$493,8,FALSE)</f>
        <v>2435495</v>
      </c>
      <c r="AD357" s="107">
        <f>VLOOKUP(Table3[Symbol],Finalcial!$A$2:$P$493,9,FALSE)</f>
        <v>901698</v>
      </c>
      <c r="AE357" s="107">
        <f>VLOOKUP(Table3[Symbol],Finalcial!$A$2:$P$493,10,FALSE)</f>
        <v>0.09</v>
      </c>
      <c r="AF357" s="107">
        <f>VLOOKUP(Table3[Symbol],Finalcial!$A$2:$P$493,11,FALSE)</f>
        <v>1.48</v>
      </c>
      <c r="AG357" s="107">
        <f>VLOOKUP(Table3[Symbol],Finalcial!$A$2:$P$493,12,FALSE)</f>
        <v>37.020000000000003</v>
      </c>
      <c r="AH357" s="107">
        <f>VLOOKUP(Table3[Symbol],Finalcial!$A$2:$P$493,13,FALSE)</f>
        <v>12.5</v>
      </c>
      <c r="AI357" s="107">
        <f>VLOOKUP(Table3[Symbol],Finalcial!$A$2:$P$493,14,FALSE)</f>
        <v>22.21</v>
      </c>
      <c r="AJ357" s="108">
        <f t="shared" si="6"/>
        <v>18.654931030123169</v>
      </c>
    </row>
    <row r="358" spans="1:36" ht="18.55" customHeight="1" x14ac:dyDescent="0.3">
      <c r="A358" s="64" t="s">
        <v>351</v>
      </c>
      <c r="B358" s="14" t="str">
        <f>VLOOKUP(Table3[Symbol],stockComparisonTrading_excel!$A$2:$X$562,2,FALSE)</f>
        <v>Resources: Energy &amp; Utilities</v>
      </c>
      <c r="C358" s="104">
        <f>VLOOKUP(Table3[Symbol],stockComparisonTrading_excel!$A$2:$X$562,3,FALSE)</f>
        <v>7.1</v>
      </c>
      <c r="D358" s="105">
        <f>VLOOKUP(Table3[Symbol],stockComparisonTrading_excel!$A$2:$X$562,18,FALSE)</f>
        <v>19.100000000000001</v>
      </c>
      <c r="E358" s="105">
        <f>VLOOKUP(Table3[Symbol],stockComparisonTrading_excel!$A$2:$X$562,18,FALSE)</f>
        <v>19.100000000000001</v>
      </c>
      <c r="F358" s="105">
        <f>VLOOKUP(Table3[Symbol],stockComparisonTrading_excel!$A$2:$X$562,18,FALSE)</f>
        <v>19.100000000000001</v>
      </c>
      <c r="G358" s="105">
        <f>VLOOKUP(Table3[Symbol],stockComparisonTrading_excel!$A$2:$X$562,18,FALSE)</f>
        <v>19.100000000000001</v>
      </c>
      <c r="H358" s="105">
        <f>VLOOKUP(Table3[Symbol],stockComparisonTrading_excel!$A$2:$X$562,18,FALSE)</f>
        <v>19.100000000000001</v>
      </c>
      <c r="I358" s="105">
        <f>VLOOKUP(Table3[Symbol],stockComparisonTrading_excel!$A$2:$X$562,18,FALSE)</f>
        <v>19.100000000000001</v>
      </c>
      <c r="J358" s="105">
        <f>VLOOKUP(Table3[Symbol],stockComparisonTrading_excel!$A$2:$X$562,18,FALSE)</f>
        <v>19.100000000000001</v>
      </c>
      <c r="K358" s="105">
        <f>VLOOKUP(Table3[Symbol],stockComparisonTrading_excel!$A$2:$X$562,18,FALSE)</f>
        <v>19.100000000000001</v>
      </c>
      <c r="L358" s="105">
        <f>VLOOKUP(Table3[Symbol],stockComparisonTrading_excel!$A$2:$X$562,18,FALSE)</f>
        <v>19.100000000000001</v>
      </c>
      <c r="M358" s="105">
        <f>VLOOKUP(Table3[Symbol],stockComparisonTrading_excel!$A$2:$X$562,18,FALSE)</f>
        <v>19.100000000000001</v>
      </c>
      <c r="N358" s="105">
        <f>VLOOKUP(Table3[Symbol],stockComparisonTrading_excel!$A$2:$X$562,18,FALSE)</f>
        <v>19.100000000000001</v>
      </c>
      <c r="O358" s="105">
        <f>VLOOKUP(Table3[Symbol],stockComparisonTrading_excel!$A$2:$X$562,17,FALSE)</f>
        <v>5682250000</v>
      </c>
      <c r="P358" s="105">
        <f>VLOOKUP(Table3[Symbol],stockComparisonTrading_excel!$A$2:$X$562,18,FALSE)</f>
        <v>19.100000000000001</v>
      </c>
      <c r="Q358" s="105">
        <f>VLOOKUP(Table3[Symbol],stockComparisonTrading_excel!$A$2:$X$562,19,FALSE)</f>
        <v>2.39</v>
      </c>
      <c r="R358" s="105">
        <f>VLOOKUP(Table3[Symbol],stockComparisonTrading_excel!$A$2:$X$562,20,FALSE)</f>
        <v>2.4900000000000002</v>
      </c>
      <c r="S358" s="105">
        <f>VLOOKUP(Table3[Symbol],stockComparisonTrading_excel!$A$2:$X$562,21,FALSE)</f>
        <v>3.03</v>
      </c>
      <c r="T358" s="105">
        <f>VLOOKUP(Table3[Symbol],stockComparisonTrading_excel!$A$2:$X$562,22,FALSE)</f>
        <v>3.32</v>
      </c>
      <c r="U358" s="105">
        <f>VLOOKUP(Table3[Symbol],stockComparisonTrading_excel!$A$2:$X$562,23,FALSE)</f>
        <v>955000000</v>
      </c>
      <c r="V358" s="105">
        <f>VLOOKUP(Table3[Symbol],stockComparisonTrading_excel!$A$2:$X$562,24,FALSE)</f>
        <v>1</v>
      </c>
      <c r="W358" s="106" t="str">
        <f>VLOOKUP(Table3[Symbol],Finalcial!$A$2:$P$493,2)</f>
        <v>Q4/2012</v>
      </c>
      <c r="X358" s="107">
        <f>VLOOKUP(Table3[Symbol],Finalcial!$A$2:$P$493,3)</f>
        <v>41274</v>
      </c>
      <c r="Y358" s="107">
        <f>VLOOKUP(Table3[Symbol],Finalcial!$A$2:$P$493,4,FALSE)</f>
        <v>6318358.3300000001</v>
      </c>
      <c r="Z358" s="107">
        <f>VLOOKUP(Table3[Symbol],Finalcial!$A$2:$P$493,5,FALSE)</f>
        <v>3888731.4</v>
      </c>
      <c r="AA358" s="107">
        <f>VLOOKUP(Table3[Symbol],Finalcial!$A$2:$P$493,6,FALSE)</f>
        <v>955000</v>
      </c>
      <c r="AB358" s="107">
        <f>VLOOKUP(Table3[Symbol],Finalcial!$A$2:$P$493,7,FALSE)</f>
        <v>2380189.83</v>
      </c>
      <c r="AC358" s="107">
        <f>VLOOKUP(Table3[Symbol],Finalcial!$A$2:$P$493,8,FALSE)</f>
        <v>1088261.98</v>
      </c>
      <c r="AD358" s="107">
        <f>VLOOKUP(Table3[Symbol],Finalcial!$A$2:$P$493,9,FALSE)</f>
        <v>87721.95</v>
      </c>
      <c r="AE358" s="107">
        <f>VLOOKUP(Table3[Symbol],Finalcial!$A$2:$P$493,10,FALSE)</f>
        <v>0.09</v>
      </c>
      <c r="AF358" s="107">
        <f>VLOOKUP(Table3[Symbol],Finalcial!$A$2:$P$493,11,FALSE)</f>
        <v>1.63</v>
      </c>
      <c r="AG358" s="107">
        <f>VLOOKUP(Table3[Symbol],Finalcial!$A$2:$P$493,12,FALSE)</f>
        <v>8.06</v>
      </c>
      <c r="AH358" s="107">
        <f>VLOOKUP(Table3[Symbol],Finalcial!$A$2:$P$493,13,FALSE)</f>
        <v>7.28</v>
      </c>
      <c r="AI358" s="107">
        <f>VLOOKUP(Table3[Symbol],Finalcial!$A$2:$P$493,14,FALSE)</f>
        <v>12.91</v>
      </c>
      <c r="AJ358" s="108">
        <f t="shared" si="6"/>
        <v>44.330197858118751</v>
      </c>
    </row>
    <row r="359" spans="1:36" ht="18.55" customHeight="1" x14ac:dyDescent="0.3">
      <c r="A359" s="64" t="s">
        <v>57</v>
      </c>
      <c r="B359" s="14" t="str">
        <f>VLOOKUP(Table3[Symbol],stockComparisonTrading_excel!$A$2:$X$562,2,FALSE)</f>
        <v>Services: Health Care Services</v>
      </c>
      <c r="C359" s="104">
        <f>VLOOKUP(Table3[Symbol],stockComparisonTrading_excel!$A$2:$X$562,3,FALSE)</f>
        <v>9.0500000000000007</v>
      </c>
      <c r="D359" s="105">
        <f>VLOOKUP(Table3[Symbol],stockComparisonTrading_excel!$A$2:$X$562,18,FALSE)</f>
        <v>27.98</v>
      </c>
      <c r="E359" s="105">
        <f>VLOOKUP(Table3[Symbol],stockComparisonTrading_excel!$A$2:$X$562,18,FALSE)</f>
        <v>27.98</v>
      </c>
      <c r="F359" s="105">
        <f>VLOOKUP(Table3[Symbol],stockComparisonTrading_excel!$A$2:$X$562,18,FALSE)</f>
        <v>27.98</v>
      </c>
      <c r="G359" s="105">
        <f>VLOOKUP(Table3[Symbol],stockComparisonTrading_excel!$A$2:$X$562,18,FALSE)</f>
        <v>27.98</v>
      </c>
      <c r="H359" s="105">
        <f>VLOOKUP(Table3[Symbol],stockComparisonTrading_excel!$A$2:$X$562,18,FALSE)</f>
        <v>27.98</v>
      </c>
      <c r="I359" s="105">
        <f>VLOOKUP(Table3[Symbol],stockComparisonTrading_excel!$A$2:$X$562,18,FALSE)</f>
        <v>27.98</v>
      </c>
      <c r="J359" s="105">
        <f>VLOOKUP(Table3[Symbol],stockComparisonTrading_excel!$A$2:$X$562,18,FALSE)</f>
        <v>27.98</v>
      </c>
      <c r="K359" s="105">
        <f>VLOOKUP(Table3[Symbol],stockComparisonTrading_excel!$A$2:$X$562,18,FALSE)</f>
        <v>27.98</v>
      </c>
      <c r="L359" s="105">
        <f>VLOOKUP(Table3[Symbol],stockComparisonTrading_excel!$A$2:$X$562,18,FALSE)</f>
        <v>27.98</v>
      </c>
      <c r="M359" s="105">
        <f>VLOOKUP(Table3[Symbol],stockComparisonTrading_excel!$A$2:$X$562,18,FALSE)</f>
        <v>27.98</v>
      </c>
      <c r="N359" s="105">
        <f>VLOOKUP(Table3[Symbol],stockComparisonTrading_excel!$A$2:$X$562,18,FALSE)</f>
        <v>27.98</v>
      </c>
      <c r="O359" s="105">
        <f>VLOOKUP(Table3[Symbol],stockComparisonTrading_excel!$A$2:$X$562,17,FALSE)</f>
        <v>19351485372.400002</v>
      </c>
      <c r="P359" s="105">
        <f>VLOOKUP(Table3[Symbol],stockComparisonTrading_excel!$A$2:$X$562,18,FALSE)</f>
        <v>27.98</v>
      </c>
      <c r="Q359" s="105">
        <f>VLOOKUP(Table3[Symbol],stockComparisonTrading_excel!$A$2:$X$562,19,FALSE)</f>
        <v>6.34</v>
      </c>
      <c r="R359" s="105">
        <f>VLOOKUP(Table3[Symbol],stockComparisonTrading_excel!$A$2:$X$562,20,FALSE)</f>
        <v>1.53</v>
      </c>
      <c r="S359" s="105">
        <f>VLOOKUP(Table3[Symbol],stockComparisonTrading_excel!$A$2:$X$562,21,FALSE)</f>
        <v>1.48</v>
      </c>
      <c r="T359" s="105">
        <f>VLOOKUP(Table3[Symbol],stockComparisonTrading_excel!$A$2:$X$562,22,FALSE)</f>
        <v>46.23</v>
      </c>
      <c r="U359" s="105">
        <f>VLOOKUP(Table3[Symbol],stockComparisonTrading_excel!$A$2:$X$562,23,FALSE)</f>
        <v>1994998492</v>
      </c>
      <c r="V359" s="105">
        <f>VLOOKUP(Table3[Symbol],stockComparisonTrading_excel!$A$2:$X$562,24,FALSE)</f>
        <v>1</v>
      </c>
      <c r="W359" s="106" t="str">
        <f>VLOOKUP(Table3[Symbol],Finalcial!$A$2:$P$493,2)</f>
        <v>Q1/2013</v>
      </c>
      <c r="X359" s="107">
        <f>VLOOKUP(Table3[Symbol],Finalcial!$A$2:$P$493,3)</f>
        <v>41364</v>
      </c>
      <c r="Y359" s="107">
        <f>VLOOKUP(Table3[Symbol],Finalcial!$A$2:$P$493,4,FALSE)</f>
        <v>8163078</v>
      </c>
      <c r="Z359" s="107">
        <f>VLOOKUP(Table3[Symbol],Finalcial!$A$2:$P$493,5,FALSE)</f>
        <v>3887620</v>
      </c>
      <c r="AA359" s="107">
        <f>VLOOKUP(Table3[Symbol],Finalcial!$A$2:$P$493,6,FALSE)</f>
        <v>1994998</v>
      </c>
      <c r="AB359" s="107">
        <f>VLOOKUP(Table3[Symbol],Finalcial!$A$2:$P$493,7,FALSE)</f>
        <v>3818261</v>
      </c>
      <c r="AC359" s="107">
        <f>VLOOKUP(Table3[Symbol],Finalcial!$A$2:$P$493,8,FALSE)</f>
        <v>1147914</v>
      </c>
      <c r="AD359" s="107">
        <f>VLOOKUP(Table3[Symbol],Finalcial!$A$2:$P$493,9,FALSE)</f>
        <v>177922</v>
      </c>
      <c r="AE359" s="107">
        <f>VLOOKUP(Table3[Symbol],Finalcial!$A$2:$P$493,10,FALSE)</f>
        <v>0.09</v>
      </c>
      <c r="AF359" s="107">
        <f>VLOOKUP(Table3[Symbol],Finalcial!$A$2:$P$493,11,FALSE)</f>
        <v>1.02</v>
      </c>
      <c r="AG359" s="107">
        <f>VLOOKUP(Table3[Symbol],Finalcial!$A$2:$P$493,12,FALSE)</f>
        <v>15.5</v>
      </c>
      <c r="AH359" s="107">
        <f>VLOOKUP(Table3[Symbol],Finalcial!$A$2:$P$493,13,FALSE)</f>
        <v>17.86</v>
      </c>
      <c r="AI359" s="107">
        <f>VLOOKUP(Table3[Symbol],Finalcial!$A$2:$P$493,14,FALSE)</f>
        <v>23.79</v>
      </c>
      <c r="AJ359" s="108">
        <f t="shared" si="6"/>
        <v>21.850136576702152</v>
      </c>
    </row>
    <row r="360" spans="1:36" ht="18.55" customHeight="1" x14ac:dyDescent="0.3">
      <c r="A360" s="64" t="s">
        <v>135</v>
      </c>
      <c r="B360" s="14" t="str">
        <f>VLOOKUP(Table3[Symbol],stockComparisonTrading_excel!$A$2:$X$562,2,FALSE)</f>
        <v>Services: Media &amp; Publishing</v>
      </c>
      <c r="C360" s="104">
        <f>VLOOKUP(Table3[Symbol],stockComparisonTrading_excel!$A$2:$X$562,3,FALSE)</f>
        <v>2.74</v>
      </c>
      <c r="D360" s="105">
        <f>VLOOKUP(Table3[Symbol],stockComparisonTrading_excel!$A$2:$X$562,18,FALSE)</f>
        <v>22.95</v>
      </c>
      <c r="E360" s="105">
        <f>VLOOKUP(Table3[Symbol],stockComparisonTrading_excel!$A$2:$X$562,18,FALSE)</f>
        <v>22.95</v>
      </c>
      <c r="F360" s="105">
        <f>VLOOKUP(Table3[Symbol],stockComparisonTrading_excel!$A$2:$X$562,18,FALSE)</f>
        <v>22.95</v>
      </c>
      <c r="G360" s="105">
        <f>VLOOKUP(Table3[Symbol],stockComparisonTrading_excel!$A$2:$X$562,18,FALSE)</f>
        <v>22.95</v>
      </c>
      <c r="H360" s="105">
        <f>VLOOKUP(Table3[Symbol],stockComparisonTrading_excel!$A$2:$X$562,18,FALSE)</f>
        <v>22.95</v>
      </c>
      <c r="I360" s="105">
        <f>VLOOKUP(Table3[Symbol],stockComparisonTrading_excel!$A$2:$X$562,18,FALSE)</f>
        <v>22.95</v>
      </c>
      <c r="J360" s="105">
        <f>VLOOKUP(Table3[Symbol],stockComparisonTrading_excel!$A$2:$X$562,18,FALSE)</f>
        <v>22.95</v>
      </c>
      <c r="K360" s="105">
        <f>VLOOKUP(Table3[Symbol],stockComparisonTrading_excel!$A$2:$X$562,18,FALSE)</f>
        <v>22.95</v>
      </c>
      <c r="L360" s="105">
        <f>VLOOKUP(Table3[Symbol],stockComparisonTrading_excel!$A$2:$X$562,18,FALSE)</f>
        <v>22.95</v>
      </c>
      <c r="M360" s="105">
        <f>VLOOKUP(Table3[Symbol],stockComparisonTrading_excel!$A$2:$X$562,18,FALSE)</f>
        <v>22.95</v>
      </c>
      <c r="N360" s="105">
        <f>VLOOKUP(Table3[Symbol],stockComparisonTrading_excel!$A$2:$X$562,18,FALSE)</f>
        <v>22.95</v>
      </c>
      <c r="O360" s="105">
        <f>VLOOKUP(Table3[Symbol],stockComparisonTrading_excel!$A$2:$X$562,17,FALSE)</f>
        <v>2082431267.3599999</v>
      </c>
      <c r="P360" s="105">
        <f>VLOOKUP(Table3[Symbol],stockComparisonTrading_excel!$A$2:$X$562,18,FALSE)</f>
        <v>22.95</v>
      </c>
      <c r="Q360" s="105">
        <f>VLOOKUP(Table3[Symbol],stockComparisonTrading_excel!$A$2:$X$562,19,FALSE)</f>
        <v>2.9</v>
      </c>
      <c r="R360" s="105">
        <f>VLOOKUP(Table3[Symbol],stockComparisonTrading_excel!$A$2:$X$562,20,FALSE)</f>
        <v>1.4</v>
      </c>
      <c r="S360" s="105">
        <f>VLOOKUP(Table3[Symbol],stockComparisonTrading_excel!$A$2:$X$562,21,FALSE)</f>
        <v>2.23</v>
      </c>
      <c r="T360" s="105">
        <f>VLOOKUP(Table3[Symbol],stockComparisonTrading_excel!$A$2:$X$562,22,FALSE)</f>
        <v>138.93</v>
      </c>
      <c r="U360" s="105">
        <f>VLOOKUP(Table3[Symbol],stockComparisonTrading_excel!$A$2:$X$562,23,FALSE)</f>
        <v>515453284</v>
      </c>
      <c r="V360" s="105">
        <f>VLOOKUP(Table3[Symbol],stockComparisonTrading_excel!$A$2:$X$562,24,FALSE)</f>
        <v>1</v>
      </c>
      <c r="W360" s="106" t="str">
        <f>VLOOKUP(Table3[Symbol],Finalcial!$A$2:$P$493,2)</f>
        <v>Q1/2013</v>
      </c>
      <c r="X360" s="107">
        <f>VLOOKUP(Table3[Symbol],Finalcial!$A$2:$P$493,3)</f>
        <v>41364</v>
      </c>
      <c r="Y360" s="107">
        <f>VLOOKUP(Table3[Symbol],Finalcial!$A$2:$P$493,4,FALSE)</f>
        <v>1859430.3999999999</v>
      </c>
      <c r="Z360" s="107">
        <f>VLOOKUP(Table3[Symbol],Finalcial!$A$2:$P$493,5,FALSE)</f>
        <v>1050118.28</v>
      </c>
      <c r="AA360" s="107">
        <f>VLOOKUP(Table3[Symbol],Finalcial!$A$2:$P$493,6,FALSE)</f>
        <v>515453.28</v>
      </c>
      <c r="AB360" s="107">
        <f>VLOOKUP(Table3[Symbol],Finalcial!$A$2:$P$493,7,FALSE)</f>
        <v>719200.04</v>
      </c>
      <c r="AC360" s="107">
        <f>VLOOKUP(Table3[Symbol],Finalcial!$A$2:$P$493,8,FALSE)</f>
        <v>226256.4</v>
      </c>
      <c r="AD360" s="107">
        <f>VLOOKUP(Table3[Symbol],Finalcial!$A$2:$P$493,9,FALSE)</f>
        <v>47065.120000000003</v>
      </c>
      <c r="AE360" s="107">
        <f>VLOOKUP(Table3[Symbol],Finalcial!$A$2:$P$493,10,FALSE)</f>
        <v>0.09</v>
      </c>
      <c r="AF360" s="107">
        <f>VLOOKUP(Table3[Symbol],Finalcial!$A$2:$P$493,11,FALSE)</f>
        <v>1.46</v>
      </c>
      <c r="AG360" s="107">
        <f>VLOOKUP(Table3[Symbol],Finalcial!$A$2:$P$493,12,FALSE)</f>
        <v>20.8</v>
      </c>
      <c r="AH360" s="107">
        <f>VLOOKUP(Table3[Symbol],Finalcial!$A$2:$P$493,13,FALSE)</f>
        <v>9.98</v>
      </c>
      <c r="AI360" s="107">
        <f>VLOOKUP(Table3[Symbol],Finalcial!$A$2:$P$493,14,FALSE)</f>
        <v>13.06</v>
      </c>
      <c r="AJ360" s="108">
        <f t="shared" si="6"/>
        <v>22.312028100640134</v>
      </c>
    </row>
    <row r="361" spans="1:36" ht="18.55" customHeight="1" x14ac:dyDescent="0.3">
      <c r="A361" s="64" t="s">
        <v>145</v>
      </c>
      <c r="B361" s="14" t="str">
        <f>VLOOKUP(Table3[Symbol],stockComparisonTrading_excel!$A$2:$X$562,2,FALSE)</f>
        <v>Technology: Communication Technology</v>
      </c>
      <c r="C361" s="104">
        <f>VLOOKUP(Table3[Symbol],stockComparisonTrading_excel!$A$2:$X$562,3,FALSE)</f>
        <v>3.72</v>
      </c>
      <c r="D361" s="105">
        <f>VLOOKUP(Table3[Symbol],stockComparisonTrading_excel!$A$2:$X$562,18,FALSE)</f>
        <v>40.53</v>
      </c>
      <c r="E361" s="105">
        <f>VLOOKUP(Table3[Symbol],stockComparisonTrading_excel!$A$2:$X$562,18,FALSE)</f>
        <v>40.53</v>
      </c>
      <c r="F361" s="105">
        <f>VLOOKUP(Table3[Symbol],stockComparisonTrading_excel!$A$2:$X$562,18,FALSE)</f>
        <v>40.53</v>
      </c>
      <c r="G361" s="105">
        <f>VLOOKUP(Table3[Symbol],stockComparisonTrading_excel!$A$2:$X$562,18,FALSE)</f>
        <v>40.53</v>
      </c>
      <c r="H361" s="105">
        <f>VLOOKUP(Table3[Symbol],stockComparisonTrading_excel!$A$2:$X$562,18,FALSE)</f>
        <v>40.53</v>
      </c>
      <c r="I361" s="105">
        <f>VLOOKUP(Table3[Symbol],stockComparisonTrading_excel!$A$2:$X$562,18,FALSE)</f>
        <v>40.53</v>
      </c>
      <c r="J361" s="105">
        <f>VLOOKUP(Table3[Symbol],stockComparisonTrading_excel!$A$2:$X$562,18,FALSE)</f>
        <v>40.53</v>
      </c>
      <c r="K361" s="105">
        <f>VLOOKUP(Table3[Symbol],stockComparisonTrading_excel!$A$2:$X$562,18,FALSE)</f>
        <v>40.53</v>
      </c>
      <c r="L361" s="105">
        <f>VLOOKUP(Table3[Symbol],stockComparisonTrading_excel!$A$2:$X$562,18,FALSE)</f>
        <v>40.53</v>
      </c>
      <c r="M361" s="105">
        <f>VLOOKUP(Table3[Symbol],stockComparisonTrading_excel!$A$2:$X$562,18,FALSE)</f>
        <v>40.53</v>
      </c>
      <c r="N361" s="105">
        <f>VLOOKUP(Table3[Symbol],stockComparisonTrading_excel!$A$2:$X$562,18,FALSE)</f>
        <v>40.53</v>
      </c>
      <c r="O361" s="105">
        <f>VLOOKUP(Table3[Symbol],stockComparisonTrading_excel!$A$2:$X$562,17,FALSE)</f>
        <v>7680000000</v>
      </c>
      <c r="P361" s="105">
        <f>VLOOKUP(Table3[Symbol],stockComparisonTrading_excel!$A$2:$X$562,18,FALSE)</f>
        <v>40.53</v>
      </c>
      <c r="Q361" s="105">
        <f>VLOOKUP(Table3[Symbol],stockComparisonTrading_excel!$A$2:$X$562,19,FALSE)</f>
        <v>4.76</v>
      </c>
      <c r="R361" s="105">
        <f>VLOOKUP(Table3[Symbol],stockComparisonTrading_excel!$A$2:$X$562,20,FALSE)</f>
        <v>1.68</v>
      </c>
      <c r="S361" s="105">
        <f>VLOOKUP(Table3[Symbol],stockComparisonTrading_excel!$A$2:$X$562,21,FALSE)</f>
        <v>1.5</v>
      </c>
      <c r="T361" s="105">
        <f>VLOOKUP(Table3[Symbol],stockComparisonTrading_excel!$A$2:$X$562,22,FALSE)</f>
        <v>59.6</v>
      </c>
      <c r="U361" s="105">
        <f>VLOOKUP(Table3[Symbol],stockComparisonTrading_excel!$A$2:$X$562,23,FALSE)</f>
        <v>960000000</v>
      </c>
      <c r="V361" s="105">
        <f>VLOOKUP(Table3[Symbol],stockComparisonTrading_excel!$A$2:$X$562,24,FALSE)</f>
        <v>0.5</v>
      </c>
      <c r="W361" s="106" t="str">
        <f>VLOOKUP(Table3[Symbol],Finalcial!$A$2:$P$493,2)</f>
        <v>Q1/2013</v>
      </c>
      <c r="X361" s="107">
        <f>VLOOKUP(Table3[Symbol],Finalcial!$A$2:$P$493,3)</f>
        <v>41364</v>
      </c>
      <c r="Y361" s="107">
        <f>VLOOKUP(Table3[Symbol],Finalcial!$A$2:$P$493,4,FALSE)</f>
        <v>4543904</v>
      </c>
      <c r="Z361" s="107">
        <f>VLOOKUP(Table3[Symbol],Finalcial!$A$2:$P$493,5,FALSE)</f>
        <v>2812626</v>
      </c>
      <c r="AA361" s="107">
        <f>VLOOKUP(Table3[Symbol],Finalcial!$A$2:$P$493,6,FALSE)</f>
        <v>480000</v>
      </c>
      <c r="AB361" s="107">
        <f>VLOOKUP(Table3[Symbol],Finalcial!$A$2:$P$493,7,FALSE)</f>
        <v>1612042</v>
      </c>
      <c r="AC361" s="107">
        <f>VLOOKUP(Table3[Symbol],Finalcial!$A$2:$P$493,8,FALSE)</f>
        <v>1238482</v>
      </c>
      <c r="AD361" s="107">
        <f>VLOOKUP(Table3[Symbol],Finalcial!$A$2:$P$493,9,FALSE)</f>
        <v>83759</v>
      </c>
      <c r="AE361" s="107">
        <f>VLOOKUP(Table3[Symbol],Finalcial!$A$2:$P$493,10,FALSE)</f>
        <v>0.09</v>
      </c>
      <c r="AF361" s="107">
        <f>VLOOKUP(Table3[Symbol],Finalcial!$A$2:$P$493,11,FALSE)</f>
        <v>1.74</v>
      </c>
      <c r="AG361" s="107">
        <f>VLOOKUP(Table3[Symbol],Finalcial!$A$2:$P$493,12,FALSE)</f>
        <v>6.76</v>
      </c>
      <c r="AH361" s="107">
        <f>VLOOKUP(Table3[Symbol],Finalcial!$A$2:$P$493,13,FALSE)</f>
        <v>6.51</v>
      </c>
      <c r="AI361" s="107">
        <f>VLOOKUP(Table3[Symbol],Finalcial!$A$2:$P$493,14,FALSE)</f>
        <v>13.23</v>
      </c>
      <c r="AJ361" s="108">
        <f t="shared" si="6"/>
        <v>33.579985434401081</v>
      </c>
    </row>
    <row r="362" spans="1:36" ht="18.55" customHeight="1" x14ac:dyDescent="0.3">
      <c r="A362" s="38" t="s">
        <v>488</v>
      </c>
      <c r="B362" s="14" t="str">
        <f>VLOOKUP(Table3[Symbol],stockComparisonTrading_excel!$A$2:$X$562,2,FALSE)</f>
        <v>Food and Beverage</v>
      </c>
      <c r="C362" s="104">
        <f>VLOOKUP(Table3[Symbol],stockComparisonTrading_excel!$A$2:$X$562,3,FALSE)</f>
        <v>24.1</v>
      </c>
      <c r="D362" s="105">
        <f>VLOOKUP(Table3[Symbol],stockComparisonTrading_excel!$A$2:$X$562,18,FALSE)</f>
        <v>10.87</v>
      </c>
      <c r="E362" s="105">
        <f>VLOOKUP(Table3[Symbol],stockComparisonTrading_excel!$A$2:$X$562,18,FALSE)</f>
        <v>10.87</v>
      </c>
      <c r="F362" s="105">
        <f>VLOOKUP(Table3[Symbol],stockComparisonTrading_excel!$A$2:$X$562,18,FALSE)</f>
        <v>10.87</v>
      </c>
      <c r="G362" s="105">
        <f>VLOOKUP(Table3[Symbol],stockComparisonTrading_excel!$A$2:$X$562,18,FALSE)</f>
        <v>10.87</v>
      </c>
      <c r="H362" s="105">
        <f>VLOOKUP(Table3[Symbol],stockComparisonTrading_excel!$A$2:$X$562,18,FALSE)</f>
        <v>10.87</v>
      </c>
      <c r="I362" s="105">
        <f>VLOOKUP(Table3[Symbol],stockComparisonTrading_excel!$A$2:$X$562,18,FALSE)</f>
        <v>10.87</v>
      </c>
      <c r="J362" s="105">
        <f>VLOOKUP(Table3[Symbol],stockComparisonTrading_excel!$A$2:$X$562,18,FALSE)</f>
        <v>10.87</v>
      </c>
      <c r="K362" s="105">
        <f>VLOOKUP(Table3[Symbol],stockComparisonTrading_excel!$A$2:$X$562,18,FALSE)</f>
        <v>10.87</v>
      </c>
      <c r="L362" s="105">
        <f>VLOOKUP(Table3[Symbol],stockComparisonTrading_excel!$A$2:$X$562,18,FALSE)</f>
        <v>10.87</v>
      </c>
      <c r="M362" s="105">
        <f>VLOOKUP(Table3[Symbol],stockComparisonTrading_excel!$A$2:$X$562,18,FALSE)</f>
        <v>10.87</v>
      </c>
      <c r="N362" s="105">
        <f>VLOOKUP(Table3[Symbol],stockComparisonTrading_excel!$A$2:$X$562,18,FALSE)</f>
        <v>10.87</v>
      </c>
      <c r="O362" s="105">
        <f>VLOOKUP(Table3[Symbol],stockComparisonTrading_excel!$A$2:$X$562,17,FALSE)</f>
        <v>16738247389.5</v>
      </c>
      <c r="P362" s="105">
        <f>VLOOKUP(Table3[Symbol],stockComparisonTrading_excel!$A$2:$X$562,18,FALSE)</f>
        <v>10.87</v>
      </c>
      <c r="Q362" s="105">
        <f>VLOOKUP(Table3[Symbol],stockComparisonTrading_excel!$A$2:$X$562,19,FALSE)</f>
        <v>2.4300000000000002</v>
      </c>
      <c r="R362" s="105">
        <f>VLOOKUP(Table3[Symbol],stockComparisonTrading_excel!$A$2:$X$562,20,FALSE)</f>
        <v>8.52</v>
      </c>
      <c r="S362" s="105">
        <f>VLOOKUP(Table3[Symbol],stockComparisonTrading_excel!$A$2:$X$562,21,FALSE)</f>
        <v>8.6999999999999993</v>
      </c>
      <c r="T362" s="105">
        <f>VLOOKUP(Table3[Symbol],stockComparisonTrading_excel!$A$2:$X$562,22,FALSE)</f>
        <v>28.26</v>
      </c>
      <c r="U362" s="105">
        <f>VLOOKUP(Table3[Symbol],stockComparisonTrading_excel!$A$2:$X$562,23,FALSE)</f>
        <v>808610985</v>
      </c>
      <c r="V362" s="105">
        <f>VLOOKUP(Table3[Symbol],stockComparisonTrading_excel!$A$2:$X$562,24,FALSE)</f>
        <v>1</v>
      </c>
      <c r="W362" s="106" t="str">
        <f>VLOOKUP(Table3[Symbol],Finalcial!$A$2:$P$493,2)</f>
        <v>Q1/2013</v>
      </c>
      <c r="X362" s="107">
        <f>VLOOKUP(Table3[Symbol],Finalcial!$A$2:$P$493,3)</f>
        <v>41364</v>
      </c>
      <c r="Y362" s="107">
        <f>VLOOKUP(Table3[Symbol],Finalcial!$A$2:$P$493,4,FALSE)</f>
        <v>10257286</v>
      </c>
      <c r="Z362" s="107">
        <f>VLOOKUP(Table3[Symbol],Finalcial!$A$2:$P$493,5,FALSE)</f>
        <v>3199242</v>
      </c>
      <c r="AA362" s="107">
        <f>VLOOKUP(Table3[Symbol],Finalcial!$A$2:$P$493,6,FALSE)</f>
        <v>808611</v>
      </c>
      <c r="AB362" s="107">
        <f>VLOOKUP(Table3[Symbol],Finalcial!$A$2:$P$493,7,FALSE)</f>
        <v>6885515</v>
      </c>
      <c r="AC362" s="107">
        <f>VLOOKUP(Table3[Symbol],Finalcial!$A$2:$P$493,8,FALSE)</f>
        <v>6736278</v>
      </c>
      <c r="AD362" s="107">
        <f>VLOOKUP(Table3[Symbol],Finalcial!$A$2:$P$493,9,FALSE)</f>
        <v>65559</v>
      </c>
      <c r="AE362" s="107">
        <f>VLOOKUP(Table3[Symbol],Finalcial!$A$2:$P$493,10,FALSE)</f>
        <v>0.08</v>
      </c>
      <c r="AF362" s="107">
        <f>VLOOKUP(Table3[Symbol],Finalcial!$A$2:$P$493,11,FALSE)</f>
        <v>0.46</v>
      </c>
      <c r="AG362" s="107">
        <f>VLOOKUP(Table3[Symbol],Finalcial!$A$2:$P$493,12,FALSE)</f>
        <v>0.97</v>
      </c>
      <c r="AH362" s="107">
        <f>VLOOKUP(Table3[Symbol],Finalcial!$A$2:$P$493,13,FALSE)</f>
        <v>20.16</v>
      </c>
      <c r="AI362" s="107">
        <f>VLOOKUP(Table3[Symbol],Finalcial!$A$2:$P$493,14,FALSE)</f>
        <v>23.86</v>
      </c>
      <c r="AJ362" s="108">
        <f t="shared" si="6"/>
        <v>48.799432572186888</v>
      </c>
    </row>
    <row r="363" spans="1:36" ht="18.55" customHeight="1" x14ac:dyDescent="0.3">
      <c r="A363" s="64" t="s">
        <v>182</v>
      </c>
      <c r="B363" s="14" t="str">
        <f>VLOOKUP(Table3[Symbol],stockComparisonTrading_excel!$A$2:$X$562,2,FALSE)</f>
        <v>Property &amp; Construction: Property Development</v>
      </c>
      <c r="C363" s="104">
        <f>VLOOKUP(Table3[Symbol],stockComparisonTrading_excel!$A$2:$X$562,3,FALSE)</f>
        <v>4.2</v>
      </c>
      <c r="D363" s="105">
        <f>VLOOKUP(Table3[Symbol],stockComparisonTrading_excel!$A$2:$X$562,18,FALSE)</f>
        <v>290.85000000000002</v>
      </c>
      <c r="E363" s="105">
        <f>VLOOKUP(Table3[Symbol],stockComparisonTrading_excel!$A$2:$X$562,18,FALSE)</f>
        <v>290.85000000000002</v>
      </c>
      <c r="F363" s="105">
        <f>VLOOKUP(Table3[Symbol],stockComparisonTrading_excel!$A$2:$X$562,18,FALSE)</f>
        <v>290.85000000000002</v>
      </c>
      <c r="G363" s="105">
        <f>VLOOKUP(Table3[Symbol],stockComparisonTrading_excel!$A$2:$X$562,18,FALSE)</f>
        <v>290.85000000000002</v>
      </c>
      <c r="H363" s="105">
        <f>VLOOKUP(Table3[Symbol],stockComparisonTrading_excel!$A$2:$X$562,18,FALSE)</f>
        <v>290.85000000000002</v>
      </c>
      <c r="I363" s="105">
        <f>VLOOKUP(Table3[Symbol],stockComparisonTrading_excel!$A$2:$X$562,18,FALSE)</f>
        <v>290.85000000000002</v>
      </c>
      <c r="J363" s="105">
        <f>VLOOKUP(Table3[Symbol],stockComparisonTrading_excel!$A$2:$X$562,18,FALSE)</f>
        <v>290.85000000000002</v>
      </c>
      <c r="K363" s="105">
        <f>VLOOKUP(Table3[Symbol],stockComparisonTrading_excel!$A$2:$X$562,18,FALSE)</f>
        <v>290.85000000000002</v>
      </c>
      <c r="L363" s="105">
        <f>VLOOKUP(Table3[Symbol],stockComparisonTrading_excel!$A$2:$X$562,18,FALSE)</f>
        <v>290.85000000000002</v>
      </c>
      <c r="M363" s="105">
        <f>VLOOKUP(Table3[Symbol],stockComparisonTrading_excel!$A$2:$X$562,18,FALSE)</f>
        <v>290.85000000000002</v>
      </c>
      <c r="N363" s="105">
        <f>VLOOKUP(Table3[Symbol],stockComparisonTrading_excel!$A$2:$X$562,18,FALSE)</f>
        <v>290.85000000000002</v>
      </c>
      <c r="O363" s="105">
        <f>VLOOKUP(Table3[Symbol],stockComparisonTrading_excel!$A$2:$X$562,17,FALSE)</f>
        <v>36694684075</v>
      </c>
      <c r="P363" s="105">
        <f>VLOOKUP(Table3[Symbol],stockComparisonTrading_excel!$A$2:$X$562,18,FALSE)</f>
        <v>290.85000000000002</v>
      </c>
      <c r="Q363" s="105">
        <f>VLOOKUP(Table3[Symbol],stockComparisonTrading_excel!$A$2:$X$562,19,FALSE)</f>
        <v>4.2</v>
      </c>
      <c r="R363" s="105">
        <f>VLOOKUP(Table3[Symbol],stockComparisonTrading_excel!$A$2:$X$562,20,FALSE)</f>
        <v>2.08</v>
      </c>
      <c r="S363" s="105" t="str">
        <f>VLOOKUP(Table3[Symbol],stockComparisonTrading_excel!$A$2:$X$562,21,FALSE)</f>
        <v>-</v>
      </c>
      <c r="T363" s="105">
        <f>VLOOKUP(Table3[Symbol],stockComparisonTrading_excel!$A$2:$X$562,22,FALSE)</f>
        <v>281.24</v>
      </c>
      <c r="U363" s="105">
        <f>VLOOKUP(Table3[Symbol],stockComparisonTrading_excel!$A$2:$X$562,23,FALSE)</f>
        <v>4193678180</v>
      </c>
      <c r="V363" s="105">
        <f>VLOOKUP(Table3[Symbol],stockComparisonTrading_excel!$A$2:$X$562,24,FALSE)</f>
        <v>1</v>
      </c>
      <c r="W363" s="106" t="str">
        <f>VLOOKUP(Table3[Symbol],Finalcial!$A$2:$P$493,2)</f>
        <v>Q1/2013</v>
      </c>
      <c r="X363" s="107">
        <f>VLOOKUP(Table3[Symbol],Finalcial!$A$2:$P$493,3)</f>
        <v>41364</v>
      </c>
      <c r="Y363" s="107">
        <f>VLOOKUP(Table3[Symbol],Finalcial!$A$2:$P$493,4,FALSE)</f>
        <v>61354272</v>
      </c>
      <c r="Z363" s="107">
        <f>VLOOKUP(Table3[Symbol],Finalcial!$A$2:$P$493,5,FALSE)</f>
        <v>51313509</v>
      </c>
      <c r="AA363" s="107">
        <f>VLOOKUP(Table3[Symbol],Finalcial!$A$2:$P$493,6,FALSE)</f>
        <v>4193678</v>
      </c>
      <c r="AB363" s="107">
        <f>VLOOKUP(Table3[Symbol],Finalcial!$A$2:$P$493,7,FALSE)</f>
        <v>9221773</v>
      </c>
      <c r="AC363" s="107">
        <f>VLOOKUP(Table3[Symbol],Finalcial!$A$2:$P$493,8,FALSE)</f>
        <v>11169024</v>
      </c>
      <c r="AD363" s="107">
        <f>VLOOKUP(Table3[Symbol],Finalcial!$A$2:$P$493,9,FALSE)</f>
        <v>341975</v>
      </c>
      <c r="AE363" s="107">
        <f>VLOOKUP(Table3[Symbol],Finalcial!$A$2:$P$493,10,FALSE)</f>
        <v>0.08</v>
      </c>
      <c r="AF363" s="107">
        <f>VLOOKUP(Table3[Symbol],Finalcial!$A$2:$P$493,11,FALSE)</f>
        <v>5.56</v>
      </c>
      <c r="AG363" s="107">
        <f>VLOOKUP(Table3[Symbol],Finalcial!$A$2:$P$493,12,FALSE)</f>
        <v>3.06</v>
      </c>
      <c r="AH363" s="107">
        <f>VLOOKUP(Table3[Symbol],Finalcial!$A$2:$P$493,13,FALSE)</f>
        <v>5.31</v>
      </c>
      <c r="AI363" s="107">
        <f>VLOOKUP(Table3[Symbol],Finalcial!$A$2:$P$493,14,FALSE)</f>
        <v>7.4</v>
      </c>
      <c r="AJ363" s="108">
        <f t="shared" si="6"/>
        <v>150.05046860150597</v>
      </c>
    </row>
    <row r="364" spans="1:36" ht="18.55" customHeight="1" x14ac:dyDescent="0.3">
      <c r="A364" s="64" t="s">
        <v>250</v>
      </c>
      <c r="B364" s="14" t="str">
        <f>VLOOKUP(Table3[Symbol],stockComparisonTrading_excel!$A$2:$X$562,2,FALSE)</f>
        <v>Property &amp; Construction: Property Development</v>
      </c>
      <c r="C364" s="104">
        <f>VLOOKUP(Table3[Symbol],stockComparisonTrading_excel!$A$2:$X$562,3,FALSE)</f>
        <v>3.44</v>
      </c>
      <c r="D364" s="105">
        <f>VLOOKUP(Table3[Symbol],stockComparisonTrading_excel!$A$2:$X$562,18,FALSE)</f>
        <v>13.73</v>
      </c>
      <c r="E364" s="105">
        <f>VLOOKUP(Table3[Symbol],stockComparisonTrading_excel!$A$2:$X$562,18,FALSE)</f>
        <v>13.73</v>
      </c>
      <c r="F364" s="105">
        <f>VLOOKUP(Table3[Symbol],stockComparisonTrading_excel!$A$2:$X$562,18,FALSE)</f>
        <v>13.73</v>
      </c>
      <c r="G364" s="105">
        <f>VLOOKUP(Table3[Symbol],stockComparisonTrading_excel!$A$2:$X$562,18,FALSE)</f>
        <v>13.73</v>
      </c>
      <c r="H364" s="105">
        <f>VLOOKUP(Table3[Symbol],stockComparisonTrading_excel!$A$2:$X$562,18,FALSE)</f>
        <v>13.73</v>
      </c>
      <c r="I364" s="105">
        <f>VLOOKUP(Table3[Symbol],stockComparisonTrading_excel!$A$2:$X$562,18,FALSE)</f>
        <v>13.73</v>
      </c>
      <c r="J364" s="105">
        <f>VLOOKUP(Table3[Symbol],stockComparisonTrading_excel!$A$2:$X$562,18,FALSE)</f>
        <v>13.73</v>
      </c>
      <c r="K364" s="105">
        <f>VLOOKUP(Table3[Symbol],stockComparisonTrading_excel!$A$2:$X$562,18,FALSE)</f>
        <v>13.73</v>
      </c>
      <c r="L364" s="105">
        <f>VLOOKUP(Table3[Symbol],stockComparisonTrading_excel!$A$2:$X$562,18,FALSE)</f>
        <v>13.73</v>
      </c>
      <c r="M364" s="105">
        <f>VLOOKUP(Table3[Symbol],stockComparisonTrading_excel!$A$2:$X$562,18,FALSE)</f>
        <v>13.73</v>
      </c>
      <c r="N364" s="105">
        <f>VLOOKUP(Table3[Symbol],stockComparisonTrading_excel!$A$2:$X$562,18,FALSE)</f>
        <v>13.73</v>
      </c>
      <c r="O364" s="105">
        <f>VLOOKUP(Table3[Symbol],stockComparisonTrading_excel!$A$2:$X$562,17,FALSE)</f>
        <v>3906144072.7800002</v>
      </c>
      <c r="P364" s="105">
        <f>VLOOKUP(Table3[Symbol],stockComparisonTrading_excel!$A$2:$X$562,18,FALSE)</f>
        <v>13.73</v>
      </c>
      <c r="Q364" s="105">
        <f>VLOOKUP(Table3[Symbol],stockComparisonTrading_excel!$A$2:$X$562,19,FALSE)</f>
        <v>0.77</v>
      </c>
      <c r="R364" s="105">
        <f>VLOOKUP(Table3[Symbol],stockComparisonTrading_excel!$A$2:$X$562,20,FALSE)</f>
        <v>5.91</v>
      </c>
      <c r="S364" s="105">
        <f>VLOOKUP(Table3[Symbol],stockComparisonTrading_excel!$A$2:$X$562,21,FALSE)</f>
        <v>4.41</v>
      </c>
      <c r="T364" s="105">
        <f>VLOOKUP(Table3[Symbol],stockComparisonTrading_excel!$A$2:$X$562,22,FALSE)</f>
        <v>143.88</v>
      </c>
      <c r="U364" s="105">
        <f>VLOOKUP(Table3[Symbol],stockComparisonTrading_excel!$A$2:$X$562,23,FALSE)</f>
        <v>860384157</v>
      </c>
      <c r="V364" s="105">
        <f>VLOOKUP(Table3[Symbol],stockComparisonTrading_excel!$A$2:$X$562,24,FALSE)</f>
        <v>1</v>
      </c>
      <c r="W364" s="106" t="str">
        <f>VLOOKUP(Table3[Symbol],Finalcial!$A$2:$P$493,2)</f>
        <v>Q1/2013</v>
      </c>
      <c r="X364" s="107">
        <f>VLOOKUP(Table3[Symbol],Finalcial!$A$2:$P$493,3)</f>
        <v>41364</v>
      </c>
      <c r="Y364" s="107">
        <f>VLOOKUP(Table3[Symbol],Finalcial!$A$2:$P$493,4,FALSE)</f>
        <v>7193200</v>
      </c>
      <c r="Z364" s="107">
        <f>VLOOKUP(Table3[Symbol],Finalcial!$A$2:$P$493,5,FALSE)</f>
        <v>2100672</v>
      </c>
      <c r="AA364" s="107">
        <f>VLOOKUP(Table3[Symbol],Finalcial!$A$2:$P$493,6,FALSE)</f>
        <v>860384</v>
      </c>
      <c r="AB364" s="107">
        <f>VLOOKUP(Table3[Symbol],Finalcial!$A$2:$P$493,7,FALSE)</f>
        <v>5088555</v>
      </c>
      <c r="AC364" s="107">
        <f>VLOOKUP(Table3[Symbol],Finalcial!$A$2:$P$493,8,FALSE)</f>
        <v>593933</v>
      </c>
      <c r="AD364" s="107">
        <f>VLOOKUP(Table3[Symbol],Finalcial!$A$2:$P$493,9,FALSE)</f>
        <v>70135</v>
      </c>
      <c r="AE364" s="107">
        <f>VLOOKUP(Table3[Symbol],Finalcial!$A$2:$P$493,10,FALSE)</f>
        <v>0.08</v>
      </c>
      <c r="AF364" s="107">
        <f>VLOOKUP(Table3[Symbol],Finalcial!$A$2:$P$493,11,FALSE)</f>
        <v>0.41</v>
      </c>
      <c r="AG364" s="107">
        <f>VLOOKUP(Table3[Symbol],Finalcial!$A$2:$P$493,12,FALSE)</f>
        <v>11.81</v>
      </c>
      <c r="AH364" s="107">
        <f>VLOOKUP(Table3[Symbol],Finalcial!$A$2:$P$493,13,FALSE)</f>
        <v>5.34</v>
      </c>
      <c r="AI364" s="107">
        <f>VLOOKUP(Table3[Symbol],Finalcial!$A$2:$P$493,14,FALSE)</f>
        <v>5.67</v>
      </c>
      <c r="AJ364" s="108">
        <f t="shared" si="6"/>
        <v>29.951835745348259</v>
      </c>
    </row>
    <row r="365" spans="1:36" ht="18.55" customHeight="1" x14ac:dyDescent="0.3">
      <c r="A365" s="64" t="s">
        <v>39</v>
      </c>
      <c r="B365" s="14" t="str">
        <f>VLOOKUP(Table3[Symbol],stockComparisonTrading_excel!$A$2:$X$562,2,FALSE)</f>
        <v>Property &amp; Construction: Property Development</v>
      </c>
      <c r="C365" s="104">
        <f>VLOOKUP(Table3[Symbol],stockComparisonTrading_excel!$A$2:$X$562,3,FALSE)</f>
        <v>8.5</v>
      </c>
      <c r="D365" s="105">
        <f>VLOOKUP(Table3[Symbol],stockComparisonTrading_excel!$A$2:$X$562,18,FALSE)</f>
        <v>11.48</v>
      </c>
      <c r="E365" s="105">
        <f>VLOOKUP(Table3[Symbol],stockComparisonTrading_excel!$A$2:$X$562,18,FALSE)</f>
        <v>11.48</v>
      </c>
      <c r="F365" s="105">
        <f>VLOOKUP(Table3[Symbol],stockComparisonTrading_excel!$A$2:$X$562,18,FALSE)</f>
        <v>11.48</v>
      </c>
      <c r="G365" s="105">
        <f>VLOOKUP(Table3[Symbol],stockComparisonTrading_excel!$A$2:$X$562,18,FALSE)</f>
        <v>11.48</v>
      </c>
      <c r="H365" s="105">
        <f>VLOOKUP(Table3[Symbol],stockComparisonTrading_excel!$A$2:$X$562,18,FALSE)</f>
        <v>11.48</v>
      </c>
      <c r="I365" s="105">
        <f>VLOOKUP(Table3[Symbol],stockComparisonTrading_excel!$A$2:$X$562,18,FALSE)</f>
        <v>11.48</v>
      </c>
      <c r="J365" s="105">
        <f>VLOOKUP(Table3[Symbol],stockComparisonTrading_excel!$A$2:$X$562,18,FALSE)</f>
        <v>11.48</v>
      </c>
      <c r="K365" s="105">
        <f>VLOOKUP(Table3[Symbol],stockComparisonTrading_excel!$A$2:$X$562,18,FALSE)</f>
        <v>11.48</v>
      </c>
      <c r="L365" s="105">
        <f>VLOOKUP(Table3[Symbol],stockComparisonTrading_excel!$A$2:$X$562,18,FALSE)</f>
        <v>11.48</v>
      </c>
      <c r="M365" s="105">
        <f>VLOOKUP(Table3[Symbol],stockComparisonTrading_excel!$A$2:$X$562,18,FALSE)</f>
        <v>11.48</v>
      </c>
      <c r="N365" s="105">
        <f>VLOOKUP(Table3[Symbol],stockComparisonTrading_excel!$A$2:$X$562,18,FALSE)</f>
        <v>11.48</v>
      </c>
      <c r="O365" s="105">
        <f>VLOOKUP(Table3[Symbol],stockComparisonTrading_excel!$A$2:$X$562,17,FALSE)</f>
        <v>24452317179.900002</v>
      </c>
      <c r="P365" s="105">
        <f>VLOOKUP(Table3[Symbol],stockComparisonTrading_excel!$A$2:$X$562,18,FALSE)</f>
        <v>11.48</v>
      </c>
      <c r="Q365" s="105">
        <f>VLOOKUP(Table3[Symbol],stockComparisonTrading_excel!$A$2:$X$562,19,FALSE)</f>
        <v>1.89</v>
      </c>
      <c r="R365" s="105">
        <f>VLOOKUP(Table3[Symbol],stockComparisonTrading_excel!$A$2:$X$562,20,FALSE)</f>
        <v>4.5199999999999996</v>
      </c>
      <c r="S365" s="105">
        <f>VLOOKUP(Table3[Symbol],stockComparisonTrading_excel!$A$2:$X$562,21,FALSE)</f>
        <v>2.92</v>
      </c>
      <c r="T365" s="105">
        <f>VLOOKUP(Table3[Symbol],stockComparisonTrading_excel!$A$2:$X$562,22,FALSE)</f>
        <v>80.39</v>
      </c>
      <c r="U365" s="105">
        <f>VLOOKUP(Table3[Symbol],stockComparisonTrading_excel!$A$2:$X$562,23,FALSE)</f>
        <v>2859920138</v>
      </c>
      <c r="V365" s="105">
        <f>VLOOKUP(Table3[Symbol],stockComparisonTrading_excel!$A$2:$X$562,24,FALSE)</f>
        <v>1</v>
      </c>
      <c r="W365" s="106">
        <f>VLOOKUP(Table3[Symbol],Finalcial!$A$2:$P$493,2)</f>
        <v>0</v>
      </c>
      <c r="X365" s="107">
        <f>VLOOKUP(Table3[Symbol],Finalcial!$A$2:$P$493,3)</f>
        <v>0</v>
      </c>
      <c r="Y365" s="107">
        <f>VLOOKUP(Table3[Symbol],Finalcial!$A$2:$P$493,4,FALSE)</f>
        <v>31952648</v>
      </c>
      <c r="Z365" s="107">
        <f>VLOOKUP(Table3[Symbol],Finalcial!$A$2:$P$493,5,FALSE)</f>
        <v>19020934</v>
      </c>
      <c r="AA365" s="107">
        <f>VLOOKUP(Table3[Symbol],Finalcial!$A$2:$P$493,6,FALSE)</f>
        <v>2859920</v>
      </c>
      <c r="AB365" s="107">
        <f>VLOOKUP(Table3[Symbol],Finalcial!$A$2:$P$493,7,FALSE)</f>
        <v>12931302</v>
      </c>
      <c r="AC365" s="107">
        <f>VLOOKUP(Table3[Symbol],Finalcial!$A$2:$P$493,8,FALSE)</f>
        <v>2864814</v>
      </c>
      <c r="AD365" s="107">
        <f>VLOOKUP(Table3[Symbol],Finalcial!$A$2:$P$493,9,FALSE)</f>
        <v>222685</v>
      </c>
      <c r="AE365" s="107">
        <f>VLOOKUP(Table3[Symbol],Finalcial!$A$2:$P$493,10,FALSE)</f>
        <v>0.08</v>
      </c>
      <c r="AF365" s="107">
        <f>VLOOKUP(Table3[Symbol],Finalcial!$A$2:$P$493,11,FALSE)</f>
        <v>1.47</v>
      </c>
      <c r="AG365" s="107">
        <f>VLOOKUP(Table3[Symbol],Finalcial!$A$2:$P$493,12,FALSE)</f>
        <v>7.77</v>
      </c>
      <c r="AH365" s="107">
        <f>VLOOKUP(Table3[Symbol],Finalcial!$A$2:$P$493,13,FALSE)</f>
        <v>9.32</v>
      </c>
      <c r="AI365" s="107">
        <f>VLOOKUP(Table3[Symbol],Finalcial!$A$2:$P$493,14,FALSE)</f>
        <v>17.72</v>
      </c>
      <c r="AJ365" s="108">
        <f t="shared" si="6"/>
        <v>85.416323506298127</v>
      </c>
    </row>
    <row r="366" spans="1:36" ht="18.55" customHeight="1" x14ac:dyDescent="0.3">
      <c r="A366" s="64" t="s">
        <v>340</v>
      </c>
      <c r="B366" s="14" t="str">
        <f>VLOOKUP(Table3[Symbol],stockComparisonTrading_excel!$A$2:$X$562,2,FALSE)</f>
        <v>Property &amp; Construction: Property Development</v>
      </c>
      <c r="C366" s="104">
        <f>VLOOKUP(Table3[Symbol],stockComparisonTrading_excel!$A$2:$X$562,3,FALSE)</f>
        <v>2.46</v>
      </c>
      <c r="D366" s="105">
        <f>VLOOKUP(Table3[Symbol],stockComparisonTrading_excel!$A$2:$X$562,18,FALSE)</f>
        <v>18.96</v>
      </c>
      <c r="E366" s="105">
        <f>VLOOKUP(Table3[Symbol],stockComparisonTrading_excel!$A$2:$X$562,18,FALSE)</f>
        <v>18.96</v>
      </c>
      <c r="F366" s="105">
        <f>VLOOKUP(Table3[Symbol],stockComparisonTrading_excel!$A$2:$X$562,18,FALSE)</f>
        <v>18.96</v>
      </c>
      <c r="G366" s="105">
        <f>VLOOKUP(Table3[Symbol],stockComparisonTrading_excel!$A$2:$X$562,18,FALSE)</f>
        <v>18.96</v>
      </c>
      <c r="H366" s="105">
        <f>VLOOKUP(Table3[Symbol],stockComparisonTrading_excel!$A$2:$X$562,18,FALSE)</f>
        <v>18.96</v>
      </c>
      <c r="I366" s="105">
        <f>VLOOKUP(Table3[Symbol],stockComparisonTrading_excel!$A$2:$X$562,18,FALSE)</f>
        <v>18.96</v>
      </c>
      <c r="J366" s="105">
        <f>VLOOKUP(Table3[Symbol],stockComparisonTrading_excel!$A$2:$X$562,18,FALSE)</f>
        <v>18.96</v>
      </c>
      <c r="K366" s="105">
        <f>VLOOKUP(Table3[Symbol],stockComparisonTrading_excel!$A$2:$X$562,18,FALSE)</f>
        <v>18.96</v>
      </c>
      <c r="L366" s="105">
        <f>VLOOKUP(Table3[Symbol],stockComparisonTrading_excel!$A$2:$X$562,18,FALSE)</f>
        <v>18.96</v>
      </c>
      <c r="M366" s="105">
        <f>VLOOKUP(Table3[Symbol],stockComparisonTrading_excel!$A$2:$X$562,18,FALSE)</f>
        <v>18.96</v>
      </c>
      <c r="N366" s="105">
        <f>VLOOKUP(Table3[Symbol],stockComparisonTrading_excel!$A$2:$X$562,18,FALSE)</f>
        <v>18.96</v>
      </c>
      <c r="O366" s="105">
        <f>VLOOKUP(Table3[Symbol],stockComparisonTrading_excel!$A$2:$X$562,17,FALSE)</f>
        <v>1815383847.2</v>
      </c>
      <c r="P366" s="105">
        <f>VLOOKUP(Table3[Symbol],stockComparisonTrading_excel!$A$2:$X$562,18,FALSE)</f>
        <v>18.96</v>
      </c>
      <c r="Q366" s="105">
        <f>VLOOKUP(Table3[Symbol],stockComparisonTrading_excel!$A$2:$X$562,19,FALSE)</f>
        <v>0.84</v>
      </c>
      <c r="R366" s="105">
        <f>VLOOKUP(Table3[Symbol],stockComparisonTrading_excel!$A$2:$X$562,20,FALSE)</f>
        <v>3.67</v>
      </c>
      <c r="S366" s="105">
        <f>VLOOKUP(Table3[Symbol],stockComparisonTrading_excel!$A$2:$X$562,21,FALSE)</f>
        <v>1.3</v>
      </c>
      <c r="T366" s="105">
        <f>VLOOKUP(Table3[Symbol],stockComparisonTrading_excel!$A$2:$X$562,22,FALSE)</f>
        <v>8.4600000000000009</v>
      </c>
      <c r="U366" s="105">
        <f>VLOOKUP(Table3[Symbol],stockComparisonTrading_excel!$A$2:$X$562,23,FALSE)</f>
        <v>589410340</v>
      </c>
      <c r="V366" s="105">
        <f>VLOOKUP(Table3[Symbol],stockComparisonTrading_excel!$A$2:$X$562,24,FALSE)</f>
        <v>1</v>
      </c>
      <c r="W366" s="106" t="str">
        <f>VLOOKUP(Table3[Symbol],Finalcial!$A$2:$P$493,2)</f>
        <v>Q4/2012</v>
      </c>
      <c r="X366" s="107">
        <f>VLOOKUP(Table3[Symbol],Finalcial!$A$2:$P$493,3)</f>
        <v>41274</v>
      </c>
      <c r="Y366" s="107">
        <f>VLOOKUP(Table3[Symbol],Finalcial!$A$2:$P$493,4,FALSE)</f>
        <v>3403205</v>
      </c>
      <c r="Z366" s="107">
        <f>VLOOKUP(Table3[Symbol],Finalcial!$A$2:$P$493,5,FALSE)</f>
        <v>1156817</v>
      </c>
      <c r="AA366" s="107">
        <f>VLOOKUP(Table3[Symbol],Finalcial!$A$2:$P$493,6,FALSE)</f>
        <v>589410</v>
      </c>
      <c r="AB366" s="107">
        <f>VLOOKUP(Table3[Symbol],Finalcial!$A$2:$P$493,7,FALSE)</f>
        <v>2161262</v>
      </c>
      <c r="AC366" s="107">
        <f>VLOOKUP(Table3[Symbol],Finalcial!$A$2:$P$493,8,FALSE)</f>
        <v>246208</v>
      </c>
      <c r="AD366" s="107">
        <f>VLOOKUP(Table3[Symbol],Finalcial!$A$2:$P$493,9,FALSE)</f>
        <v>46814</v>
      </c>
      <c r="AE366" s="107">
        <f>VLOOKUP(Table3[Symbol],Finalcial!$A$2:$P$493,10,FALSE)</f>
        <v>0.08</v>
      </c>
      <c r="AF366" s="107">
        <f>VLOOKUP(Table3[Symbol],Finalcial!$A$2:$P$493,11,FALSE)</f>
        <v>0.54</v>
      </c>
      <c r="AG366" s="107">
        <f>VLOOKUP(Table3[Symbol],Finalcial!$A$2:$P$493,12,FALSE)</f>
        <v>19.010000000000002</v>
      </c>
      <c r="AH366" s="107">
        <f>VLOOKUP(Table3[Symbol],Finalcial!$A$2:$P$493,13,FALSE)</f>
        <v>5.7</v>
      </c>
      <c r="AI366" s="107">
        <f>VLOOKUP(Table3[Symbol],Finalcial!$A$2:$P$493,14,FALSE)</f>
        <v>4.87</v>
      </c>
      <c r="AJ366" s="108">
        <f t="shared" si="6"/>
        <v>24.710919810313154</v>
      </c>
    </row>
    <row r="367" spans="1:36" ht="18.55" customHeight="1" x14ac:dyDescent="0.3">
      <c r="A367" s="64" t="s">
        <v>404</v>
      </c>
      <c r="B367" s="14" t="str">
        <f>VLOOKUP(Table3[Symbol],stockComparisonTrading_excel!$A$2:$X$562,2,FALSE)</f>
        <v>Resources: Energy &amp; Utilities</v>
      </c>
      <c r="C367" s="104">
        <f>VLOOKUP(Table3[Symbol],stockComparisonTrading_excel!$A$2:$X$562,3,FALSE)</f>
        <v>3.3</v>
      </c>
      <c r="D367" s="105">
        <f>VLOOKUP(Table3[Symbol],stockComparisonTrading_excel!$A$2:$X$562,18,FALSE)</f>
        <v>6.22</v>
      </c>
      <c r="E367" s="105">
        <f>VLOOKUP(Table3[Symbol],stockComparisonTrading_excel!$A$2:$X$562,18,FALSE)</f>
        <v>6.22</v>
      </c>
      <c r="F367" s="105">
        <f>VLOOKUP(Table3[Symbol],stockComparisonTrading_excel!$A$2:$X$562,18,FALSE)</f>
        <v>6.22</v>
      </c>
      <c r="G367" s="105">
        <f>VLOOKUP(Table3[Symbol],stockComparisonTrading_excel!$A$2:$X$562,18,FALSE)</f>
        <v>6.22</v>
      </c>
      <c r="H367" s="105">
        <f>VLOOKUP(Table3[Symbol],stockComparisonTrading_excel!$A$2:$X$562,18,FALSE)</f>
        <v>6.22</v>
      </c>
      <c r="I367" s="105">
        <f>VLOOKUP(Table3[Symbol],stockComparisonTrading_excel!$A$2:$X$562,18,FALSE)</f>
        <v>6.22</v>
      </c>
      <c r="J367" s="105">
        <f>VLOOKUP(Table3[Symbol],stockComparisonTrading_excel!$A$2:$X$562,18,FALSE)</f>
        <v>6.22</v>
      </c>
      <c r="K367" s="105">
        <f>VLOOKUP(Table3[Symbol],stockComparisonTrading_excel!$A$2:$X$562,18,FALSE)</f>
        <v>6.22</v>
      </c>
      <c r="L367" s="105">
        <f>VLOOKUP(Table3[Symbol],stockComparisonTrading_excel!$A$2:$X$562,18,FALSE)</f>
        <v>6.22</v>
      </c>
      <c r="M367" s="105">
        <f>VLOOKUP(Table3[Symbol],stockComparisonTrading_excel!$A$2:$X$562,18,FALSE)</f>
        <v>6.22</v>
      </c>
      <c r="N367" s="105">
        <f>VLOOKUP(Table3[Symbol],stockComparisonTrading_excel!$A$2:$X$562,18,FALSE)</f>
        <v>6.22</v>
      </c>
      <c r="O367" s="105">
        <f>VLOOKUP(Table3[Symbol],stockComparisonTrading_excel!$A$2:$X$562,17,FALSE)</f>
        <v>6435000000</v>
      </c>
      <c r="P367" s="105">
        <f>VLOOKUP(Table3[Symbol],stockComparisonTrading_excel!$A$2:$X$562,18,FALSE)</f>
        <v>6.22</v>
      </c>
      <c r="Q367" s="105">
        <f>VLOOKUP(Table3[Symbol],stockComparisonTrading_excel!$A$2:$X$562,19,FALSE)</f>
        <v>2.4</v>
      </c>
      <c r="R367" s="105">
        <f>VLOOKUP(Table3[Symbol],stockComparisonTrading_excel!$A$2:$X$562,20,FALSE)</f>
        <v>2.44</v>
      </c>
      <c r="S367" s="105">
        <f>VLOOKUP(Table3[Symbol],stockComparisonTrading_excel!$A$2:$X$562,21,FALSE)</f>
        <v>1.98</v>
      </c>
      <c r="T367" s="105">
        <f>VLOOKUP(Table3[Symbol],stockComparisonTrading_excel!$A$2:$X$562,22,FALSE)</f>
        <v>885.37</v>
      </c>
      <c r="U367" s="105">
        <f>VLOOKUP(Table3[Symbol],stockComparisonTrading_excel!$A$2:$X$562,23,FALSE)</f>
        <v>1100000000</v>
      </c>
      <c r="V367" s="105">
        <f>VLOOKUP(Table3[Symbol],stockComparisonTrading_excel!$A$2:$X$562,24,FALSE)</f>
        <v>1</v>
      </c>
      <c r="W367" s="106" t="str">
        <f>VLOOKUP(Table3[Symbol],Finalcial!$A$2:$P$493,2)</f>
        <v>Q1/2013</v>
      </c>
      <c r="X367" s="107">
        <f>VLOOKUP(Table3[Symbol],Finalcial!$A$2:$P$493,3)</f>
        <v>41364</v>
      </c>
      <c r="Y367" s="107">
        <f>VLOOKUP(Table3[Symbol],Finalcial!$A$2:$P$493,4,FALSE)</f>
        <v>6315882</v>
      </c>
      <c r="Z367" s="107">
        <f>VLOOKUP(Table3[Symbol],Finalcial!$A$2:$P$493,5,FALSE)</f>
        <v>3629495</v>
      </c>
      <c r="AA367" s="107">
        <f>VLOOKUP(Table3[Symbol],Finalcial!$A$2:$P$493,6,FALSE)</f>
        <v>1100000</v>
      </c>
      <c r="AB367" s="107">
        <f>VLOOKUP(Table3[Symbol],Finalcial!$A$2:$P$493,7,FALSE)</f>
        <v>2686387</v>
      </c>
      <c r="AC367" s="107">
        <f>VLOOKUP(Table3[Symbol],Finalcial!$A$2:$P$493,8,FALSE)</f>
        <v>6254163</v>
      </c>
      <c r="AD367" s="107">
        <f>VLOOKUP(Table3[Symbol],Finalcial!$A$2:$P$493,9,FALSE)</f>
        <v>83769</v>
      </c>
      <c r="AE367" s="107">
        <f>VLOOKUP(Table3[Symbol],Finalcial!$A$2:$P$493,10,FALSE)</f>
        <v>0.08</v>
      </c>
      <c r="AF367" s="107">
        <f>VLOOKUP(Table3[Symbol],Finalcial!$A$2:$P$493,11,FALSE)</f>
        <v>1.35</v>
      </c>
      <c r="AG367" s="107">
        <f>VLOOKUP(Table3[Symbol],Finalcial!$A$2:$P$493,12,FALSE)</f>
        <v>1.34</v>
      </c>
      <c r="AH367" s="107">
        <f>VLOOKUP(Table3[Symbol],Finalcial!$A$2:$P$493,13,FALSE)</f>
        <v>24.86</v>
      </c>
      <c r="AI367" s="107">
        <f>VLOOKUP(Table3[Symbol],Finalcial!$A$2:$P$493,14,FALSE)</f>
        <v>49.79</v>
      </c>
      <c r="AJ367" s="108">
        <f t="shared" si="6"/>
        <v>43.327424226145709</v>
      </c>
    </row>
    <row r="368" spans="1:36" ht="18.55" customHeight="1" x14ac:dyDescent="0.3">
      <c r="A368" s="64" t="s">
        <v>378</v>
      </c>
      <c r="B368" s="14" t="str">
        <f>VLOOKUP(Table3[Symbol],stockComparisonTrading_excel!$A$2:$X$562,2,FALSE)</f>
        <v>Resources: Energy &amp; Utilities</v>
      </c>
      <c r="C368" s="104">
        <f>VLOOKUP(Table3[Symbol],stockComparisonTrading_excel!$A$2:$X$562,3,FALSE)</f>
        <v>3.2</v>
      </c>
      <c r="D368" s="105">
        <f>VLOOKUP(Table3[Symbol],stockComparisonTrading_excel!$A$2:$X$562,18,FALSE)</f>
        <v>20.27</v>
      </c>
      <c r="E368" s="105">
        <f>VLOOKUP(Table3[Symbol],stockComparisonTrading_excel!$A$2:$X$562,18,FALSE)</f>
        <v>20.27</v>
      </c>
      <c r="F368" s="105">
        <f>VLOOKUP(Table3[Symbol],stockComparisonTrading_excel!$A$2:$X$562,18,FALSE)</f>
        <v>20.27</v>
      </c>
      <c r="G368" s="105">
        <f>VLOOKUP(Table3[Symbol],stockComparisonTrading_excel!$A$2:$X$562,18,FALSE)</f>
        <v>20.27</v>
      </c>
      <c r="H368" s="105">
        <f>VLOOKUP(Table3[Symbol],stockComparisonTrading_excel!$A$2:$X$562,18,FALSE)</f>
        <v>20.27</v>
      </c>
      <c r="I368" s="105">
        <f>VLOOKUP(Table3[Symbol],stockComparisonTrading_excel!$A$2:$X$562,18,FALSE)</f>
        <v>20.27</v>
      </c>
      <c r="J368" s="105">
        <f>VLOOKUP(Table3[Symbol],stockComparisonTrading_excel!$A$2:$X$562,18,FALSE)</f>
        <v>20.27</v>
      </c>
      <c r="K368" s="105">
        <f>VLOOKUP(Table3[Symbol],stockComparisonTrading_excel!$A$2:$X$562,18,FALSE)</f>
        <v>20.27</v>
      </c>
      <c r="L368" s="105">
        <f>VLOOKUP(Table3[Symbol],stockComparisonTrading_excel!$A$2:$X$562,18,FALSE)</f>
        <v>20.27</v>
      </c>
      <c r="M368" s="105">
        <f>VLOOKUP(Table3[Symbol],stockComparisonTrading_excel!$A$2:$X$562,18,FALSE)</f>
        <v>20.27</v>
      </c>
      <c r="N368" s="105">
        <f>VLOOKUP(Table3[Symbol],stockComparisonTrading_excel!$A$2:$X$562,18,FALSE)</f>
        <v>20.27</v>
      </c>
      <c r="O368" s="105">
        <f>VLOOKUP(Table3[Symbol],stockComparisonTrading_excel!$A$2:$X$562,17,FALSE)</f>
        <v>3956997784</v>
      </c>
      <c r="P368" s="105">
        <f>VLOOKUP(Table3[Symbol],stockComparisonTrading_excel!$A$2:$X$562,18,FALSE)</f>
        <v>20.27</v>
      </c>
      <c r="Q368" s="105">
        <f>VLOOKUP(Table3[Symbol],stockComparisonTrading_excel!$A$2:$X$562,19,FALSE)</f>
        <v>2.73</v>
      </c>
      <c r="R368" s="105">
        <f>VLOOKUP(Table3[Symbol],stockComparisonTrading_excel!$A$2:$X$562,20,FALSE)</f>
        <v>2.94</v>
      </c>
      <c r="S368" s="105">
        <f>VLOOKUP(Table3[Symbol],stockComparisonTrading_excel!$A$2:$X$562,21,FALSE)</f>
        <v>0.56999999999999995</v>
      </c>
      <c r="T368" s="105">
        <f>VLOOKUP(Table3[Symbol],stockComparisonTrading_excel!$A$2:$X$562,22,FALSE)</f>
        <v>928.37</v>
      </c>
      <c r="U368" s="105">
        <f>VLOOKUP(Table3[Symbol],stockComparisonTrading_excel!$A$2:$X$562,23,FALSE)</f>
        <v>494624723</v>
      </c>
      <c r="V368" s="105">
        <f>VLOOKUP(Table3[Symbol],stockComparisonTrading_excel!$A$2:$X$562,24,FALSE)</f>
        <v>1</v>
      </c>
      <c r="W368" s="106" t="str">
        <f>VLOOKUP(Table3[Symbol],Finalcial!$A$2:$P$493,2)</f>
        <v>Q4/2012</v>
      </c>
      <c r="X368" s="107">
        <f>VLOOKUP(Table3[Symbol],Finalcial!$A$2:$P$493,3)</f>
        <v>41274</v>
      </c>
      <c r="Y368" s="107">
        <f>VLOOKUP(Table3[Symbol],Finalcial!$A$2:$P$493,4,FALSE)</f>
        <v>2077632</v>
      </c>
      <c r="Z368" s="107">
        <f>VLOOKUP(Table3[Symbol],Finalcial!$A$2:$P$493,5,FALSE)</f>
        <v>625713</v>
      </c>
      <c r="AA368" s="107">
        <f>VLOOKUP(Table3[Symbol],Finalcial!$A$2:$P$493,6,FALSE)</f>
        <v>494625</v>
      </c>
      <c r="AB368" s="107">
        <f>VLOOKUP(Table3[Symbol],Finalcial!$A$2:$P$493,7,FALSE)</f>
        <v>1451919</v>
      </c>
      <c r="AC368" s="107">
        <f>VLOOKUP(Table3[Symbol],Finalcial!$A$2:$P$493,8,FALSE)</f>
        <v>570884</v>
      </c>
      <c r="AD368" s="107">
        <f>VLOOKUP(Table3[Symbol],Finalcial!$A$2:$P$493,9,FALSE)</f>
        <v>38402</v>
      </c>
      <c r="AE368" s="107">
        <f>VLOOKUP(Table3[Symbol],Finalcial!$A$2:$P$493,10,FALSE)</f>
        <v>0.08</v>
      </c>
      <c r="AF368" s="107">
        <f>VLOOKUP(Table3[Symbol],Finalcial!$A$2:$P$493,11,FALSE)</f>
        <v>0.43</v>
      </c>
      <c r="AG368" s="107">
        <f>VLOOKUP(Table3[Symbol],Finalcial!$A$2:$P$493,12,FALSE)</f>
        <v>6.73</v>
      </c>
      <c r="AH368" s="107">
        <f>VLOOKUP(Table3[Symbol],Finalcial!$A$2:$P$493,13,FALSE)</f>
        <v>10.1</v>
      </c>
      <c r="AI368" s="107">
        <f>VLOOKUP(Table3[Symbol],Finalcial!$A$2:$P$493,14,FALSE)</f>
        <v>15.43</v>
      </c>
      <c r="AJ368" s="108">
        <f t="shared" si="6"/>
        <v>16.293760741628041</v>
      </c>
    </row>
    <row r="369" spans="1:36" ht="18.55" customHeight="1" x14ac:dyDescent="0.3">
      <c r="A369" s="64" t="s">
        <v>168</v>
      </c>
      <c r="B369" s="14" t="str">
        <f>VLOOKUP(Table3[Symbol],stockComparisonTrading_excel!$A$2:$X$562,2,FALSE)</f>
        <v>Services: Commerce</v>
      </c>
      <c r="C369" s="104">
        <f>VLOOKUP(Table3[Symbol],stockComparisonTrading_excel!$A$2:$X$562,3,FALSE)</f>
        <v>12.6</v>
      </c>
      <c r="D369" s="105">
        <f>VLOOKUP(Table3[Symbol],stockComparisonTrading_excel!$A$2:$X$562,18,FALSE)</f>
        <v>47.33</v>
      </c>
      <c r="E369" s="105">
        <f>VLOOKUP(Table3[Symbol],stockComparisonTrading_excel!$A$2:$X$562,18,FALSE)</f>
        <v>47.33</v>
      </c>
      <c r="F369" s="105">
        <f>VLOOKUP(Table3[Symbol],stockComparisonTrading_excel!$A$2:$X$562,18,FALSE)</f>
        <v>47.33</v>
      </c>
      <c r="G369" s="105">
        <f>VLOOKUP(Table3[Symbol],stockComparisonTrading_excel!$A$2:$X$562,18,FALSE)</f>
        <v>47.33</v>
      </c>
      <c r="H369" s="105">
        <f>VLOOKUP(Table3[Symbol],stockComparisonTrading_excel!$A$2:$X$562,18,FALSE)</f>
        <v>47.33</v>
      </c>
      <c r="I369" s="105">
        <f>VLOOKUP(Table3[Symbol],stockComparisonTrading_excel!$A$2:$X$562,18,FALSE)</f>
        <v>47.33</v>
      </c>
      <c r="J369" s="105">
        <f>VLOOKUP(Table3[Symbol],stockComparisonTrading_excel!$A$2:$X$562,18,FALSE)</f>
        <v>47.33</v>
      </c>
      <c r="K369" s="105">
        <f>VLOOKUP(Table3[Symbol],stockComparisonTrading_excel!$A$2:$X$562,18,FALSE)</f>
        <v>47.33</v>
      </c>
      <c r="L369" s="105">
        <f>VLOOKUP(Table3[Symbol],stockComparisonTrading_excel!$A$2:$X$562,18,FALSE)</f>
        <v>47.33</v>
      </c>
      <c r="M369" s="105">
        <f>VLOOKUP(Table3[Symbol],stockComparisonTrading_excel!$A$2:$X$562,18,FALSE)</f>
        <v>47.33</v>
      </c>
      <c r="N369" s="105">
        <f>VLOOKUP(Table3[Symbol],stockComparisonTrading_excel!$A$2:$X$562,18,FALSE)</f>
        <v>47.33</v>
      </c>
      <c r="O369" s="105">
        <f>VLOOKUP(Table3[Symbol],stockComparisonTrading_excel!$A$2:$X$562,17,FALSE)</f>
        <v>130662112555.2</v>
      </c>
      <c r="P369" s="105">
        <f>VLOOKUP(Table3[Symbol],stockComparisonTrading_excel!$A$2:$X$562,18,FALSE)</f>
        <v>47.33</v>
      </c>
      <c r="Q369" s="105">
        <f>VLOOKUP(Table3[Symbol],stockComparisonTrading_excel!$A$2:$X$562,19,FALSE)</f>
        <v>12.3</v>
      </c>
      <c r="R369" s="105">
        <f>VLOOKUP(Table3[Symbol],stockComparisonTrading_excel!$A$2:$X$562,20,FALSE)</f>
        <v>1.29</v>
      </c>
      <c r="S369" s="105">
        <f>VLOOKUP(Table3[Symbol],stockComparisonTrading_excel!$A$2:$X$562,21,FALSE)</f>
        <v>0.2</v>
      </c>
      <c r="T369" s="105">
        <f>VLOOKUP(Table3[Symbol],stockComparisonTrading_excel!$A$2:$X$562,22,FALSE)</f>
        <v>23.28</v>
      </c>
      <c r="U369" s="105">
        <f>VLOOKUP(Table3[Symbol],stockComparisonTrading_excel!$A$2:$X$562,23,FALSE)</f>
        <v>8217742928</v>
      </c>
      <c r="V369" s="105">
        <f>VLOOKUP(Table3[Symbol],stockComparisonTrading_excel!$A$2:$X$562,24,FALSE)</f>
        <v>1</v>
      </c>
      <c r="W369" s="106" t="str">
        <f>VLOOKUP(Table3[Symbol],Finalcial!$A$2:$P$493,2)</f>
        <v>Q1/2013</v>
      </c>
      <c r="X369" s="107">
        <f>VLOOKUP(Table3[Symbol],Finalcial!$A$2:$P$493,3)</f>
        <v>41364</v>
      </c>
      <c r="Y369" s="107">
        <f>VLOOKUP(Table3[Symbol],Finalcial!$A$2:$P$493,4,FALSE)</f>
        <v>27187100</v>
      </c>
      <c r="Z369" s="107">
        <f>VLOOKUP(Table3[Symbol],Finalcial!$A$2:$P$493,5,FALSE)</f>
        <v>16565862</v>
      </c>
      <c r="AA369" s="107">
        <f>VLOOKUP(Table3[Symbol],Finalcial!$A$2:$P$493,6,FALSE)</f>
        <v>7044133</v>
      </c>
      <c r="AB369" s="107">
        <f>VLOOKUP(Table3[Symbol],Finalcial!$A$2:$P$493,7,FALSE)</f>
        <v>10621231</v>
      </c>
      <c r="AC369" s="107">
        <f>VLOOKUP(Table3[Symbol],Finalcial!$A$2:$P$493,8,FALSE)</f>
        <v>10025918</v>
      </c>
      <c r="AD369" s="107">
        <f>VLOOKUP(Table3[Symbol],Finalcial!$A$2:$P$493,9,FALSE)</f>
        <v>691487</v>
      </c>
      <c r="AE369" s="107">
        <f>VLOOKUP(Table3[Symbol],Finalcial!$A$2:$P$493,10,FALSE)</f>
        <v>0.08</v>
      </c>
      <c r="AF369" s="107">
        <f>VLOOKUP(Table3[Symbol],Finalcial!$A$2:$P$493,11,FALSE)</f>
        <v>1.56</v>
      </c>
      <c r="AG369" s="107">
        <f>VLOOKUP(Table3[Symbol],Finalcial!$A$2:$P$493,12,FALSE)</f>
        <v>6.9</v>
      </c>
      <c r="AH369" s="107">
        <f>VLOOKUP(Table3[Symbol],Finalcial!$A$2:$P$493,13,FALSE)</f>
        <v>15.08</v>
      </c>
      <c r="AI369" s="107">
        <f>VLOOKUP(Table3[Symbol],Finalcial!$A$2:$P$493,14,FALSE)</f>
        <v>28.53</v>
      </c>
      <c r="AJ369" s="108">
        <f t="shared" si="6"/>
        <v>23.956866868068381</v>
      </c>
    </row>
    <row r="370" spans="1:36" ht="18.55" customHeight="1" x14ac:dyDescent="0.3">
      <c r="A370" s="64" t="s">
        <v>354</v>
      </c>
      <c r="B370" s="14" t="str">
        <f>VLOOKUP(Table3[Symbol],stockComparisonTrading_excel!$A$2:$X$562,2,FALSE)</f>
        <v>Services: Media &amp; Publishing</v>
      </c>
      <c r="C370" s="104">
        <f>VLOOKUP(Table3[Symbol],stockComparisonTrading_excel!$A$2:$X$562,3,FALSE)</f>
        <v>9.6999999999999993</v>
      </c>
      <c r="D370" s="105">
        <f>VLOOKUP(Table3[Symbol],stockComparisonTrading_excel!$A$2:$X$562,18,FALSE)</f>
        <v>16.399999999999999</v>
      </c>
      <c r="E370" s="105">
        <f>VLOOKUP(Table3[Symbol],stockComparisonTrading_excel!$A$2:$X$562,18,FALSE)</f>
        <v>16.399999999999999</v>
      </c>
      <c r="F370" s="105">
        <f>VLOOKUP(Table3[Symbol],stockComparisonTrading_excel!$A$2:$X$562,18,FALSE)</f>
        <v>16.399999999999999</v>
      </c>
      <c r="G370" s="105">
        <f>VLOOKUP(Table3[Symbol],stockComparisonTrading_excel!$A$2:$X$562,18,FALSE)</f>
        <v>16.399999999999999</v>
      </c>
      <c r="H370" s="105">
        <f>VLOOKUP(Table3[Symbol],stockComparisonTrading_excel!$A$2:$X$562,18,FALSE)</f>
        <v>16.399999999999999</v>
      </c>
      <c r="I370" s="105">
        <f>VLOOKUP(Table3[Symbol],stockComparisonTrading_excel!$A$2:$X$562,18,FALSE)</f>
        <v>16.399999999999999</v>
      </c>
      <c r="J370" s="105">
        <f>VLOOKUP(Table3[Symbol],stockComparisonTrading_excel!$A$2:$X$562,18,FALSE)</f>
        <v>16.399999999999999</v>
      </c>
      <c r="K370" s="105">
        <f>VLOOKUP(Table3[Symbol],stockComparisonTrading_excel!$A$2:$X$562,18,FALSE)</f>
        <v>16.399999999999999</v>
      </c>
      <c r="L370" s="105">
        <f>VLOOKUP(Table3[Symbol],stockComparisonTrading_excel!$A$2:$X$562,18,FALSE)</f>
        <v>16.399999999999999</v>
      </c>
      <c r="M370" s="105">
        <f>VLOOKUP(Table3[Symbol],stockComparisonTrading_excel!$A$2:$X$562,18,FALSE)</f>
        <v>16.399999999999999</v>
      </c>
      <c r="N370" s="105">
        <f>VLOOKUP(Table3[Symbol],stockComparisonTrading_excel!$A$2:$X$562,18,FALSE)</f>
        <v>16.399999999999999</v>
      </c>
      <c r="O370" s="105">
        <f>VLOOKUP(Table3[Symbol],stockComparisonTrading_excel!$A$2:$X$562,17,FALSE)</f>
        <v>2690164727.9499998</v>
      </c>
      <c r="P370" s="105">
        <f>VLOOKUP(Table3[Symbol],stockComparisonTrading_excel!$A$2:$X$562,18,FALSE)</f>
        <v>16.399999999999999</v>
      </c>
      <c r="Q370" s="105">
        <f>VLOOKUP(Table3[Symbol],stockComparisonTrading_excel!$A$2:$X$562,19,FALSE)</f>
        <v>3.28</v>
      </c>
      <c r="R370" s="105">
        <f>VLOOKUP(Table3[Symbol],stockComparisonTrading_excel!$A$2:$X$562,20,FALSE)</f>
        <v>2.2999999999999998</v>
      </c>
      <c r="S370" s="105">
        <f>VLOOKUP(Table3[Symbol],stockComparisonTrading_excel!$A$2:$X$562,21,FALSE)</f>
        <v>4.84</v>
      </c>
      <c r="T370" s="105">
        <f>VLOOKUP(Table3[Symbol],stockComparisonTrading_excel!$A$2:$X$562,22,FALSE)</f>
        <v>18.2</v>
      </c>
      <c r="U370" s="105">
        <f>VLOOKUP(Table3[Symbol],stockComparisonTrading_excel!$A$2:$X$562,23,FALSE)</f>
        <v>356313209</v>
      </c>
      <c r="V370" s="105">
        <f>VLOOKUP(Table3[Symbol],stockComparisonTrading_excel!$A$2:$X$562,24,FALSE)</f>
        <v>1</v>
      </c>
      <c r="W370" s="106" t="str">
        <f>VLOOKUP(Table3[Symbol],Finalcial!$A$2:$P$493,2)</f>
        <v>Q4/2012</v>
      </c>
      <c r="X370" s="107">
        <f>VLOOKUP(Table3[Symbol],Finalcial!$A$2:$P$493,3)</f>
        <v>41274</v>
      </c>
      <c r="Y370" s="107">
        <f>VLOOKUP(Table3[Symbol],Finalcial!$A$2:$P$493,4,FALSE)</f>
        <v>2599425</v>
      </c>
      <c r="Z370" s="107">
        <f>VLOOKUP(Table3[Symbol],Finalcial!$A$2:$P$493,5,FALSE)</f>
        <v>1636649</v>
      </c>
      <c r="AA370" s="107">
        <f>VLOOKUP(Table3[Symbol],Finalcial!$A$2:$P$493,6,FALSE)</f>
        <v>356313</v>
      </c>
      <c r="AB370" s="107">
        <f>VLOOKUP(Table3[Symbol],Finalcial!$A$2:$P$493,7,FALSE)</f>
        <v>903224</v>
      </c>
      <c r="AC370" s="107">
        <f>VLOOKUP(Table3[Symbol],Finalcial!$A$2:$P$493,8,FALSE)</f>
        <v>1325658</v>
      </c>
      <c r="AD370" s="107">
        <f>VLOOKUP(Table3[Symbol],Finalcial!$A$2:$P$493,9,FALSE)</f>
        <v>29869</v>
      </c>
      <c r="AE370" s="107">
        <f>VLOOKUP(Table3[Symbol],Finalcial!$A$2:$P$493,10,FALSE)</f>
        <v>0.08</v>
      </c>
      <c r="AF370" s="107">
        <f>VLOOKUP(Table3[Symbol],Finalcial!$A$2:$P$493,11,FALSE)</f>
        <v>1.81</v>
      </c>
      <c r="AG370" s="107">
        <f>VLOOKUP(Table3[Symbol],Finalcial!$A$2:$P$493,12,FALSE)</f>
        <v>2.25</v>
      </c>
      <c r="AH370" s="107">
        <f>VLOOKUP(Table3[Symbol],Finalcial!$A$2:$P$493,13,FALSE)</f>
        <v>8.82</v>
      </c>
      <c r="AI370" s="107">
        <f>VLOOKUP(Table3[Symbol],Finalcial!$A$2:$P$493,14,FALSE)</f>
        <v>22.16</v>
      </c>
      <c r="AJ370" s="108">
        <f t="shared" si="6"/>
        <v>54.794234825404267</v>
      </c>
    </row>
    <row r="371" spans="1:36" ht="18.55" customHeight="1" x14ac:dyDescent="0.3">
      <c r="A371" s="64" t="s">
        <v>334</v>
      </c>
      <c r="B371" s="14" t="str">
        <f>VLOOKUP(Table3[Symbol],stockComparisonTrading_excel!$A$2:$X$562,2,FALSE)</f>
        <v>Services: Media &amp; Publishing</v>
      </c>
      <c r="C371" s="104">
        <f>VLOOKUP(Table3[Symbol],stockComparisonTrading_excel!$A$2:$X$562,3,FALSE)</f>
        <v>5.85</v>
      </c>
      <c r="D371" s="105">
        <f>VLOOKUP(Table3[Symbol],stockComparisonTrading_excel!$A$2:$X$562,18,FALSE)</f>
        <v>36.06</v>
      </c>
      <c r="E371" s="105">
        <f>VLOOKUP(Table3[Symbol],stockComparisonTrading_excel!$A$2:$X$562,18,FALSE)</f>
        <v>36.06</v>
      </c>
      <c r="F371" s="105">
        <f>VLOOKUP(Table3[Symbol],stockComparisonTrading_excel!$A$2:$X$562,18,FALSE)</f>
        <v>36.06</v>
      </c>
      <c r="G371" s="105">
        <f>VLOOKUP(Table3[Symbol],stockComparisonTrading_excel!$A$2:$X$562,18,FALSE)</f>
        <v>36.06</v>
      </c>
      <c r="H371" s="105">
        <f>VLOOKUP(Table3[Symbol],stockComparisonTrading_excel!$A$2:$X$562,18,FALSE)</f>
        <v>36.06</v>
      </c>
      <c r="I371" s="105">
        <f>VLOOKUP(Table3[Symbol],stockComparisonTrading_excel!$A$2:$X$562,18,FALSE)</f>
        <v>36.06</v>
      </c>
      <c r="J371" s="105">
        <f>VLOOKUP(Table3[Symbol],stockComparisonTrading_excel!$A$2:$X$562,18,FALSE)</f>
        <v>36.06</v>
      </c>
      <c r="K371" s="105">
        <f>VLOOKUP(Table3[Symbol],stockComparisonTrading_excel!$A$2:$X$562,18,FALSE)</f>
        <v>36.06</v>
      </c>
      <c r="L371" s="105">
        <f>VLOOKUP(Table3[Symbol],stockComparisonTrading_excel!$A$2:$X$562,18,FALSE)</f>
        <v>36.06</v>
      </c>
      <c r="M371" s="105">
        <f>VLOOKUP(Table3[Symbol],stockComparisonTrading_excel!$A$2:$X$562,18,FALSE)</f>
        <v>36.06</v>
      </c>
      <c r="N371" s="105">
        <f>VLOOKUP(Table3[Symbol],stockComparisonTrading_excel!$A$2:$X$562,18,FALSE)</f>
        <v>36.06</v>
      </c>
      <c r="O371" s="105">
        <f>VLOOKUP(Table3[Symbol],stockComparisonTrading_excel!$A$2:$X$562,17,FALSE)</f>
        <v>10344394284.799999</v>
      </c>
      <c r="P371" s="105">
        <f>VLOOKUP(Table3[Symbol],stockComparisonTrading_excel!$A$2:$X$562,18,FALSE)</f>
        <v>36.06</v>
      </c>
      <c r="Q371" s="105">
        <f>VLOOKUP(Table3[Symbol],stockComparisonTrading_excel!$A$2:$X$562,19,FALSE)</f>
        <v>8.09</v>
      </c>
      <c r="R371" s="105">
        <f>VLOOKUP(Table3[Symbol],stockComparisonTrading_excel!$A$2:$X$562,20,FALSE)</f>
        <v>1.45</v>
      </c>
      <c r="S371" s="105">
        <f>VLOOKUP(Table3[Symbol],stockComparisonTrading_excel!$A$2:$X$562,21,FALSE)</f>
        <v>2.15</v>
      </c>
      <c r="T371" s="105">
        <f>VLOOKUP(Table3[Symbol],stockComparisonTrading_excel!$A$2:$X$562,22,FALSE)</f>
        <v>54.57</v>
      </c>
      <c r="U371" s="105">
        <f>VLOOKUP(Table3[Symbol],stockComparisonTrading_excel!$A$2:$X$562,23,FALSE)</f>
        <v>891758128</v>
      </c>
      <c r="V371" s="105">
        <f>VLOOKUP(Table3[Symbol],stockComparisonTrading_excel!$A$2:$X$562,24,FALSE)</f>
        <v>1</v>
      </c>
      <c r="W371" s="106" t="str">
        <f>VLOOKUP(Table3[Symbol],Finalcial!$A$2:$P$493,2)</f>
        <v>Q4/2012</v>
      </c>
      <c r="X371" s="107">
        <f>VLOOKUP(Table3[Symbol],Finalcial!$A$2:$P$493,3)</f>
        <v>41274</v>
      </c>
      <c r="Y371" s="107">
        <f>VLOOKUP(Table3[Symbol],Finalcial!$A$2:$P$493,4,FALSE)</f>
        <v>2432350</v>
      </c>
      <c r="Z371" s="107">
        <f>VLOOKUP(Table3[Symbol],Finalcial!$A$2:$P$493,5,FALSE)</f>
        <v>1063400</v>
      </c>
      <c r="AA371" s="107">
        <f>VLOOKUP(Table3[Symbol],Finalcial!$A$2:$P$493,6,FALSE)</f>
        <v>891758</v>
      </c>
      <c r="AB371" s="107">
        <f>VLOOKUP(Table3[Symbol],Finalcial!$A$2:$P$493,7,FALSE)</f>
        <v>1364275</v>
      </c>
      <c r="AC371" s="107">
        <f>VLOOKUP(Table3[Symbol],Finalcial!$A$2:$P$493,8,FALSE)</f>
        <v>722526</v>
      </c>
      <c r="AD371" s="107">
        <f>VLOOKUP(Table3[Symbol],Finalcial!$A$2:$P$493,9,FALSE)</f>
        <v>68044</v>
      </c>
      <c r="AE371" s="107">
        <f>VLOOKUP(Table3[Symbol],Finalcial!$A$2:$P$493,10,FALSE)</f>
        <v>0.08</v>
      </c>
      <c r="AF371" s="107">
        <f>VLOOKUP(Table3[Symbol],Finalcial!$A$2:$P$493,11,FALSE)</f>
        <v>0.78</v>
      </c>
      <c r="AG371" s="107">
        <f>VLOOKUP(Table3[Symbol],Finalcial!$A$2:$P$493,12,FALSE)</f>
        <v>9.42</v>
      </c>
      <c r="AH371" s="107">
        <f>VLOOKUP(Table3[Symbol],Finalcial!$A$2:$P$493,13,FALSE)</f>
        <v>20.010000000000002</v>
      </c>
      <c r="AI371" s="107">
        <f>VLOOKUP(Table3[Symbol],Finalcial!$A$2:$P$493,14,FALSE)</f>
        <v>22.74</v>
      </c>
      <c r="AJ371" s="108">
        <f t="shared" si="6"/>
        <v>15.628122979248721</v>
      </c>
    </row>
    <row r="372" spans="1:36" ht="18.55" customHeight="1" x14ac:dyDescent="0.3">
      <c r="A372" s="64" t="s">
        <v>19</v>
      </c>
      <c r="B372" s="14" t="str">
        <f>VLOOKUP(Table3[Symbol],stockComparisonTrading_excel!$A$2:$X$562,2,FALSE)</f>
        <v>Services: Transportation &amp; Logistics</v>
      </c>
      <c r="C372" s="104">
        <f>VLOOKUP(Table3[Symbol],stockComparisonTrading_excel!$A$2:$X$562,3,FALSE)</f>
        <v>4.84</v>
      </c>
      <c r="D372" s="105">
        <f>VLOOKUP(Table3[Symbol],stockComparisonTrading_excel!$A$2:$X$562,18,FALSE)</f>
        <v>2.0699999999999998</v>
      </c>
      <c r="E372" s="105">
        <f>VLOOKUP(Table3[Symbol],stockComparisonTrading_excel!$A$2:$X$562,18,FALSE)</f>
        <v>2.0699999999999998</v>
      </c>
      <c r="F372" s="105">
        <f>VLOOKUP(Table3[Symbol],stockComparisonTrading_excel!$A$2:$X$562,18,FALSE)</f>
        <v>2.0699999999999998</v>
      </c>
      <c r="G372" s="105">
        <f>VLOOKUP(Table3[Symbol],stockComparisonTrading_excel!$A$2:$X$562,18,FALSE)</f>
        <v>2.0699999999999998</v>
      </c>
      <c r="H372" s="105">
        <f>VLOOKUP(Table3[Symbol],stockComparisonTrading_excel!$A$2:$X$562,18,FALSE)</f>
        <v>2.0699999999999998</v>
      </c>
      <c r="I372" s="105">
        <f>VLOOKUP(Table3[Symbol],stockComparisonTrading_excel!$A$2:$X$562,18,FALSE)</f>
        <v>2.0699999999999998</v>
      </c>
      <c r="J372" s="105">
        <f>VLOOKUP(Table3[Symbol],stockComparisonTrading_excel!$A$2:$X$562,18,FALSE)</f>
        <v>2.0699999999999998</v>
      </c>
      <c r="K372" s="105">
        <f>VLOOKUP(Table3[Symbol],stockComparisonTrading_excel!$A$2:$X$562,18,FALSE)</f>
        <v>2.0699999999999998</v>
      </c>
      <c r="L372" s="105">
        <f>VLOOKUP(Table3[Symbol],stockComparisonTrading_excel!$A$2:$X$562,18,FALSE)</f>
        <v>2.0699999999999998</v>
      </c>
      <c r="M372" s="105">
        <f>VLOOKUP(Table3[Symbol],stockComparisonTrading_excel!$A$2:$X$562,18,FALSE)</f>
        <v>2.0699999999999998</v>
      </c>
      <c r="N372" s="105">
        <f>VLOOKUP(Table3[Symbol],stockComparisonTrading_excel!$A$2:$X$562,18,FALSE)</f>
        <v>2.0699999999999998</v>
      </c>
      <c r="O372" s="105">
        <f>VLOOKUP(Table3[Symbol],stockComparisonTrading_excel!$A$2:$X$562,17,FALSE)</f>
        <v>32495000000</v>
      </c>
      <c r="P372" s="105">
        <f>VLOOKUP(Table3[Symbol],stockComparisonTrading_excel!$A$2:$X$562,18,FALSE)</f>
        <v>2.0699999999999998</v>
      </c>
      <c r="Q372" s="105">
        <f>VLOOKUP(Table3[Symbol],stockComparisonTrading_excel!$A$2:$X$562,19,FALSE)</f>
        <v>1.74</v>
      </c>
      <c r="R372" s="105">
        <f>VLOOKUP(Table3[Symbol],stockComparisonTrading_excel!$A$2:$X$562,20,FALSE)</f>
        <v>3.85</v>
      </c>
      <c r="S372" s="105" t="str">
        <f>VLOOKUP(Table3[Symbol],stockComparisonTrading_excel!$A$2:$X$562,21,FALSE)</f>
        <v>-</v>
      </c>
      <c r="T372" s="105">
        <f>VLOOKUP(Table3[Symbol],stockComparisonTrading_excel!$A$2:$X$562,22,FALSE)</f>
        <v>97.3</v>
      </c>
      <c r="U372" s="105">
        <f>VLOOKUP(Table3[Symbol],stockComparisonTrading_excel!$A$2:$X$562,23,FALSE)</f>
        <v>4850000000</v>
      </c>
      <c r="V372" s="105">
        <f>VLOOKUP(Table3[Symbol],stockComparisonTrading_excel!$A$2:$X$562,24,FALSE)</f>
        <v>0.1</v>
      </c>
      <c r="W372" s="106" t="e">
        <f>VLOOKUP(Table3[Symbol],Finalcial!$A$2:$P$493,2)</f>
        <v>#N/A</v>
      </c>
      <c r="X372" s="107" t="e">
        <f>VLOOKUP(Table3[Symbol],Finalcial!$A$2:$P$493,3)</f>
        <v>#N/A</v>
      </c>
      <c r="Y372" s="107">
        <f>VLOOKUP(Table3[Symbol],Finalcial!$A$2:$P$493,4,FALSE)</f>
        <v>37131637.479999997</v>
      </c>
      <c r="Z372" s="107">
        <f>VLOOKUP(Table3[Symbol],Finalcial!$A$2:$P$493,5,FALSE)</f>
        <v>11666014.66</v>
      </c>
      <c r="AA372" s="107">
        <f>VLOOKUP(Table3[Symbol],Finalcial!$A$2:$P$493,6,FALSE)</f>
        <v>485000</v>
      </c>
      <c r="AB372" s="107">
        <f>VLOOKUP(Table3[Symbol],Finalcial!$A$2:$P$493,7,FALSE)</f>
        <v>18678155.850000001</v>
      </c>
      <c r="AC372" s="107">
        <f>VLOOKUP(Table3[Symbol],Finalcial!$A$2:$P$493,8,FALSE)</f>
        <v>6124807.04</v>
      </c>
      <c r="AD372" s="107">
        <f>VLOOKUP(Table3[Symbol],Finalcial!$A$2:$P$493,9,FALSE)</f>
        <v>397283.95</v>
      </c>
      <c r="AE372" s="107">
        <f>VLOOKUP(Table3[Symbol],Finalcial!$A$2:$P$493,10,FALSE)</f>
        <v>0.08</v>
      </c>
      <c r="AF372" s="107">
        <f>VLOOKUP(Table3[Symbol],Finalcial!$A$2:$P$493,11,FALSE)</f>
        <v>0.62</v>
      </c>
      <c r="AG372" s="107">
        <f>VLOOKUP(Table3[Symbol],Finalcial!$A$2:$P$493,12,FALSE)</f>
        <v>6.49</v>
      </c>
      <c r="AH372" s="107">
        <f>VLOOKUP(Table3[Symbol],Finalcial!$A$2:$P$493,13,FALSE)</f>
        <v>10.210000000000001</v>
      </c>
      <c r="AI372" s="107">
        <f>VLOOKUP(Table3[Symbol],Finalcial!$A$2:$P$493,14,FALSE)</f>
        <v>8.51</v>
      </c>
      <c r="AJ372" s="108">
        <f t="shared" ref="AJ372:AJ435" si="7">Z372/AD372</f>
        <v>29.364424764705443</v>
      </c>
    </row>
    <row r="373" spans="1:36" ht="18.55" customHeight="1" x14ac:dyDescent="0.3">
      <c r="A373" s="38" t="s">
        <v>97</v>
      </c>
      <c r="B373" s="14" t="str">
        <f>VLOOKUP(Table3[Symbol],stockComparisonTrading_excel!$A$2:$X$562,2,FALSE)</f>
        <v>Agribusiness</v>
      </c>
      <c r="C373" s="104">
        <f>VLOOKUP(Table3[Symbol],stockComparisonTrading_excel!$A$2:$X$562,3,FALSE)</f>
        <v>5.05</v>
      </c>
      <c r="D373" s="105">
        <f>VLOOKUP(Table3[Symbol],stockComparisonTrading_excel!$A$2:$X$562,18,FALSE)</f>
        <v>9.06</v>
      </c>
      <c r="E373" s="105">
        <f>VLOOKUP(Table3[Symbol],stockComparisonTrading_excel!$A$2:$X$562,18,FALSE)</f>
        <v>9.06</v>
      </c>
      <c r="F373" s="105">
        <f>VLOOKUP(Table3[Symbol],stockComparisonTrading_excel!$A$2:$X$562,18,FALSE)</f>
        <v>9.06</v>
      </c>
      <c r="G373" s="105">
        <f>VLOOKUP(Table3[Symbol],stockComparisonTrading_excel!$A$2:$X$562,18,FALSE)</f>
        <v>9.06</v>
      </c>
      <c r="H373" s="105">
        <f>VLOOKUP(Table3[Symbol],stockComparisonTrading_excel!$A$2:$X$562,18,FALSE)</f>
        <v>9.06</v>
      </c>
      <c r="I373" s="105">
        <f>VLOOKUP(Table3[Symbol],stockComparisonTrading_excel!$A$2:$X$562,18,FALSE)</f>
        <v>9.06</v>
      </c>
      <c r="J373" s="105">
        <f>VLOOKUP(Table3[Symbol],stockComparisonTrading_excel!$A$2:$X$562,18,FALSE)</f>
        <v>9.06</v>
      </c>
      <c r="K373" s="105">
        <f>VLOOKUP(Table3[Symbol],stockComparisonTrading_excel!$A$2:$X$562,18,FALSE)</f>
        <v>9.06</v>
      </c>
      <c r="L373" s="105">
        <f>VLOOKUP(Table3[Symbol],stockComparisonTrading_excel!$A$2:$X$562,18,FALSE)</f>
        <v>9.06</v>
      </c>
      <c r="M373" s="105">
        <f>VLOOKUP(Table3[Symbol],stockComparisonTrading_excel!$A$2:$X$562,18,FALSE)</f>
        <v>9.06</v>
      </c>
      <c r="N373" s="105">
        <f>VLOOKUP(Table3[Symbol],stockComparisonTrading_excel!$A$2:$X$562,18,FALSE)</f>
        <v>9.06</v>
      </c>
      <c r="O373" s="105">
        <f>VLOOKUP(Table3[Symbol],stockComparisonTrading_excel!$A$2:$X$562,17,FALSE)</f>
        <v>1577943301.5</v>
      </c>
      <c r="P373" s="105">
        <f>VLOOKUP(Table3[Symbol],stockComparisonTrading_excel!$A$2:$X$562,18,FALSE)</f>
        <v>9.06</v>
      </c>
      <c r="Q373" s="105">
        <f>VLOOKUP(Table3[Symbol],stockComparisonTrading_excel!$A$2:$X$562,19,FALSE)</f>
        <v>1.19</v>
      </c>
      <c r="R373" s="105">
        <f>VLOOKUP(Table3[Symbol],stockComparisonTrading_excel!$A$2:$X$562,20,FALSE)</f>
        <v>3.48</v>
      </c>
      <c r="S373" s="105">
        <f>VLOOKUP(Table3[Symbol],stockComparisonTrading_excel!$A$2:$X$562,21,FALSE)</f>
        <v>6.76</v>
      </c>
      <c r="T373" s="105">
        <f>VLOOKUP(Table3[Symbol],stockComparisonTrading_excel!$A$2:$X$562,22,FALSE)</f>
        <v>36.01</v>
      </c>
      <c r="U373" s="105">
        <f>VLOOKUP(Table3[Symbol],stockComparisonTrading_excel!$A$2:$X$562,23,FALSE)</f>
        <v>381145725</v>
      </c>
      <c r="V373" s="105">
        <f>VLOOKUP(Table3[Symbol],stockComparisonTrading_excel!$A$2:$X$562,24,FALSE)</f>
        <v>1</v>
      </c>
      <c r="W373" s="106" t="str">
        <f>VLOOKUP(Table3[Symbol],Finalcial!$A$2:$P$493,2)</f>
        <v>Q1/2013</v>
      </c>
      <c r="X373" s="107">
        <f>VLOOKUP(Table3[Symbol],Finalcial!$A$2:$P$493,3)</f>
        <v>41364</v>
      </c>
      <c r="Y373" s="107">
        <f>VLOOKUP(Table3[Symbol],Finalcial!$A$2:$P$493,4,FALSE)</f>
        <v>1452264</v>
      </c>
      <c r="Z373" s="107">
        <f>VLOOKUP(Table3[Symbol],Finalcial!$A$2:$P$493,5,FALSE)</f>
        <v>127741</v>
      </c>
      <c r="AA373" s="107">
        <f>VLOOKUP(Table3[Symbol],Finalcial!$A$2:$P$493,6,FALSE)</f>
        <v>381146</v>
      </c>
      <c r="AB373" s="107">
        <f>VLOOKUP(Table3[Symbol],Finalcial!$A$2:$P$493,7,FALSE)</f>
        <v>1324523</v>
      </c>
      <c r="AC373" s="107">
        <f>VLOOKUP(Table3[Symbol],Finalcial!$A$2:$P$493,8,FALSE)</f>
        <v>322454</v>
      </c>
      <c r="AD373" s="107">
        <f>VLOOKUP(Table3[Symbol],Finalcial!$A$2:$P$493,9,FALSE)</f>
        <v>25859</v>
      </c>
      <c r="AE373" s="107">
        <f>VLOOKUP(Table3[Symbol],Finalcial!$A$2:$P$493,10,FALSE)</f>
        <v>7.0000000000000007E-2</v>
      </c>
      <c r="AF373" s="107">
        <f>VLOOKUP(Table3[Symbol],Finalcial!$A$2:$P$493,11,FALSE)</f>
        <v>0.1</v>
      </c>
      <c r="AG373" s="107">
        <f>VLOOKUP(Table3[Symbol],Finalcial!$A$2:$P$493,12,FALSE)</f>
        <v>8.02</v>
      </c>
      <c r="AH373" s="107">
        <f>VLOOKUP(Table3[Symbol],Finalcial!$A$2:$P$493,13,FALSE)</f>
        <v>15.09</v>
      </c>
      <c r="AI373" s="107">
        <f>VLOOKUP(Table3[Symbol],Finalcial!$A$2:$P$493,14,FALSE)</f>
        <v>13.82</v>
      </c>
      <c r="AJ373" s="108">
        <f t="shared" si="7"/>
        <v>4.9399048687110874</v>
      </c>
    </row>
    <row r="374" spans="1:36" ht="18.55" customHeight="1" x14ac:dyDescent="0.3">
      <c r="A374" s="43" t="s">
        <v>336</v>
      </c>
      <c r="B374" s="14" t="str">
        <f>VLOOKUP(Table3[Symbol],stockComparisonTrading_excel!$A$2:$X$562,2,FALSE)</f>
        <v>Consumer Products: Fashion</v>
      </c>
      <c r="C374" s="104">
        <f>VLOOKUP(Table3[Symbol],stockComparisonTrading_excel!$A$2:$X$562,3,FALSE)</f>
        <v>24.2</v>
      </c>
      <c r="D374" s="105">
        <f>VLOOKUP(Table3[Symbol],stockComparisonTrading_excel!$A$2:$X$562,18,FALSE)</f>
        <v>86.87</v>
      </c>
      <c r="E374" s="105">
        <f>VLOOKUP(Table3[Symbol],stockComparisonTrading_excel!$A$2:$X$562,18,FALSE)</f>
        <v>86.87</v>
      </c>
      <c r="F374" s="105">
        <f>VLOOKUP(Table3[Symbol],stockComparisonTrading_excel!$A$2:$X$562,18,FALSE)</f>
        <v>86.87</v>
      </c>
      <c r="G374" s="105">
        <f>VLOOKUP(Table3[Symbol],stockComparisonTrading_excel!$A$2:$X$562,18,FALSE)</f>
        <v>86.87</v>
      </c>
      <c r="H374" s="105">
        <f>VLOOKUP(Table3[Symbol],stockComparisonTrading_excel!$A$2:$X$562,18,FALSE)</f>
        <v>86.87</v>
      </c>
      <c r="I374" s="105">
        <f>VLOOKUP(Table3[Symbol],stockComparisonTrading_excel!$A$2:$X$562,18,FALSE)</f>
        <v>86.87</v>
      </c>
      <c r="J374" s="105">
        <f>VLOOKUP(Table3[Symbol],stockComparisonTrading_excel!$A$2:$X$562,18,FALSE)</f>
        <v>86.87</v>
      </c>
      <c r="K374" s="105">
        <f>VLOOKUP(Table3[Symbol],stockComparisonTrading_excel!$A$2:$X$562,18,FALSE)</f>
        <v>86.87</v>
      </c>
      <c r="L374" s="105">
        <f>VLOOKUP(Table3[Symbol],stockComparisonTrading_excel!$A$2:$X$562,18,FALSE)</f>
        <v>86.87</v>
      </c>
      <c r="M374" s="105">
        <f>VLOOKUP(Table3[Symbol],stockComparisonTrading_excel!$A$2:$X$562,18,FALSE)</f>
        <v>86.87</v>
      </c>
      <c r="N374" s="105">
        <f>VLOOKUP(Table3[Symbol],stockComparisonTrading_excel!$A$2:$X$562,18,FALSE)</f>
        <v>86.87</v>
      </c>
      <c r="O374" s="105">
        <f>VLOOKUP(Table3[Symbol],stockComparisonTrading_excel!$A$2:$X$562,17,FALSE)</f>
        <v>8027250000</v>
      </c>
      <c r="P374" s="105">
        <f>VLOOKUP(Table3[Symbol],stockComparisonTrading_excel!$A$2:$X$562,18,FALSE)</f>
        <v>86.87</v>
      </c>
      <c r="Q374" s="105">
        <f>VLOOKUP(Table3[Symbol],stockComparisonTrading_excel!$A$2:$X$562,19,FALSE)</f>
        <v>6.15</v>
      </c>
      <c r="R374" s="105">
        <f>VLOOKUP(Table3[Symbol],stockComparisonTrading_excel!$A$2:$X$562,20,FALSE)</f>
        <v>3.75</v>
      </c>
      <c r="S374" s="105">
        <f>VLOOKUP(Table3[Symbol],stockComparisonTrading_excel!$A$2:$X$562,21,FALSE)</f>
        <v>0.5</v>
      </c>
      <c r="T374" s="105">
        <f>VLOOKUP(Table3[Symbol],stockComparisonTrading_excel!$A$2:$X$562,22,FALSE)</f>
        <v>0.2</v>
      </c>
      <c r="U374" s="105">
        <f>VLOOKUP(Table3[Symbol],stockComparisonTrading_excel!$A$2:$X$562,23,FALSE)</f>
        <v>347500000</v>
      </c>
      <c r="V374" s="105">
        <f>VLOOKUP(Table3[Symbol],stockComparisonTrading_excel!$A$2:$X$562,24,FALSE)</f>
        <v>1</v>
      </c>
      <c r="W374" s="106" t="str">
        <f>VLOOKUP(Table3[Symbol],Finalcial!$A$2:$P$493,2)</f>
        <v>Q4/2012</v>
      </c>
      <c r="X374" s="107">
        <f>VLOOKUP(Table3[Symbol],Finalcial!$A$2:$P$493,3)</f>
        <v>41274</v>
      </c>
      <c r="Y374" s="107">
        <f>VLOOKUP(Table3[Symbol],Finalcial!$A$2:$P$493,4,FALSE)</f>
        <v>2269404.94</v>
      </c>
      <c r="Z374" s="107">
        <f>VLOOKUP(Table3[Symbol],Finalcial!$A$2:$P$493,5,FALSE)</f>
        <v>840628.78</v>
      </c>
      <c r="AA374" s="107">
        <f>VLOOKUP(Table3[Symbol],Finalcial!$A$2:$P$493,6,FALSE)</f>
        <v>347500</v>
      </c>
      <c r="AB374" s="107">
        <f>VLOOKUP(Table3[Symbol],Finalcial!$A$2:$P$493,7,FALSE)</f>
        <v>1428776.16</v>
      </c>
      <c r="AC374" s="107">
        <f>VLOOKUP(Table3[Symbol],Finalcial!$A$2:$P$493,8,FALSE)</f>
        <v>535328.44999999995</v>
      </c>
      <c r="AD374" s="107">
        <f>VLOOKUP(Table3[Symbol],Finalcial!$A$2:$P$493,9,FALSE)</f>
        <v>24337.23</v>
      </c>
      <c r="AE374" s="107">
        <f>VLOOKUP(Table3[Symbol],Finalcial!$A$2:$P$493,10,FALSE)</f>
        <v>7.0000000000000007E-2</v>
      </c>
      <c r="AF374" s="107">
        <f>VLOOKUP(Table3[Symbol],Finalcial!$A$2:$P$493,11,FALSE)</f>
        <v>0.59</v>
      </c>
      <c r="AG374" s="107">
        <f>VLOOKUP(Table3[Symbol],Finalcial!$A$2:$P$493,12,FALSE)</f>
        <v>4.55</v>
      </c>
      <c r="AH374" s="107">
        <f>VLOOKUP(Table3[Symbol],Finalcial!$A$2:$P$493,13,FALSE)</f>
        <v>8.23</v>
      </c>
      <c r="AI374" s="107">
        <f>VLOOKUP(Table3[Symbol],Finalcial!$A$2:$P$493,14,FALSE)</f>
        <v>5.74</v>
      </c>
      <c r="AJ374" s="108">
        <f t="shared" si="7"/>
        <v>34.540856950441771</v>
      </c>
    </row>
    <row r="375" spans="1:36" ht="18.55" customHeight="1" x14ac:dyDescent="0.3">
      <c r="A375" s="43" t="s">
        <v>173</v>
      </c>
      <c r="B375" s="14" t="str">
        <f>VLOOKUP(Table3[Symbol],stockComparisonTrading_excel!$A$2:$X$562,2,FALSE)</f>
        <v>Financials: Finance and Securities</v>
      </c>
      <c r="C375" s="104">
        <f>VLOOKUP(Table3[Symbol],stockComparisonTrading_excel!$A$2:$X$562,3,FALSE)</f>
        <v>2.52</v>
      </c>
      <c r="D375" s="105">
        <f>VLOOKUP(Table3[Symbol],stockComparisonTrading_excel!$A$2:$X$562,18,FALSE)</f>
        <v>11.87</v>
      </c>
      <c r="E375" s="105">
        <f>VLOOKUP(Table3[Symbol],stockComparisonTrading_excel!$A$2:$X$562,18,FALSE)</f>
        <v>11.87</v>
      </c>
      <c r="F375" s="105">
        <f>VLOOKUP(Table3[Symbol],stockComparisonTrading_excel!$A$2:$X$562,18,FALSE)</f>
        <v>11.87</v>
      </c>
      <c r="G375" s="105">
        <f>VLOOKUP(Table3[Symbol],stockComparisonTrading_excel!$A$2:$X$562,18,FALSE)</f>
        <v>11.87</v>
      </c>
      <c r="H375" s="105">
        <f>VLOOKUP(Table3[Symbol],stockComparisonTrading_excel!$A$2:$X$562,18,FALSE)</f>
        <v>11.87</v>
      </c>
      <c r="I375" s="105">
        <f>VLOOKUP(Table3[Symbol],stockComparisonTrading_excel!$A$2:$X$562,18,FALSE)</f>
        <v>11.87</v>
      </c>
      <c r="J375" s="105">
        <f>VLOOKUP(Table3[Symbol],stockComparisonTrading_excel!$A$2:$X$562,18,FALSE)</f>
        <v>11.87</v>
      </c>
      <c r="K375" s="105">
        <f>VLOOKUP(Table3[Symbol],stockComparisonTrading_excel!$A$2:$X$562,18,FALSE)</f>
        <v>11.87</v>
      </c>
      <c r="L375" s="105">
        <f>VLOOKUP(Table3[Symbol],stockComparisonTrading_excel!$A$2:$X$562,18,FALSE)</f>
        <v>11.87</v>
      </c>
      <c r="M375" s="105">
        <f>VLOOKUP(Table3[Symbol],stockComparisonTrading_excel!$A$2:$X$562,18,FALSE)</f>
        <v>11.87</v>
      </c>
      <c r="N375" s="105">
        <f>VLOOKUP(Table3[Symbol],stockComparisonTrading_excel!$A$2:$X$562,18,FALSE)</f>
        <v>11.87</v>
      </c>
      <c r="O375" s="105">
        <f>VLOOKUP(Table3[Symbol],stockComparisonTrading_excel!$A$2:$X$562,17,FALSE)</f>
        <v>1400600000</v>
      </c>
      <c r="P375" s="105">
        <f>VLOOKUP(Table3[Symbol],stockComparisonTrading_excel!$A$2:$X$562,18,FALSE)</f>
        <v>11.87</v>
      </c>
      <c r="Q375" s="105">
        <f>VLOOKUP(Table3[Symbol],stockComparisonTrading_excel!$A$2:$X$562,19,FALSE)</f>
        <v>1.51</v>
      </c>
      <c r="R375" s="105">
        <f>VLOOKUP(Table3[Symbol],stockComparisonTrading_excel!$A$2:$X$562,20,FALSE)</f>
        <v>1.97</v>
      </c>
      <c r="S375" s="105">
        <f>VLOOKUP(Table3[Symbol],stockComparisonTrading_excel!$A$2:$X$562,21,FALSE)</f>
        <v>4.03</v>
      </c>
      <c r="T375" s="105">
        <f>VLOOKUP(Table3[Symbol],stockComparisonTrading_excel!$A$2:$X$562,22,FALSE)</f>
        <v>75.64</v>
      </c>
      <c r="U375" s="105">
        <f>VLOOKUP(Table3[Symbol],stockComparisonTrading_excel!$A$2:$X$562,23,FALSE)</f>
        <v>470000000</v>
      </c>
      <c r="V375" s="105">
        <f>VLOOKUP(Table3[Symbol],stockComparisonTrading_excel!$A$2:$X$562,24,FALSE)</f>
        <v>1</v>
      </c>
      <c r="W375" s="106" t="str">
        <f>VLOOKUP(Table3[Symbol],Finalcial!$A$2:$P$493,2)</f>
        <v>Q1/2013</v>
      </c>
      <c r="X375" s="107">
        <f>VLOOKUP(Table3[Symbol],Finalcial!$A$2:$P$493,3)</f>
        <v>41364</v>
      </c>
      <c r="Y375" s="107">
        <f>VLOOKUP(Table3[Symbol],Finalcial!$A$2:$P$493,4,FALSE)</f>
        <v>3585271.69</v>
      </c>
      <c r="Z375" s="107">
        <f>VLOOKUP(Table3[Symbol],Finalcial!$A$2:$P$493,5,FALSE)</f>
        <v>2659737.65</v>
      </c>
      <c r="AA375" s="107">
        <f>VLOOKUP(Table3[Symbol],Finalcial!$A$2:$P$493,6,FALSE)</f>
        <v>470000</v>
      </c>
      <c r="AB375" s="107">
        <f>VLOOKUP(Table3[Symbol],Finalcial!$A$2:$P$493,7,FALSE)</f>
        <v>925534.04</v>
      </c>
      <c r="AC375" s="107">
        <f>VLOOKUP(Table3[Symbol],Finalcial!$A$2:$P$493,8,FALSE)</f>
        <v>94477.42</v>
      </c>
      <c r="AD375" s="107">
        <f>VLOOKUP(Table3[Symbol],Finalcial!$A$2:$P$493,9,FALSE)</f>
        <v>33458.19</v>
      </c>
      <c r="AE375" s="107">
        <f>VLOOKUP(Table3[Symbol],Finalcial!$A$2:$P$493,10,FALSE)</f>
        <v>7.0000000000000007E-2</v>
      </c>
      <c r="AF375" s="107">
        <f>VLOOKUP(Table3[Symbol],Finalcial!$A$2:$P$493,11,FALSE)</f>
        <v>2.87</v>
      </c>
      <c r="AG375" s="107">
        <f>VLOOKUP(Table3[Symbol],Finalcial!$A$2:$P$493,12,FALSE)</f>
        <v>35.409999999999997</v>
      </c>
      <c r="AH375" s="107">
        <f>VLOOKUP(Table3[Symbol],Finalcial!$A$2:$P$493,13,FALSE)</f>
        <v>5.08</v>
      </c>
      <c r="AI375" s="107">
        <f>VLOOKUP(Table3[Symbol],Finalcial!$A$2:$P$493,14,FALSE)</f>
        <v>13.26</v>
      </c>
      <c r="AJ375" s="108">
        <f t="shared" si="7"/>
        <v>79.494367447850578</v>
      </c>
    </row>
    <row r="376" spans="1:36" ht="18.55" customHeight="1" x14ac:dyDescent="0.3">
      <c r="A376" s="43" t="s">
        <v>524</v>
      </c>
      <c r="B376" s="14" t="str">
        <f>VLOOKUP(Table3[Symbol],stockComparisonTrading_excel!$A$2:$X$562,2,FALSE)</f>
        <v>Financials: Finance and Securities</v>
      </c>
      <c r="C376" s="104">
        <f>VLOOKUP(Table3[Symbol],stockComparisonTrading_excel!$A$2:$X$562,3,FALSE)</f>
        <v>1.37</v>
      </c>
      <c r="D376" s="105">
        <f>VLOOKUP(Table3[Symbol],stockComparisonTrading_excel!$A$2:$X$562,18,FALSE)</f>
        <v>20.100000000000001</v>
      </c>
      <c r="E376" s="105">
        <f>VLOOKUP(Table3[Symbol],stockComparisonTrading_excel!$A$2:$X$562,18,FALSE)</f>
        <v>20.100000000000001</v>
      </c>
      <c r="F376" s="105">
        <f>VLOOKUP(Table3[Symbol],stockComparisonTrading_excel!$A$2:$X$562,18,FALSE)</f>
        <v>20.100000000000001</v>
      </c>
      <c r="G376" s="105">
        <f>VLOOKUP(Table3[Symbol],stockComparisonTrading_excel!$A$2:$X$562,18,FALSE)</f>
        <v>20.100000000000001</v>
      </c>
      <c r="H376" s="105">
        <f>VLOOKUP(Table3[Symbol],stockComparisonTrading_excel!$A$2:$X$562,18,FALSE)</f>
        <v>20.100000000000001</v>
      </c>
      <c r="I376" s="105">
        <f>VLOOKUP(Table3[Symbol],stockComparisonTrading_excel!$A$2:$X$562,18,FALSE)</f>
        <v>20.100000000000001</v>
      </c>
      <c r="J376" s="105">
        <f>VLOOKUP(Table3[Symbol],stockComparisonTrading_excel!$A$2:$X$562,18,FALSE)</f>
        <v>20.100000000000001</v>
      </c>
      <c r="K376" s="105">
        <f>VLOOKUP(Table3[Symbol],stockComparisonTrading_excel!$A$2:$X$562,18,FALSE)</f>
        <v>20.100000000000001</v>
      </c>
      <c r="L376" s="105">
        <f>VLOOKUP(Table3[Symbol],stockComparisonTrading_excel!$A$2:$X$562,18,FALSE)</f>
        <v>20.100000000000001</v>
      </c>
      <c r="M376" s="105">
        <f>VLOOKUP(Table3[Symbol],stockComparisonTrading_excel!$A$2:$X$562,18,FALSE)</f>
        <v>20.100000000000001</v>
      </c>
      <c r="N376" s="105">
        <f>VLOOKUP(Table3[Symbol],stockComparisonTrading_excel!$A$2:$X$562,18,FALSE)</f>
        <v>20.100000000000001</v>
      </c>
      <c r="O376" s="105">
        <f>VLOOKUP(Table3[Symbol],stockComparisonTrading_excel!$A$2:$X$562,17,FALSE)</f>
        <v>1983881729.1199999</v>
      </c>
      <c r="P376" s="105">
        <f>VLOOKUP(Table3[Symbol],stockComparisonTrading_excel!$A$2:$X$562,18,FALSE)</f>
        <v>20.100000000000001</v>
      </c>
      <c r="Q376" s="105">
        <f>VLOOKUP(Table3[Symbol],stockComparisonTrading_excel!$A$2:$X$562,19,FALSE)</f>
        <v>1.1100000000000001</v>
      </c>
      <c r="R376" s="105">
        <f>VLOOKUP(Table3[Symbol],stockComparisonTrading_excel!$A$2:$X$562,20,FALSE)</f>
        <v>1.75</v>
      </c>
      <c r="S376" s="105">
        <f>VLOOKUP(Table3[Symbol],stockComparisonTrading_excel!$A$2:$X$562,21,FALSE)</f>
        <v>3.09</v>
      </c>
      <c r="T376" s="105">
        <f>VLOOKUP(Table3[Symbol],stockComparisonTrading_excel!$A$2:$X$562,22,FALSE)</f>
        <v>254</v>
      </c>
      <c r="U376" s="105">
        <f>VLOOKUP(Table3[Symbol],stockComparisonTrading_excel!$A$2:$X$562,23,FALSE)</f>
        <v>1022619448</v>
      </c>
      <c r="V376" s="105">
        <f>VLOOKUP(Table3[Symbol],stockComparisonTrading_excel!$A$2:$X$562,24,FALSE)</f>
        <v>0.5</v>
      </c>
      <c r="W376" s="106" t="str">
        <f>VLOOKUP(Table3[Symbol],Finalcial!$A$2:$P$493,2)</f>
        <v>Q1/2013</v>
      </c>
      <c r="X376" s="107">
        <f>VLOOKUP(Table3[Symbol],Finalcial!$A$2:$P$493,3)</f>
        <v>41364</v>
      </c>
      <c r="Y376" s="107">
        <f>VLOOKUP(Table3[Symbol],Finalcial!$A$2:$P$493,4,FALSE)</f>
        <v>2038050</v>
      </c>
      <c r="Z376" s="107">
        <f>VLOOKUP(Table3[Symbol],Finalcial!$A$2:$P$493,5,FALSE)</f>
        <v>176266</v>
      </c>
      <c r="AA376" s="107">
        <f>VLOOKUP(Table3[Symbol],Finalcial!$A$2:$P$493,6,FALSE)</f>
        <v>511310</v>
      </c>
      <c r="AB376" s="107">
        <f>VLOOKUP(Table3[Symbol],Finalcial!$A$2:$P$493,7,FALSE)</f>
        <v>1857299</v>
      </c>
      <c r="AC376" s="107">
        <f>VLOOKUP(Table3[Symbol],Finalcial!$A$2:$P$493,8,FALSE)</f>
        <v>94433</v>
      </c>
      <c r="AD376" s="107">
        <f>VLOOKUP(Table3[Symbol],Finalcial!$A$2:$P$493,9,FALSE)</f>
        <v>75609</v>
      </c>
      <c r="AE376" s="107">
        <f>VLOOKUP(Table3[Symbol],Finalcial!$A$2:$P$493,10,FALSE)</f>
        <v>7.0000000000000007E-2</v>
      </c>
      <c r="AF376" s="107">
        <f>VLOOKUP(Table3[Symbol],Finalcial!$A$2:$P$493,11,FALSE)</f>
        <v>0.09</v>
      </c>
      <c r="AG376" s="107">
        <f>VLOOKUP(Table3[Symbol],Finalcial!$A$2:$P$493,12,FALSE)</f>
        <v>80.069999999999993</v>
      </c>
      <c r="AH376" s="107">
        <f>VLOOKUP(Table3[Symbol],Finalcial!$A$2:$P$493,13,FALSE)</f>
        <v>8.19</v>
      </c>
      <c r="AI376" s="107">
        <f>VLOOKUP(Table3[Symbol],Finalcial!$A$2:$P$493,14,FALSE)</f>
        <v>9.0500000000000007</v>
      </c>
      <c r="AJ376" s="108">
        <f t="shared" si="7"/>
        <v>2.3312833128331283</v>
      </c>
    </row>
    <row r="377" spans="1:36" ht="18.55" customHeight="1" x14ac:dyDescent="0.3">
      <c r="A377" s="64" t="s">
        <v>436</v>
      </c>
      <c r="B377" s="14" t="str">
        <f>VLOOKUP(Table3[Symbol],stockComparisonTrading_excel!$A$2:$X$562,2,FALSE)</f>
        <v>Financials: Insurance</v>
      </c>
      <c r="C377" s="104">
        <f>VLOOKUP(Table3[Symbol],stockComparisonTrading_excel!$A$2:$X$562,3,FALSE)</f>
        <v>4.9800000000000004</v>
      </c>
      <c r="D377" s="105" t="str">
        <f>VLOOKUP(Table3[Symbol],stockComparisonTrading_excel!$A$2:$X$562,18,FALSE)</f>
        <v>N/A</v>
      </c>
      <c r="E377" s="105" t="str">
        <f>VLOOKUP(Table3[Symbol],stockComparisonTrading_excel!$A$2:$X$562,18,FALSE)</f>
        <v>N/A</v>
      </c>
      <c r="F377" s="105" t="str">
        <f>VLOOKUP(Table3[Symbol],stockComparisonTrading_excel!$A$2:$X$562,18,FALSE)</f>
        <v>N/A</v>
      </c>
      <c r="G377" s="105" t="str">
        <f>VLOOKUP(Table3[Symbol],stockComparisonTrading_excel!$A$2:$X$562,18,FALSE)</f>
        <v>N/A</v>
      </c>
      <c r="H377" s="105" t="str">
        <f>VLOOKUP(Table3[Symbol],stockComparisonTrading_excel!$A$2:$X$562,18,FALSE)</f>
        <v>N/A</v>
      </c>
      <c r="I377" s="105" t="str">
        <f>VLOOKUP(Table3[Symbol],stockComparisonTrading_excel!$A$2:$X$562,18,FALSE)</f>
        <v>N/A</v>
      </c>
      <c r="J377" s="105" t="str">
        <f>VLOOKUP(Table3[Symbol],stockComparisonTrading_excel!$A$2:$X$562,18,FALSE)</f>
        <v>N/A</v>
      </c>
      <c r="K377" s="105" t="str">
        <f>VLOOKUP(Table3[Symbol],stockComparisonTrading_excel!$A$2:$X$562,18,FALSE)</f>
        <v>N/A</v>
      </c>
      <c r="L377" s="105" t="str">
        <f>VLOOKUP(Table3[Symbol],stockComparisonTrading_excel!$A$2:$X$562,18,FALSE)</f>
        <v>N/A</v>
      </c>
      <c r="M377" s="105" t="str">
        <f>VLOOKUP(Table3[Symbol],stockComparisonTrading_excel!$A$2:$X$562,18,FALSE)</f>
        <v>N/A</v>
      </c>
      <c r="N377" s="105" t="str">
        <f>VLOOKUP(Table3[Symbol],stockComparisonTrading_excel!$A$2:$X$562,18,FALSE)</f>
        <v>N/A</v>
      </c>
      <c r="O377" s="105">
        <f>VLOOKUP(Table3[Symbol],stockComparisonTrading_excel!$A$2:$X$562,17,FALSE)</f>
        <v>21953092875</v>
      </c>
      <c r="P377" s="105" t="str">
        <f>VLOOKUP(Table3[Symbol],stockComparisonTrading_excel!$A$2:$X$562,18,FALSE)</f>
        <v>N/A</v>
      </c>
      <c r="Q377" s="105">
        <f>VLOOKUP(Table3[Symbol],stockComparisonTrading_excel!$A$2:$X$562,19,FALSE)</f>
        <v>5.7</v>
      </c>
      <c r="R377" s="105">
        <f>VLOOKUP(Table3[Symbol],stockComparisonTrading_excel!$A$2:$X$562,20,FALSE)</f>
        <v>1.1000000000000001</v>
      </c>
      <c r="S377" s="105" t="str">
        <f>VLOOKUP(Table3[Symbol],stockComparisonTrading_excel!$A$2:$X$562,21,FALSE)</f>
        <v>-</v>
      </c>
      <c r="T377" s="105">
        <f>VLOOKUP(Table3[Symbol],stockComparisonTrading_excel!$A$2:$X$562,22,FALSE)</f>
        <v>53.42</v>
      </c>
      <c r="U377" s="105">
        <f>VLOOKUP(Table3[Symbol],stockComparisonTrading_excel!$A$2:$X$562,23,FALSE)</f>
        <v>3512494860</v>
      </c>
      <c r="V377" s="105">
        <f>VLOOKUP(Table3[Symbol],stockComparisonTrading_excel!$A$2:$X$562,24,FALSE)</f>
        <v>1</v>
      </c>
      <c r="W377" s="106" t="str">
        <f>VLOOKUP(Table3[Symbol],Finalcial!$A$2:$P$493,2)</f>
        <v>Q1/2013</v>
      </c>
      <c r="X377" s="107">
        <f>VLOOKUP(Table3[Symbol],Finalcial!$A$2:$P$493,3)</f>
        <v>41364</v>
      </c>
      <c r="Y377" s="107">
        <f>VLOOKUP(Table3[Symbol],Finalcial!$A$2:$P$493,4,FALSE)</f>
        <v>32284232.379999999</v>
      </c>
      <c r="Z377" s="107">
        <f>VLOOKUP(Table3[Symbol],Finalcial!$A$2:$P$493,5,FALSE)</f>
        <v>28415639.960000001</v>
      </c>
      <c r="AA377" s="107">
        <f>VLOOKUP(Table3[Symbol],Finalcial!$A$2:$P$493,6,FALSE)</f>
        <v>3512494.86</v>
      </c>
      <c r="AB377" s="107">
        <f>VLOOKUP(Table3[Symbol],Finalcial!$A$2:$P$493,7,FALSE)</f>
        <v>3853393.17</v>
      </c>
      <c r="AC377" s="107">
        <f>VLOOKUP(Table3[Symbol],Finalcial!$A$2:$P$493,8,FALSE)</f>
        <v>1598332.55</v>
      </c>
      <c r="AD377" s="107">
        <f>VLOOKUP(Table3[Symbol],Finalcial!$A$2:$P$493,9,FALSE)</f>
        <v>260844.28</v>
      </c>
      <c r="AE377" s="107">
        <f>VLOOKUP(Table3[Symbol],Finalcial!$A$2:$P$493,10,FALSE)</f>
        <v>7.0000000000000007E-2</v>
      </c>
      <c r="AF377" s="107">
        <f>VLOOKUP(Table3[Symbol],Finalcial!$A$2:$P$493,11,FALSE)</f>
        <v>7.37</v>
      </c>
      <c r="AG377" s="107">
        <f>VLOOKUP(Table3[Symbol],Finalcial!$A$2:$P$493,12,FALSE)</f>
        <v>16.32</v>
      </c>
      <c r="AH377" s="107">
        <f>VLOOKUP(Table3[Symbol],Finalcial!$A$2:$P$493,13,FALSE)</f>
        <v>-8.26</v>
      </c>
      <c r="AI377" s="107">
        <f>VLOOKUP(Table3[Symbol],Finalcial!$A$2:$P$493,14,FALSE)</f>
        <v>-48.84</v>
      </c>
      <c r="AJ377" s="108">
        <f t="shared" si="7"/>
        <v>108.93717876428036</v>
      </c>
    </row>
    <row r="378" spans="1:36" ht="18.55" customHeight="1" x14ac:dyDescent="0.3">
      <c r="A378" s="64" t="s">
        <v>167</v>
      </c>
      <c r="B378" s="14" t="str">
        <f>VLOOKUP(Table3[Symbol],stockComparisonTrading_excel!$A$2:$X$562,2,FALSE)</f>
        <v>Industrials: Automotive</v>
      </c>
      <c r="C378" s="104">
        <f>VLOOKUP(Table3[Symbol],stockComparisonTrading_excel!$A$2:$X$562,3,FALSE)</f>
        <v>2.42</v>
      </c>
      <c r="D378" s="105">
        <f>VLOOKUP(Table3[Symbol],stockComparisonTrading_excel!$A$2:$X$562,18,FALSE)</f>
        <v>11.73</v>
      </c>
      <c r="E378" s="105">
        <f>VLOOKUP(Table3[Symbol],stockComparisonTrading_excel!$A$2:$X$562,18,FALSE)</f>
        <v>11.73</v>
      </c>
      <c r="F378" s="105">
        <f>VLOOKUP(Table3[Symbol],stockComparisonTrading_excel!$A$2:$X$562,18,FALSE)</f>
        <v>11.73</v>
      </c>
      <c r="G378" s="105">
        <f>VLOOKUP(Table3[Symbol],stockComparisonTrading_excel!$A$2:$X$562,18,FALSE)</f>
        <v>11.73</v>
      </c>
      <c r="H378" s="105">
        <f>VLOOKUP(Table3[Symbol],stockComparisonTrading_excel!$A$2:$X$562,18,FALSE)</f>
        <v>11.73</v>
      </c>
      <c r="I378" s="105">
        <f>VLOOKUP(Table3[Symbol],stockComparisonTrading_excel!$A$2:$X$562,18,FALSE)</f>
        <v>11.73</v>
      </c>
      <c r="J378" s="105">
        <f>VLOOKUP(Table3[Symbol],stockComparisonTrading_excel!$A$2:$X$562,18,FALSE)</f>
        <v>11.73</v>
      </c>
      <c r="K378" s="105">
        <f>VLOOKUP(Table3[Symbol],stockComparisonTrading_excel!$A$2:$X$562,18,FALSE)</f>
        <v>11.73</v>
      </c>
      <c r="L378" s="105">
        <f>VLOOKUP(Table3[Symbol],stockComparisonTrading_excel!$A$2:$X$562,18,FALSE)</f>
        <v>11.73</v>
      </c>
      <c r="M378" s="105">
        <f>VLOOKUP(Table3[Symbol],stockComparisonTrading_excel!$A$2:$X$562,18,FALSE)</f>
        <v>11.73</v>
      </c>
      <c r="N378" s="105">
        <f>VLOOKUP(Table3[Symbol],stockComparisonTrading_excel!$A$2:$X$562,18,FALSE)</f>
        <v>11.73</v>
      </c>
      <c r="O378" s="105">
        <f>VLOOKUP(Table3[Symbol],stockComparisonTrading_excel!$A$2:$X$562,17,FALSE)</f>
        <v>1751435238</v>
      </c>
      <c r="P378" s="105">
        <f>VLOOKUP(Table3[Symbol],stockComparisonTrading_excel!$A$2:$X$562,18,FALSE)</f>
        <v>11.73</v>
      </c>
      <c r="Q378" s="105">
        <f>VLOOKUP(Table3[Symbol],stockComparisonTrading_excel!$A$2:$X$562,19,FALSE)</f>
        <v>1.07</v>
      </c>
      <c r="R378" s="105">
        <f>VLOOKUP(Table3[Symbol],stockComparisonTrading_excel!$A$2:$X$562,20,FALSE)</f>
        <v>2.4900000000000002</v>
      </c>
      <c r="S378" s="105">
        <f>VLOOKUP(Table3[Symbol],stockComparisonTrading_excel!$A$2:$X$562,21,FALSE)</f>
        <v>3.01</v>
      </c>
      <c r="T378" s="105">
        <f>VLOOKUP(Table3[Symbol],stockComparisonTrading_excel!$A$2:$X$562,22,FALSE)</f>
        <v>157.49</v>
      </c>
      <c r="U378" s="105">
        <f>VLOOKUP(Table3[Symbol],stockComparisonTrading_excel!$A$2:$X$562,23,FALSE)</f>
        <v>658434300</v>
      </c>
      <c r="V378" s="105">
        <f>VLOOKUP(Table3[Symbol],stockComparisonTrading_excel!$A$2:$X$562,24,FALSE)</f>
        <v>1</v>
      </c>
      <c r="W378" s="106" t="str">
        <f>VLOOKUP(Table3[Symbol],Finalcial!$A$2:$P$493,2)</f>
        <v>Q1/2013</v>
      </c>
      <c r="X378" s="107">
        <f>VLOOKUP(Table3[Symbol],Finalcial!$A$2:$P$493,3)</f>
        <v>41364</v>
      </c>
      <c r="Y378" s="107">
        <f>VLOOKUP(Table3[Symbol],Finalcial!$A$2:$P$493,4,FALSE)</f>
        <v>2061018</v>
      </c>
      <c r="Z378" s="107">
        <f>VLOOKUP(Table3[Symbol],Finalcial!$A$2:$P$493,5,FALSE)</f>
        <v>424409</v>
      </c>
      <c r="AA378" s="107">
        <f>VLOOKUP(Table3[Symbol],Finalcial!$A$2:$P$493,6,FALSE)</f>
        <v>658434</v>
      </c>
      <c r="AB378" s="107">
        <f>VLOOKUP(Table3[Symbol],Finalcial!$A$2:$P$493,7,FALSE)</f>
        <v>1636609</v>
      </c>
      <c r="AC378" s="107">
        <f>VLOOKUP(Table3[Symbol],Finalcial!$A$2:$P$493,8,FALSE)</f>
        <v>565244</v>
      </c>
      <c r="AD378" s="107">
        <f>VLOOKUP(Table3[Symbol],Finalcial!$A$2:$P$493,9,FALSE)</f>
        <v>48422</v>
      </c>
      <c r="AE378" s="107">
        <f>VLOOKUP(Table3[Symbol],Finalcial!$A$2:$P$493,10,FALSE)</f>
        <v>7.0000000000000007E-2</v>
      </c>
      <c r="AF378" s="107">
        <f>VLOOKUP(Table3[Symbol],Finalcial!$A$2:$P$493,11,FALSE)</f>
        <v>0.26</v>
      </c>
      <c r="AG378" s="107">
        <f>VLOOKUP(Table3[Symbol],Finalcial!$A$2:$P$493,12,FALSE)</f>
        <v>8.57</v>
      </c>
      <c r="AH378" s="107">
        <f>VLOOKUP(Table3[Symbol],Finalcial!$A$2:$P$493,13,FALSE)</f>
        <v>10.06</v>
      </c>
      <c r="AI378" s="107">
        <f>VLOOKUP(Table3[Symbol],Finalcial!$A$2:$P$493,14,FALSE)</f>
        <v>9.82</v>
      </c>
      <c r="AJ378" s="108">
        <f t="shared" si="7"/>
        <v>8.7647969931023084</v>
      </c>
    </row>
    <row r="379" spans="1:36" ht="18.55" customHeight="1" x14ac:dyDescent="0.3">
      <c r="A379" s="64" t="s">
        <v>494</v>
      </c>
      <c r="B379" s="14" t="str">
        <f>VLOOKUP(Table3[Symbol],stockComparisonTrading_excel!$A$2:$X$562,2,FALSE)</f>
        <v>Property &amp; Construction: Construction Materials</v>
      </c>
      <c r="C379" s="104">
        <f>VLOOKUP(Table3[Symbol],stockComparisonTrading_excel!$A$2:$X$562,3,FALSE)</f>
        <v>7.7</v>
      </c>
      <c r="D379" s="105">
        <f>VLOOKUP(Table3[Symbol],stockComparisonTrading_excel!$A$2:$X$562,18,FALSE)</f>
        <v>27.12</v>
      </c>
      <c r="E379" s="105">
        <f>VLOOKUP(Table3[Symbol],stockComparisonTrading_excel!$A$2:$X$562,18,FALSE)</f>
        <v>27.12</v>
      </c>
      <c r="F379" s="105">
        <f>VLOOKUP(Table3[Symbol],stockComparisonTrading_excel!$A$2:$X$562,18,FALSE)</f>
        <v>27.12</v>
      </c>
      <c r="G379" s="105">
        <f>VLOOKUP(Table3[Symbol],stockComparisonTrading_excel!$A$2:$X$562,18,FALSE)</f>
        <v>27.12</v>
      </c>
      <c r="H379" s="105">
        <f>VLOOKUP(Table3[Symbol],stockComparisonTrading_excel!$A$2:$X$562,18,FALSE)</f>
        <v>27.12</v>
      </c>
      <c r="I379" s="105">
        <f>VLOOKUP(Table3[Symbol],stockComparisonTrading_excel!$A$2:$X$562,18,FALSE)</f>
        <v>27.12</v>
      </c>
      <c r="J379" s="105">
        <f>VLOOKUP(Table3[Symbol],stockComparisonTrading_excel!$A$2:$X$562,18,FALSE)</f>
        <v>27.12</v>
      </c>
      <c r="K379" s="105">
        <f>VLOOKUP(Table3[Symbol],stockComparisonTrading_excel!$A$2:$X$562,18,FALSE)</f>
        <v>27.12</v>
      </c>
      <c r="L379" s="105">
        <f>VLOOKUP(Table3[Symbol],stockComparisonTrading_excel!$A$2:$X$562,18,FALSE)</f>
        <v>27.12</v>
      </c>
      <c r="M379" s="105">
        <f>VLOOKUP(Table3[Symbol],stockComparisonTrading_excel!$A$2:$X$562,18,FALSE)</f>
        <v>27.12</v>
      </c>
      <c r="N379" s="105">
        <f>VLOOKUP(Table3[Symbol],stockComparisonTrading_excel!$A$2:$X$562,18,FALSE)</f>
        <v>27.12</v>
      </c>
      <c r="O379" s="105">
        <f>VLOOKUP(Table3[Symbol],stockComparisonTrading_excel!$A$2:$X$562,17,FALSE)</f>
        <v>10181458362</v>
      </c>
      <c r="P379" s="105">
        <f>VLOOKUP(Table3[Symbol],stockComparisonTrading_excel!$A$2:$X$562,18,FALSE)</f>
        <v>27.12</v>
      </c>
      <c r="Q379" s="105">
        <f>VLOOKUP(Table3[Symbol],stockComparisonTrading_excel!$A$2:$X$562,19,FALSE)</f>
        <v>9.9499999999999993</v>
      </c>
      <c r="R379" s="105">
        <f>VLOOKUP(Table3[Symbol],stockComparisonTrading_excel!$A$2:$X$562,20,FALSE)</f>
        <v>2.14</v>
      </c>
      <c r="S379" s="105">
        <f>VLOOKUP(Table3[Symbol],stockComparisonTrading_excel!$A$2:$X$562,21,FALSE)</f>
        <v>0.32</v>
      </c>
      <c r="T379" s="105">
        <f>VLOOKUP(Table3[Symbol],stockComparisonTrading_excel!$A$2:$X$562,22,FALSE)</f>
        <v>306.11</v>
      </c>
      <c r="U379" s="105">
        <f>VLOOKUP(Table3[Symbol],stockComparisonTrading_excel!$A$2:$X$562,23,FALSE)</f>
        <v>478002740</v>
      </c>
      <c r="V379" s="105">
        <f>VLOOKUP(Table3[Symbol],stockComparisonTrading_excel!$A$2:$X$562,24,FALSE)</f>
        <v>1</v>
      </c>
      <c r="W379" s="106" t="str">
        <f>VLOOKUP(Table3[Symbol],Finalcial!$A$2:$P$493,2)</f>
        <v>Q1/2013</v>
      </c>
      <c r="X379" s="107">
        <f>VLOOKUP(Table3[Symbol],Finalcial!$A$2:$P$493,3)</f>
        <v>41364</v>
      </c>
      <c r="Y379" s="107">
        <f>VLOOKUP(Table3[Symbol],Finalcial!$A$2:$P$493,4,FALSE)</f>
        <v>4705632</v>
      </c>
      <c r="Z379" s="107">
        <f>VLOOKUP(Table3[Symbol],Finalcial!$A$2:$P$493,5,FALSE)</f>
        <v>2697149</v>
      </c>
      <c r="AA379" s="107">
        <f>VLOOKUP(Table3[Symbol],Finalcial!$A$2:$P$493,6,FALSE)</f>
        <v>478003</v>
      </c>
      <c r="AB379" s="107">
        <f>VLOOKUP(Table3[Symbol],Finalcial!$A$2:$P$493,7,FALSE)</f>
        <v>1758321</v>
      </c>
      <c r="AC379" s="107">
        <f>VLOOKUP(Table3[Symbol],Finalcial!$A$2:$P$493,8,FALSE)</f>
        <v>926231</v>
      </c>
      <c r="AD379" s="107">
        <f>VLOOKUP(Table3[Symbol],Finalcial!$A$2:$P$493,9,FALSE)</f>
        <v>39127</v>
      </c>
      <c r="AE379" s="107">
        <f>VLOOKUP(Table3[Symbol],Finalcial!$A$2:$P$493,10,FALSE)</f>
        <v>7.0000000000000007E-2</v>
      </c>
      <c r="AF379" s="107">
        <f>VLOOKUP(Table3[Symbol],Finalcial!$A$2:$P$493,11,FALSE)</f>
        <v>1.53</v>
      </c>
      <c r="AG379" s="107">
        <f>VLOOKUP(Table3[Symbol],Finalcial!$A$2:$P$493,12,FALSE)</f>
        <v>4.22</v>
      </c>
      <c r="AH379" s="107">
        <f>VLOOKUP(Table3[Symbol],Finalcial!$A$2:$P$493,13,FALSE)</f>
        <v>21.29</v>
      </c>
      <c r="AI379" s="107">
        <f>VLOOKUP(Table3[Symbol],Finalcial!$A$2:$P$493,14,FALSE)</f>
        <v>43.42</v>
      </c>
      <c r="AJ379" s="108">
        <f t="shared" si="7"/>
        <v>68.933191913512402</v>
      </c>
    </row>
    <row r="380" spans="1:36" ht="18.55" customHeight="1" x14ac:dyDescent="0.3">
      <c r="A380" s="64" t="s">
        <v>357</v>
      </c>
      <c r="B380" s="14" t="str">
        <f>VLOOKUP(Table3[Symbol],stockComparisonTrading_excel!$A$2:$X$562,2,FALSE)</f>
        <v>Property &amp; Construction: Property Development</v>
      </c>
      <c r="C380" s="104">
        <f>VLOOKUP(Table3[Symbol],stockComparisonTrading_excel!$A$2:$X$562,3,FALSE)</f>
        <v>3.28</v>
      </c>
      <c r="D380" s="105">
        <f>VLOOKUP(Table3[Symbol],stockComparisonTrading_excel!$A$2:$X$562,18,FALSE)</f>
        <v>9.0500000000000007</v>
      </c>
      <c r="E380" s="105">
        <f>VLOOKUP(Table3[Symbol],stockComparisonTrading_excel!$A$2:$X$562,18,FALSE)</f>
        <v>9.0500000000000007</v>
      </c>
      <c r="F380" s="105">
        <f>VLOOKUP(Table3[Symbol],stockComparisonTrading_excel!$A$2:$X$562,18,FALSE)</f>
        <v>9.0500000000000007</v>
      </c>
      <c r="G380" s="105">
        <f>VLOOKUP(Table3[Symbol],stockComparisonTrading_excel!$A$2:$X$562,18,FALSE)</f>
        <v>9.0500000000000007</v>
      </c>
      <c r="H380" s="105">
        <f>VLOOKUP(Table3[Symbol],stockComparisonTrading_excel!$A$2:$X$562,18,FALSE)</f>
        <v>9.0500000000000007</v>
      </c>
      <c r="I380" s="105">
        <f>VLOOKUP(Table3[Symbol],stockComparisonTrading_excel!$A$2:$X$562,18,FALSE)</f>
        <v>9.0500000000000007</v>
      </c>
      <c r="J380" s="105">
        <f>VLOOKUP(Table3[Symbol],stockComparisonTrading_excel!$A$2:$X$562,18,FALSE)</f>
        <v>9.0500000000000007</v>
      </c>
      <c r="K380" s="105">
        <f>VLOOKUP(Table3[Symbol],stockComparisonTrading_excel!$A$2:$X$562,18,FALSE)</f>
        <v>9.0500000000000007</v>
      </c>
      <c r="L380" s="105">
        <f>VLOOKUP(Table3[Symbol],stockComparisonTrading_excel!$A$2:$X$562,18,FALSE)</f>
        <v>9.0500000000000007</v>
      </c>
      <c r="M380" s="105">
        <f>VLOOKUP(Table3[Symbol],stockComparisonTrading_excel!$A$2:$X$562,18,FALSE)</f>
        <v>9.0500000000000007</v>
      </c>
      <c r="N380" s="105">
        <f>VLOOKUP(Table3[Symbol],stockComparisonTrading_excel!$A$2:$X$562,18,FALSE)</f>
        <v>9.0500000000000007</v>
      </c>
      <c r="O380" s="105">
        <f>VLOOKUP(Table3[Symbol],stockComparisonTrading_excel!$A$2:$X$562,17,FALSE)</f>
        <v>2658701949</v>
      </c>
      <c r="P380" s="105">
        <f>VLOOKUP(Table3[Symbol],stockComparisonTrading_excel!$A$2:$X$562,18,FALSE)</f>
        <v>9.0500000000000007</v>
      </c>
      <c r="Q380" s="105">
        <f>VLOOKUP(Table3[Symbol],stockComparisonTrading_excel!$A$2:$X$562,19,FALSE)</f>
        <v>1.17</v>
      </c>
      <c r="R380" s="105">
        <f>VLOOKUP(Table3[Symbol],stockComparisonTrading_excel!$A$2:$X$562,20,FALSE)</f>
        <v>3.19</v>
      </c>
      <c r="S380" s="105">
        <f>VLOOKUP(Table3[Symbol],stockComparisonTrading_excel!$A$2:$X$562,21,FALSE)</f>
        <v>4.4400000000000004</v>
      </c>
      <c r="T380" s="105">
        <f>VLOOKUP(Table3[Symbol],stockComparisonTrading_excel!$A$2:$X$562,22,FALSE)</f>
        <v>80.459999999999994</v>
      </c>
      <c r="U380" s="105">
        <f>VLOOKUP(Table3[Symbol],stockComparisonTrading_excel!$A$2:$X$562,23,FALSE)</f>
        <v>714704825</v>
      </c>
      <c r="V380" s="105">
        <f>VLOOKUP(Table3[Symbol],stockComparisonTrading_excel!$A$2:$X$562,24,FALSE)</f>
        <v>1</v>
      </c>
      <c r="W380" s="106" t="str">
        <f>VLOOKUP(Table3[Symbol],Finalcial!$A$2:$P$493,2)</f>
        <v>Q4/2012</v>
      </c>
      <c r="X380" s="107">
        <f>VLOOKUP(Table3[Symbol],Finalcial!$A$2:$P$493,3)</f>
        <v>41274</v>
      </c>
      <c r="Y380" s="107">
        <f>VLOOKUP(Table3[Symbol],Finalcial!$A$2:$P$493,4,FALSE)</f>
        <v>4658955.3099999996</v>
      </c>
      <c r="Z380" s="107">
        <f>VLOOKUP(Table3[Symbol],Finalcial!$A$2:$P$493,5,FALSE)</f>
        <v>2372552.9</v>
      </c>
      <c r="AA380" s="107">
        <f>VLOOKUP(Table3[Symbol],Finalcial!$A$2:$P$493,6,FALSE)</f>
        <v>714704.82</v>
      </c>
      <c r="AB380" s="107">
        <f>VLOOKUP(Table3[Symbol],Finalcial!$A$2:$P$493,7,FALSE)</f>
        <v>2276498.2000000002</v>
      </c>
      <c r="AC380" s="107">
        <f>VLOOKUP(Table3[Symbol],Finalcial!$A$2:$P$493,8,FALSE)</f>
        <v>368630.53</v>
      </c>
      <c r="AD380" s="107">
        <f>VLOOKUP(Table3[Symbol],Finalcial!$A$2:$P$493,9,FALSE)</f>
        <v>49058.64</v>
      </c>
      <c r="AE380" s="107">
        <f>VLOOKUP(Table3[Symbol],Finalcial!$A$2:$P$493,10,FALSE)</f>
        <v>7.0000000000000007E-2</v>
      </c>
      <c r="AF380" s="107">
        <f>VLOOKUP(Table3[Symbol],Finalcial!$A$2:$P$493,11,FALSE)</f>
        <v>1.04</v>
      </c>
      <c r="AG380" s="107">
        <f>VLOOKUP(Table3[Symbol],Finalcial!$A$2:$P$493,12,FALSE)</f>
        <v>13.31</v>
      </c>
      <c r="AH380" s="107">
        <f>VLOOKUP(Table3[Symbol],Finalcial!$A$2:$P$493,13,FALSE)</f>
        <v>10.050000000000001</v>
      </c>
      <c r="AI380" s="107">
        <f>VLOOKUP(Table3[Symbol],Finalcial!$A$2:$P$493,14,FALSE)</f>
        <v>13.47</v>
      </c>
      <c r="AJ380" s="108">
        <f t="shared" si="7"/>
        <v>48.361570968946552</v>
      </c>
    </row>
    <row r="381" spans="1:36" ht="18.55" customHeight="1" x14ac:dyDescent="0.3">
      <c r="A381" s="64" t="s">
        <v>192</v>
      </c>
      <c r="B381" s="14" t="str">
        <f>VLOOKUP(Table3[Symbol],stockComparisonTrading_excel!$A$2:$X$562,2,FALSE)</f>
        <v>Services: Commerce</v>
      </c>
      <c r="C381" s="104">
        <f>VLOOKUP(Table3[Symbol],stockComparisonTrading_excel!$A$2:$X$562,3,FALSE)</f>
        <v>7</v>
      </c>
      <c r="D381" s="105">
        <f>VLOOKUP(Table3[Symbol],stockComparisonTrading_excel!$A$2:$X$562,18,FALSE)</f>
        <v>30.62</v>
      </c>
      <c r="E381" s="105">
        <f>VLOOKUP(Table3[Symbol],stockComparisonTrading_excel!$A$2:$X$562,18,FALSE)</f>
        <v>30.62</v>
      </c>
      <c r="F381" s="105">
        <f>VLOOKUP(Table3[Symbol],stockComparisonTrading_excel!$A$2:$X$562,18,FALSE)</f>
        <v>30.62</v>
      </c>
      <c r="G381" s="105">
        <f>VLOOKUP(Table3[Symbol],stockComparisonTrading_excel!$A$2:$X$562,18,FALSE)</f>
        <v>30.62</v>
      </c>
      <c r="H381" s="105">
        <f>VLOOKUP(Table3[Symbol],stockComparisonTrading_excel!$A$2:$X$562,18,FALSE)</f>
        <v>30.62</v>
      </c>
      <c r="I381" s="105">
        <f>VLOOKUP(Table3[Symbol],stockComparisonTrading_excel!$A$2:$X$562,18,FALSE)</f>
        <v>30.62</v>
      </c>
      <c r="J381" s="105">
        <f>VLOOKUP(Table3[Symbol],stockComparisonTrading_excel!$A$2:$X$562,18,FALSE)</f>
        <v>30.62</v>
      </c>
      <c r="K381" s="105">
        <f>VLOOKUP(Table3[Symbol],stockComparisonTrading_excel!$A$2:$X$562,18,FALSE)</f>
        <v>30.62</v>
      </c>
      <c r="L381" s="105">
        <f>VLOOKUP(Table3[Symbol],stockComparisonTrading_excel!$A$2:$X$562,18,FALSE)</f>
        <v>30.62</v>
      </c>
      <c r="M381" s="105">
        <f>VLOOKUP(Table3[Symbol],stockComparisonTrading_excel!$A$2:$X$562,18,FALSE)</f>
        <v>30.62</v>
      </c>
      <c r="N381" s="105">
        <f>VLOOKUP(Table3[Symbol],stockComparisonTrading_excel!$A$2:$X$562,18,FALSE)</f>
        <v>30.62</v>
      </c>
      <c r="O381" s="105">
        <f>VLOOKUP(Table3[Symbol],stockComparisonTrading_excel!$A$2:$X$562,17,FALSE)</f>
        <v>5670000000</v>
      </c>
      <c r="P381" s="105">
        <f>VLOOKUP(Table3[Symbol],stockComparisonTrading_excel!$A$2:$X$562,18,FALSE)</f>
        <v>30.62</v>
      </c>
      <c r="Q381" s="105">
        <f>VLOOKUP(Table3[Symbol],stockComparisonTrading_excel!$A$2:$X$562,19,FALSE)</f>
        <v>9.31</v>
      </c>
      <c r="R381" s="105">
        <f>VLOOKUP(Table3[Symbol],stockComparisonTrading_excel!$A$2:$X$562,20,FALSE)</f>
        <v>1.01</v>
      </c>
      <c r="S381" s="105">
        <f>VLOOKUP(Table3[Symbol],stockComparisonTrading_excel!$A$2:$X$562,21,FALSE)</f>
        <v>2.2200000000000002</v>
      </c>
      <c r="T381" s="105">
        <f>VLOOKUP(Table3[Symbol],stockComparisonTrading_excel!$A$2:$X$562,22,FALSE)</f>
        <v>191.95</v>
      </c>
      <c r="U381" s="105">
        <f>VLOOKUP(Table3[Symbol],stockComparisonTrading_excel!$A$2:$X$562,23,FALSE)</f>
        <v>600000000</v>
      </c>
      <c r="V381" s="105">
        <f>VLOOKUP(Table3[Symbol],stockComparisonTrading_excel!$A$2:$X$562,24,FALSE)</f>
        <v>0.6</v>
      </c>
      <c r="W381" s="106" t="str">
        <f>VLOOKUP(Table3[Symbol],Finalcial!$A$2:$P$493,2)</f>
        <v>Q1/2013</v>
      </c>
      <c r="X381" s="107">
        <f>VLOOKUP(Table3[Symbol],Finalcial!$A$2:$P$493,3)</f>
        <v>41364</v>
      </c>
      <c r="Y381" s="107">
        <f>VLOOKUP(Table3[Symbol],Finalcial!$A$2:$P$493,4,FALSE)</f>
        <v>822900</v>
      </c>
      <c r="Z381" s="107">
        <f>VLOOKUP(Table3[Symbol],Finalcial!$A$2:$P$493,5,FALSE)</f>
        <v>214662</v>
      </c>
      <c r="AA381" s="107">
        <f>VLOOKUP(Table3[Symbol],Finalcial!$A$2:$P$493,6,FALSE)</f>
        <v>360000</v>
      </c>
      <c r="AB381" s="107">
        <f>VLOOKUP(Table3[Symbol],Finalcial!$A$2:$P$493,7,FALSE)</f>
        <v>608827</v>
      </c>
      <c r="AC381" s="107">
        <f>VLOOKUP(Table3[Symbol],Finalcial!$A$2:$P$493,8,FALSE)</f>
        <v>200570</v>
      </c>
      <c r="AD381" s="107">
        <f>VLOOKUP(Table3[Symbol],Finalcial!$A$2:$P$493,9,FALSE)</f>
        <v>41453</v>
      </c>
      <c r="AE381" s="107">
        <f>VLOOKUP(Table3[Symbol],Finalcial!$A$2:$P$493,10,FALSE)</f>
        <v>7.0000000000000007E-2</v>
      </c>
      <c r="AF381" s="107">
        <f>VLOOKUP(Table3[Symbol],Finalcial!$A$2:$P$493,11,FALSE)</f>
        <v>0.35</v>
      </c>
      <c r="AG381" s="107">
        <f>VLOOKUP(Table3[Symbol],Finalcial!$A$2:$P$493,12,FALSE)</f>
        <v>20.67</v>
      </c>
      <c r="AH381" s="107">
        <f>VLOOKUP(Table3[Symbol],Finalcial!$A$2:$P$493,13,FALSE)</f>
        <v>24.5</v>
      </c>
      <c r="AI381" s="107">
        <f>VLOOKUP(Table3[Symbol],Finalcial!$A$2:$P$493,14,FALSE)</f>
        <v>34.380000000000003</v>
      </c>
      <c r="AJ381" s="108">
        <f t="shared" si="7"/>
        <v>5.1784430559911225</v>
      </c>
    </row>
    <row r="382" spans="1:36" ht="18.55" customHeight="1" x14ac:dyDescent="0.3">
      <c r="A382" s="64" t="s">
        <v>232</v>
      </c>
      <c r="B382" s="14" t="str">
        <f>VLOOKUP(Table3[Symbol],stockComparisonTrading_excel!$A$2:$X$562,2,FALSE)</f>
        <v>Services: Media &amp; Publishing</v>
      </c>
      <c r="C382" s="104">
        <f>VLOOKUP(Table3[Symbol],stockComparisonTrading_excel!$A$2:$X$562,3,FALSE)</f>
        <v>5.85</v>
      </c>
      <c r="D382" s="105">
        <f>VLOOKUP(Table3[Symbol],stockComparisonTrading_excel!$A$2:$X$562,18,FALSE)</f>
        <v>27.79</v>
      </c>
      <c r="E382" s="105">
        <f>VLOOKUP(Table3[Symbol],stockComparisonTrading_excel!$A$2:$X$562,18,FALSE)</f>
        <v>27.79</v>
      </c>
      <c r="F382" s="105">
        <f>VLOOKUP(Table3[Symbol],stockComparisonTrading_excel!$A$2:$X$562,18,FALSE)</f>
        <v>27.79</v>
      </c>
      <c r="G382" s="105">
        <f>VLOOKUP(Table3[Symbol],stockComparisonTrading_excel!$A$2:$X$562,18,FALSE)</f>
        <v>27.79</v>
      </c>
      <c r="H382" s="105">
        <f>VLOOKUP(Table3[Symbol],stockComparisonTrading_excel!$A$2:$X$562,18,FALSE)</f>
        <v>27.79</v>
      </c>
      <c r="I382" s="105">
        <f>VLOOKUP(Table3[Symbol],stockComparisonTrading_excel!$A$2:$X$562,18,FALSE)</f>
        <v>27.79</v>
      </c>
      <c r="J382" s="105">
        <f>VLOOKUP(Table3[Symbol],stockComparisonTrading_excel!$A$2:$X$562,18,FALSE)</f>
        <v>27.79</v>
      </c>
      <c r="K382" s="105">
        <f>VLOOKUP(Table3[Symbol],stockComparisonTrading_excel!$A$2:$X$562,18,FALSE)</f>
        <v>27.79</v>
      </c>
      <c r="L382" s="105">
        <f>VLOOKUP(Table3[Symbol],stockComparisonTrading_excel!$A$2:$X$562,18,FALSE)</f>
        <v>27.79</v>
      </c>
      <c r="M382" s="105">
        <f>VLOOKUP(Table3[Symbol],stockComparisonTrading_excel!$A$2:$X$562,18,FALSE)</f>
        <v>27.79</v>
      </c>
      <c r="N382" s="105">
        <f>VLOOKUP(Table3[Symbol],stockComparisonTrading_excel!$A$2:$X$562,18,FALSE)</f>
        <v>27.79</v>
      </c>
      <c r="O382" s="105">
        <f>VLOOKUP(Table3[Symbol],stockComparisonTrading_excel!$A$2:$X$562,17,FALSE)</f>
        <v>1707683457.48</v>
      </c>
      <c r="P382" s="105">
        <f>VLOOKUP(Table3[Symbol],stockComparisonTrading_excel!$A$2:$X$562,18,FALSE)</f>
        <v>27.79</v>
      </c>
      <c r="Q382" s="105">
        <f>VLOOKUP(Table3[Symbol],stockComparisonTrading_excel!$A$2:$X$562,19,FALSE)</f>
        <v>3.54</v>
      </c>
      <c r="R382" s="105">
        <f>VLOOKUP(Table3[Symbol],stockComparisonTrading_excel!$A$2:$X$562,20,FALSE)</f>
        <v>1.86</v>
      </c>
      <c r="S382" s="105">
        <f>VLOOKUP(Table3[Symbol],stockComparisonTrading_excel!$A$2:$X$562,21,FALSE)</f>
        <v>0.91</v>
      </c>
      <c r="T382" s="105">
        <f>VLOOKUP(Table3[Symbol],stockComparisonTrading_excel!$A$2:$X$562,22,FALSE)</f>
        <v>78.75</v>
      </c>
      <c r="U382" s="105">
        <f>VLOOKUP(Table3[Symbol],stockComparisonTrading_excel!$A$2:$X$562,23,FALSE)</f>
        <v>469143807</v>
      </c>
      <c r="V382" s="105">
        <f>VLOOKUP(Table3[Symbol],stockComparisonTrading_excel!$A$2:$X$562,24,FALSE)</f>
        <v>1</v>
      </c>
      <c r="W382" s="106" t="str">
        <f>VLOOKUP(Table3[Symbol],Finalcial!$A$2:$P$493,2)</f>
        <v>Q1/2013</v>
      </c>
      <c r="X382" s="107">
        <f>VLOOKUP(Table3[Symbol],Finalcial!$A$2:$P$493,3)</f>
        <v>41364</v>
      </c>
      <c r="Y382" s="107">
        <f>VLOOKUP(Table3[Symbol],Finalcial!$A$2:$P$493,4,FALSE)</f>
        <v>590423</v>
      </c>
      <c r="Z382" s="107">
        <f>VLOOKUP(Table3[Symbol],Finalcial!$A$2:$P$493,5,FALSE)</f>
        <v>87829</v>
      </c>
      <c r="AA382" s="107">
        <f>VLOOKUP(Table3[Symbol],Finalcial!$A$2:$P$493,6,FALSE)</f>
        <v>259144</v>
      </c>
      <c r="AB382" s="107">
        <f>VLOOKUP(Table3[Symbol],Finalcial!$A$2:$P$493,7,FALSE)</f>
        <v>501315</v>
      </c>
      <c r="AC382" s="107">
        <f>VLOOKUP(Table3[Symbol],Finalcial!$A$2:$P$493,8,FALSE)</f>
        <v>175045</v>
      </c>
      <c r="AD382" s="107">
        <f>VLOOKUP(Table3[Symbol],Finalcial!$A$2:$P$493,9,FALSE)</f>
        <v>19385</v>
      </c>
      <c r="AE382" s="107">
        <f>VLOOKUP(Table3[Symbol],Finalcial!$A$2:$P$493,10,FALSE)</f>
        <v>7.0000000000000007E-2</v>
      </c>
      <c r="AF382" s="107">
        <f>VLOOKUP(Table3[Symbol],Finalcial!$A$2:$P$493,11,FALSE)</f>
        <v>0.18</v>
      </c>
      <c r="AG382" s="107">
        <f>VLOOKUP(Table3[Symbol],Finalcial!$A$2:$P$493,12,FALSE)</f>
        <v>11.07</v>
      </c>
      <c r="AH382" s="107">
        <f>VLOOKUP(Table3[Symbol],Finalcial!$A$2:$P$493,13,FALSE)</f>
        <v>13.72</v>
      </c>
      <c r="AI382" s="107">
        <f>VLOOKUP(Table3[Symbol],Finalcial!$A$2:$P$493,14,FALSE)</f>
        <v>12.54</v>
      </c>
      <c r="AJ382" s="108">
        <f t="shared" si="7"/>
        <v>4.5307712148568484</v>
      </c>
    </row>
    <row r="383" spans="1:36" ht="18.55" customHeight="1" x14ac:dyDescent="0.3">
      <c r="A383" s="64" t="s">
        <v>136</v>
      </c>
      <c r="B383" s="14" t="str">
        <f>VLOOKUP(Table3[Symbol],stockComparisonTrading_excel!$A$2:$X$562,2,FALSE)</f>
        <v>Services: Tourism &amp; Leisure</v>
      </c>
      <c r="C383" s="104">
        <f>VLOOKUP(Table3[Symbol],stockComparisonTrading_excel!$A$2:$X$562,3,FALSE)</f>
        <v>4.4400000000000004</v>
      </c>
      <c r="D383" s="105">
        <f>VLOOKUP(Table3[Symbol],stockComparisonTrading_excel!$A$2:$X$562,18,FALSE)</f>
        <v>74.73</v>
      </c>
      <c r="E383" s="105">
        <f>VLOOKUP(Table3[Symbol],stockComparisonTrading_excel!$A$2:$X$562,18,FALSE)</f>
        <v>74.73</v>
      </c>
      <c r="F383" s="105">
        <f>VLOOKUP(Table3[Symbol],stockComparisonTrading_excel!$A$2:$X$562,18,FALSE)</f>
        <v>74.73</v>
      </c>
      <c r="G383" s="105">
        <f>VLOOKUP(Table3[Symbol],stockComparisonTrading_excel!$A$2:$X$562,18,FALSE)</f>
        <v>74.73</v>
      </c>
      <c r="H383" s="105">
        <f>VLOOKUP(Table3[Symbol],stockComparisonTrading_excel!$A$2:$X$562,18,FALSE)</f>
        <v>74.73</v>
      </c>
      <c r="I383" s="105">
        <f>VLOOKUP(Table3[Symbol],stockComparisonTrading_excel!$A$2:$X$562,18,FALSE)</f>
        <v>74.73</v>
      </c>
      <c r="J383" s="105">
        <f>VLOOKUP(Table3[Symbol],stockComparisonTrading_excel!$A$2:$X$562,18,FALSE)</f>
        <v>74.73</v>
      </c>
      <c r="K383" s="105">
        <f>VLOOKUP(Table3[Symbol],stockComparisonTrading_excel!$A$2:$X$562,18,FALSE)</f>
        <v>74.73</v>
      </c>
      <c r="L383" s="105">
        <f>VLOOKUP(Table3[Symbol],stockComparisonTrading_excel!$A$2:$X$562,18,FALSE)</f>
        <v>74.73</v>
      </c>
      <c r="M383" s="105">
        <f>VLOOKUP(Table3[Symbol],stockComparisonTrading_excel!$A$2:$X$562,18,FALSE)</f>
        <v>74.73</v>
      </c>
      <c r="N383" s="105">
        <f>VLOOKUP(Table3[Symbol],stockComparisonTrading_excel!$A$2:$X$562,18,FALSE)</f>
        <v>74.73</v>
      </c>
      <c r="O383" s="105">
        <f>VLOOKUP(Table3[Symbol],stockComparisonTrading_excel!$A$2:$X$562,17,FALSE)</f>
        <v>11586926295.15</v>
      </c>
      <c r="P383" s="105">
        <f>VLOOKUP(Table3[Symbol],stockComparisonTrading_excel!$A$2:$X$562,18,FALSE)</f>
        <v>74.73</v>
      </c>
      <c r="Q383" s="105">
        <f>VLOOKUP(Table3[Symbol],stockComparisonTrading_excel!$A$2:$X$562,19,FALSE)</f>
        <v>3.17</v>
      </c>
      <c r="R383" s="105">
        <f>VLOOKUP(Table3[Symbol],stockComparisonTrading_excel!$A$2:$X$562,20,FALSE)</f>
        <v>1.63</v>
      </c>
      <c r="S383" s="105">
        <f>VLOOKUP(Table3[Symbol],stockComparisonTrading_excel!$A$2:$X$562,21,FALSE)</f>
        <v>0.37</v>
      </c>
      <c r="T383" s="105">
        <f>VLOOKUP(Table3[Symbol],stockComparisonTrading_excel!$A$2:$X$562,22,FALSE)</f>
        <v>91.78</v>
      </c>
      <c r="U383" s="105">
        <f>VLOOKUP(Table3[Symbol],stockComparisonTrading_excel!$A$2:$X$562,23,FALSE)</f>
        <v>2249888601</v>
      </c>
      <c r="V383" s="105">
        <f>VLOOKUP(Table3[Symbol],stockComparisonTrading_excel!$A$2:$X$562,24,FALSE)</f>
        <v>1</v>
      </c>
      <c r="W383" s="106" t="str">
        <f>VLOOKUP(Table3[Symbol],Finalcial!$A$2:$P$493,2)</f>
        <v>Q1/2013</v>
      </c>
      <c r="X383" s="107">
        <f>VLOOKUP(Table3[Symbol],Finalcial!$A$2:$P$493,3)</f>
        <v>41364</v>
      </c>
      <c r="Y383" s="107">
        <f>VLOOKUP(Table3[Symbol],Finalcial!$A$2:$P$493,4,FALSE)</f>
        <v>13356771</v>
      </c>
      <c r="Z383" s="107">
        <f>VLOOKUP(Table3[Symbol],Finalcial!$A$2:$P$493,5,FALSE)</f>
        <v>9488859</v>
      </c>
      <c r="AA383" s="107">
        <f>VLOOKUP(Table3[Symbol],Finalcial!$A$2:$P$493,6,FALSE)</f>
        <v>2249888</v>
      </c>
      <c r="AB383" s="107">
        <f>VLOOKUP(Table3[Symbol],Finalcial!$A$2:$P$493,7,FALSE)</f>
        <v>3656160</v>
      </c>
      <c r="AC383" s="107">
        <f>VLOOKUP(Table3[Symbol],Finalcial!$A$2:$P$493,8,FALSE)</f>
        <v>1305243</v>
      </c>
      <c r="AD383" s="107">
        <f>VLOOKUP(Table3[Symbol],Finalcial!$A$2:$P$493,9,FALSE)</f>
        <v>148160</v>
      </c>
      <c r="AE383" s="107">
        <f>VLOOKUP(Table3[Symbol],Finalcial!$A$2:$P$493,10,FALSE)</f>
        <v>7.0000000000000007E-2</v>
      </c>
      <c r="AF383" s="107">
        <f>VLOOKUP(Table3[Symbol],Finalcial!$A$2:$P$493,11,FALSE)</f>
        <v>2.6</v>
      </c>
      <c r="AG383" s="107">
        <f>VLOOKUP(Table3[Symbol],Finalcial!$A$2:$P$493,12,FALSE)</f>
        <v>11.35</v>
      </c>
      <c r="AH383" s="107">
        <f>VLOOKUP(Table3[Symbol],Finalcial!$A$2:$P$493,13,FALSE)</f>
        <v>5.13</v>
      </c>
      <c r="AI383" s="107">
        <f>VLOOKUP(Table3[Symbol],Finalcial!$A$2:$P$493,14,FALSE)</f>
        <v>4.22</v>
      </c>
      <c r="AJ383" s="108">
        <f t="shared" si="7"/>
        <v>64.04467467602592</v>
      </c>
    </row>
    <row r="384" spans="1:36" ht="18.55" customHeight="1" x14ac:dyDescent="0.3">
      <c r="A384" s="64" t="s">
        <v>83</v>
      </c>
      <c r="B384" s="14" t="str">
        <f>VLOOKUP(Table3[Symbol],stockComparisonTrading_excel!$A$2:$X$562,2,FALSE)</f>
        <v>Technology: Electronic Components</v>
      </c>
      <c r="C384" s="104">
        <f>VLOOKUP(Table3[Symbol],stockComparisonTrading_excel!$A$2:$X$562,3,FALSE)</f>
        <v>3.22</v>
      </c>
      <c r="D384" s="105">
        <f>VLOOKUP(Table3[Symbol],stockComparisonTrading_excel!$A$2:$X$562,18,FALSE)</f>
        <v>11.42</v>
      </c>
      <c r="E384" s="105">
        <f>VLOOKUP(Table3[Symbol],stockComparisonTrading_excel!$A$2:$X$562,18,FALSE)</f>
        <v>11.42</v>
      </c>
      <c r="F384" s="105">
        <f>VLOOKUP(Table3[Symbol],stockComparisonTrading_excel!$A$2:$X$562,18,FALSE)</f>
        <v>11.42</v>
      </c>
      <c r="G384" s="105">
        <f>VLOOKUP(Table3[Symbol],stockComparisonTrading_excel!$A$2:$X$562,18,FALSE)</f>
        <v>11.42</v>
      </c>
      <c r="H384" s="105">
        <f>VLOOKUP(Table3[Symbol],stockComparisonTrading_excel!$A$2:$X$562,18,FALSE)</f>
        <v>11.42</v>
      </c>
      <c r="I384" s="105">
        <f>VLOOKUP(Table3[Symbol],stockComparisonTrading_excel!$A$2:$X$562,18,FALSE)</f>
        <v>11.42</v>
      </c>
      <c r="J384" s="105">
        <f>VLOOKUP(Table3[Symbol],stockComparisonTrading_excel!$A$2:$X$562,18,FALSE)</f>
        <v>11.42</v>
      </c>
      <c r="K384" s="105">
        <f>VLOOKUP(Table3[Symbol],stockComparisonTrading_excel!$A$2:$X$562,18,FALSE)</f>
        <v>11.42</v>
      </c>
      <c r="L384" s="105">
        <f>VLOOKUP(Table3[Symbol],stockComparisonTrading_excel!$A$2:$X$562,18,FALSE)</f>
        <v>11.42</v>
      </c>
      <c r="M384" s="105">
        <f>VLOOKUP(Table3[Symbol],stockComparisonTrading_excel!$A$2:$X$562,18,FALSE)</f>
        <v>11.42</v>
      </c>
      <c r="N384" s="105">
        <f>VLOOKUP(Table3[Symbol],stockComparisonTrading_excel!$A$2:$X$562,18,FALSE)</f>
        <v>11.42</v>
      </c>
      <c r="O384" s="105">
        <f>VLOOKUP(Table3[Symbol],stockComparisonTrading_excel!$A$2:$X$562,17,FALSE)</f>
        <v>14134322104.32</v>
      </c>
      <c r="P384" s="105">
        <f>VLOOKUP(Table3[Symbol],stockComparisonTrading_excel!$A$2:$X$562,18,FALSE)</f>
        <v>11.42</v>
      </c>
      <c r="Q384" s="105">
        <f>VLOOKUP(Table3[Symbol],stockComparisonTrading_excel!$A$2:$X$562,19,FALSE)</f>
        <v>0.93</v>
      </c>
      <c r="R384" s="105">
        <f>VLOOKUP(Table3[Symbol],stockComparisonTrading_excel!$A$2:$X$562,20,FALSE)</f>
        <v>3.73</v>
      </c>
      <c r="S384" s="105">
        <f>VLOOKUP(Table3[Symbol],stockComparisonTrading_excel!$A$2:$X$562,21,FALSE)</f>
        <v>4.62</v>
      </c>
      <c r="T384" s="105">
        <f>VLOOKUP(Table3[Symbol],stockComparisonTrading_excel!$A$2:$X$562,22,FALSE)</f>
        <v>76.41</v>
      </c>
      <c r="U384" s="105">
        <f>VLOOKUP(Table3[Symbol],stockComparisonTrading_excel!$A$2:$X$562,23,FALSE)</f>
        <v>4085064192</v>
      </c>
      <c r="V384" s="105">
        <f>VLOOKUP(Table3[Symbol],stockComparisonTrading_excel!$A$2:$X$562,24,FALSE)</f>
        <v>1</v>
      </c>
      <c r="W384" s="106" t="str">
        <f>VLOOKUP(Table3[Symbol],Finalcial!$A$2:$P$493,2)</f>
        <v>Q1/2013</v>
      </c>
      <c r="X384" s="107">
        <f>VLOOKUP(Table3[Symbol],Finalcial!$A$2:$P$493,3)</f>
        <v>41364</v>
      </c>
      <c r="Y384" s="107">
        <f>VLOOKUP(Table3[Symbol],Finalcial!$A$2:$P$493,4,FALSE)</f>
        <v>54335902</v>
      </c>
      <c r="Z384" s="107">
        <f>VLOOKUP(Table3[Symbol],Finalcial!$A$2:$P$493,5,FALSE)</f>
        <v>39122066</v>
      </c>
      <c r="AA384" s="107">
        <f>VLOOKUP(Table3[Symbol],Finalcial!$A$2:$P$493,6,FALSE)</f>
        <v>4077556</v>
      </c>
      <c r="AB384" s="107">
        <f>VLOOKUP(Table3[Symbol],Finalcial!$A$2:$P$493,7,FALSE)</f>
        <v>15213836</v>
      </c>
      <c r="AC384" s="107">
        <f>VLOOKUP(Table3[Symbol],Finalcial!$A$2:$P$493,8,FALSE)</f>
        <v>29863763</v>
      </c>
      <c r="AD384" s="107">
        <f>VLOOKUP(Table3[Symbol],Finalcial!$A$2:$P$493,9,FALSE)</f>
        <v>273804</v>
      </c>
      <c r="AE384" s="107">
        <f>VLOOKUP(Table3[Symbol],Finalcial!$A$2:$P$493,10,FALSE)</f>
        <v>7.0000000000000007E-2</v>
      </c>
      <c r="AF384" s="107">
        <f>VLOOKUP(Table3[Symbol],Finalcial!$A$2:$P$493,11,FALSE)</f>
        <v>2.57</v>
      </c>
      <c r="AG384" s="107">
        <f>VLOOKUP(Table3[Symbol],Finalcial!$A$2:$P$493,12,FALSE)</f>
        <v>0.92</v>
      </c>
      <c r="AH384" s="107">
        <f>VLOOKUP(Table3[Symbol],Finalcial!$A$2:$P$493,13,FALSE)</f>
        <v>2.89</v>
      </c>
      <c r="AI384" s="107">
        <f>VLOOKUP(Table3[Symbol],Finalcial!$A$2:$P$493,14,FALSE)</f>
        <v>8.26</v>
      </c>
      <c r="AJ384" s="108">
        <f t="shared" si="7"/>
        <v>142.88347138829235</v>
      </c>
    </row>
    <row r="385" spans="1:36" ht="18.55" customHeight="1" x14ac:dyDescent="0.3">
      <c r="A385" s="38" t="s">
        <v>471</v>
      </c>
      <c r="B385" s="14" t="str">
        <f>VLOOKUP(Table3[Symbol],stockComparisonTrading_excel!$A$2:$X$562,2,FALSE)</f>
        <v>Agribusiness</v>
      </c>
      <c r="C385" s="104">
        <f>VLOOKUP(Table3[Symbol],stockComparisonTrading_excel!$A$2:$X$562,3,FALSE)</f>
        <v>3.28</v>
      </c>
      <c r="D385" s="105" t="str">
        <f>VLOOKUP(Table3[Symbol],stockComparisonTrading_excel!$A$2:$X$562,18,FALSE)</f>
        <v>N/A</v>
      </c>
      <c r="E385" s="105" t="str">
        <f>VLOOKUP(Table3[Symbol],stockComparisonTrading_excel!$A$2:$X$562,18,FALSE)</f>
        <v>N/A</v>
      </c>
      <c r="F385" s="105" t="str">
        <f>VLOOKUP(Table3[Symbol],stockComparisonTrading_excel!$A$2:$X$562,18,FALSE)</f>
        <v>N/A</v>
      </c>
      <c r="G385" s="105" t="str">
        <f>VLOOKUP(Table3[Symbol],stockComparisonTrading_excel!$A$2:$X$562,18,FALSE)</f>
        <v>N/A</v>
      </c>
      <c r="H385" s="105" t="str">
        <f>VLOOKUP(Table3[Symbol],stockComparisonTrading_excel!$A$2:$X$562,18,FALSE)</f>
        <v>N/A</v>
      </c>
      <c r="I385" s="105" t="str">
        <f>VLOOKUP(Table3[Symbol],stockComparisonTrading_excel!$A$2:$X$562,18,FALSE)</f>
        <v>N/A</v>
      </c>
      <c r="J385" s="105" t="str">
        <f>VLOOKUP(Table3[Symbol],stockComparisonTrading_excel!$A$2:$X$562,18,FALSE)</f>
        <v>N/A</v>
      </c>
      <c r="K385" s="105" t="str">
        <f>VLOOKUP(Table3[Symbol],stockComparisonTrading_excel!$A$2:$X$562,18,FALSE)</f>
        <v>N/A</v>
      </c>
      <c r="L385" s="105" t="str">
        <f>VLOOKUP(Table3[Symbol],stockComparisonTrading_excel!$A$2:$X$562,18,FALSE)</f>
        <v>N/A</v>
      </c>
      <c r="M385" s="105" t="str">
        <f>VLOOKUP(Table3[Symbol],stockComparisonTrading_excel!$A$2:$X$562,18,FALSE)</f>
        <v>N/A</v>
      </c>
      <c r="N385" s="105" t="str">
        <f>VLOOKUP(Table3[Symbol],stockComparisonTrading_excel!$A$2:$X$562,18,FALSE)</f>
        <v>N/A</v>
      </c>
      <c r="O385" s="105">
        <f>VLOOKUP(Table3[Symbol],stockComparisonTrading_excel!$A$2:$X$562,17,FALSE)</f>
        <v>2030732380.6199999</v>
      </c>
      <c r="P385" s="105" t="str">
        <f>VLOOKUP(Table3[Symbol],stockComparisonTrading_excel!$A$2:$X$562,18,FALSE)</f>
        <v>N/A</v>
      </c>
      <c r="Q385" s="105">
        <f>VLOOKUP(Table3[Symbol],stockComparisonTrading_excel!$A$2:$X$562,19,FALSE)</f>
        <v>1.35</v>
      </c>
      <c r="R385" s="105">
        <f>VLOOKUP(Table3[Symbol],stockComparisonTrading_excel!$A$2:$X$562,20,FALSE)</f>
        <v>2.2000000000000002</v>
      </c>
      <c r="S385" s="105" t="str">
        <f>VLOOKUP(Table3[Symbol],stockComparisonTrading_excel!$A$2:$X$562,21,FALSE)</f>
        <v>-</v>
      </c>
      <c r="T385" s="105">
        <f>VLOOKUP(Table3[Symbol],stockComparisonTrading_excel!$A$2:$X$562,22,FALSE)</f>
        <v>33.869999999999997</v>
      </c>
      <c r="U385" s="105">
        <f>VLOOKUP(Table3[Symbol],stockComparisonTrading_excel!$A$2:$X$562,23,FALSE)</f>
        <v>681453819</v>
      </c>
      <c r="V385" s="105">
        <f>VLOOKUP(Table3[Symbol],stockComparisonTrading_excel!$A$2:$X$562,24,FALSE)</f>
        <v>1</v>
      </c>
      <c r="W385" s="106" t="str">
        <f>VLOOKUP(Table3[Symbol],Finalcial!$A$2:$P$493,2)</f>
        <v>Q1/2013</v>
      </c>
      <c r="X385" s="107">
        <f>VLOOKUP(Table3[Symbol],Finalcial!$A$2:$P$493,3)</f>
        <v>41364</v>
      </c>
      <c r="Y385" s="107">
        <f>VLOOKUP(Table3[Symbol],Finalcial!$A$2:$P$493,4,FALSE)</f>
        <v>7148903</v>
      </c>
      <c r="Z385" s="107">
        <f>VLOOKUP(Table3[Symbol],Finalcial!$A$2:$P$493,5,FALSE)</f>
        <v>5641635</v>
      </c>
      <c r="AA385" s="107">
        <f>VLOOKUP(Table3[Symbol],Finalcial!$A$2:$P$493,6,FALSE)</f>
        <v>681454</v>
      </c>
      <c r="AB385" s="107">
        <f>VLOOKUP(Table3[Symbol],Finalcial!$A$2:$P$493,7,FALSE)</f>
        <v>1500100</v>
      </c>
      <c r="AC385" s="107">
        <f>VLOOKUP(Table3[Symbol],Finalcial!$A$2:$P$493,8,FALSE)</f>
        <v>4068415</v>
      </c>
      <c r="AD385" s="107">
        <f>VLOOKUP(Table3[Symbol],Finalcial!$A$2:$P$493,9,FALSE)</f>
        <v>41241</v>
      </c>
      <c r="AE385" s="107">
        <f>VLOOKUP(Table3[Symbol],Finalcial!$A$2:$P$493,10,FALSE)</f>
        <v>0.06</v>
      </c>
      <c r="AF385" s="107">
        <f>VLOOKUP(Table3[Symbol],Finalcial!$A$2:$P$493,11,FALSE)</f>
        <v>3.76</v>
      </c>
      <c r="AG385" s="107">
        <f>VLOOKUP(Table3[Symbol],Finalcial!$A$2:$P$493,12,FALSE)</f>
        <v>1.01</v>
      </c>
      <c r="AH385" s="107">
        <f>VLOOKUP(Table3[Symbol],Finalcial!$A$2:$P$493,13,FALSE)</f>
        <v>0.72</v>
      </c>
      <c r="AI385" s="107">
        <f>VLOOKUP(Table3[Symbol],Finalcial!$A$2:$P$493,14,FALSE)</f>
        <v>-12.99</v>
      </c>
      <c r="AJ385" s="108">
        <f t="shared" si="7"/>
        <v>136.79675565577944</v>
      </c>
    </row>
    <row r="386" spans="1:36" ht="18.55" customHeight="1" x14ac:dyDescent="0.3">
      <c r="A386" s="43" t="s">
        <v>148</v>
      </c>
      <c r="B386" s="14" t="str">
        <f>VLOOKUP(Table3[Symbol],stockComparisonTrading_excel!$A$2:$X$562,2,FALSE)</f>
        <v>Financials: Finance and Securities</v>
      </c>
      <c r="C386" s="104">
        <f>VLOOKUP(Table3[Symbol],stockComparisonTrading_excel!$A$2:$X$562,3,FALSE)</f>
        <v>0.74</v>
      </c>
      <c r="D386" s="105">
        <f>VLOOKUP(Table3[Symbol],stockComparisonTrading_excel!$A$2:$X$562,18,FALSE)</f>
        <v>15.63</v>
      </c>
      <c r="E386" s="105">
        <f>VLOOKUP(Table3[Symbol],stockComparisonTrading_excel!$A$2:$X$562,18,FALSE)</f>
        <v>15.63</v>
      </c>
      <c r="F386" s="105">
        <f>VLOOKUP(Table3[Symbol],stockComparisonTrading_excel!$A$2:$X$562,18,FALSE)</f>
        <v>15.63</v>
      </c>
      <c r="G386" s="105">
        <f>VLOOKUP(Table3[Symbol],stockComparisonTrading_excel!$A$2:$X$562,18,FALSE)</f>
        <v>15.63</v>
      </c>
      <c r="H386" s="105">
        <f>VLOOKUP(Table3[Symbol],stockComparisonTrading_excel!$A$2:$X$562,18,FALSE)</f>
        <v>15.63</v>
      </c>
      <c r="I386" s="105">
        <f>VLOOKUP(Table3[Symbol],stockComparisonTrading_excel!$A$2:$X$562,18,FALSE)</f>
        <v>15.63</v>
      </c>
      <c r="J386" s="105">
        <f>VLOOKUP(Table3[Symbol],stockComparisonTrading_excel!$A$2:$X$562,18,FALSE)</f>
        <v>15.63</v>
      </c>
      <c r="K386" s="105">
        <f>VLOOKUP(Table3[Symbol],stockComparisonTrading_excel!$A$2:$X$562,18,FALSE)</f>
        <v>15.63</v>
      </c>
      <c r="L386" s="105">
        <f>VLOOKUP(Table3[Symbol],stockComparisonTrading_excel!$A$2:$X$562,18,FALSE)</f>
        <v>15.63</v>
      </c>
      <c r="M386" s="105">
        <f>VLOOKUP(Table3[Symbol],stockComparisonTrading_excel!$A$2:$X$562,18,FALSE)</f>
        <v>15.63</v>
      </c>
      <c r="N386" s="105">
        <f>VLOOKUP(Table3[Symbol],stockComparisonTrading_excel!$A$2:$X$562,18,FALSE)</f>
        <v>15.63</v>
      </c>
      <c r="O386" s="105">
        <f>VLOOKUP(Table3[Symbol],stockComparisonTrading_excel!$A$2:$X$562,17,FALSE)</f>
        <v>1285110142.5599999</v>
      </c>
      <c r="P386" s="105">
        <f>VLOOKUP(Table3[Symbol],stockComparisonTrading_excel!$A$2:$X$562,18,FALSE)</f>
        <v>15.63</v>
      </c>
      <c r="Q386" s="105">
        <f>VLOOKUP(Table3[Symbol],stockComparisonTrading_excel!$A$2:$X$562,19,FALSE)</f>
        <v>0.94</v>
      </c>
      <c r="R386" s="105">
        <f>VLOOKUP(Table3[Symbol],stockComparisonTrading_excel!$A$2:$X$562,20,FALSE)</f>
        <v>1.25</v>
      </c>
      <c r="S386" s="105" t="str">
        <f>VLOOKUP(Table3[Symbol],stockComparisonTrading_excel!$A$2:$X$562,21,FALSE)</f>
        <v>-</v>
      </c>
      <c r="T386" s="105">
        <f>VLOOKUP(Table3[Symbol],stockComparisonTrading_excel!$A$2:$X$562,22,FALSE)</f>
        <v>233.64</v>
      </c>
      <c r="U386" s="105">
        <f>VLOOKUP(Table3[Symbol],stockComparisonTrading_excel!$A$2:$X$562,23,FALSE)</f>
        <v>1089076392</v>
      </c>
      <c r="V386" s="105">
        <f>VLOOKUP(Table3[Symbol],stockComparisonTrading_excel!$A$2:$X$562,24,FALSE)</f>
        <v>1</v>
      </c>
      <c r="W386" s="106" t="str">
        <f>VLOOKUP(Table3[Symbol],Finalcial!$A$2:$P$493,2)</f>
        <v>Q1/2013</v>
      </c>
      <c r="X386" s="107">
        <f>VLOOKUP(Table3[Symbol],Finalcial!$A$2:$P$493,3)</f>
        <v>41364</v>
      </c>
      <c r="Y386" s="107">
        <f>VLOOKUP(Table3[Symbol],Finalcial!$A$2:$P$493,4,FALSE)</f>
        <v>3288003</v>
      </c>
      <c r="Z386" s="107">
        <f>VLOOKUP(Table3[Symbol],Finalcial!$A$2:$P$493,5,FALSE)</f>
        <v>1923323</v>
      </c>
      <c r="AA386" s="107">
        <f>VLOOKUP(Table3[Symbol],Finalcial!$A$2:$P$493,6,FALSE)</f>
        <v>1089076</v>
      </c>
      <c r="AB386" s="107">
        <f>VLOOKUP(Table3[Symbol],Finalcial!$A$2:$P$493,7,FALSE)</f>
        <v>1364680</v>
      </c>
      <c r="AC386" s="107">
        <f>VLOOKUP(Table3[Symbol],Finalcial!$A$2:$P$493,8,FALSE)</f>
        <v>9820610</v>
      </c>
      <c r="AD386" s="107">
        <f>VLOOKUP(Table3[Symbol],Finalcial!$A$2:$P$493,9,FALSE)</f>
        <v>70397</v>
      </c>
      <c r="AE386" s="107">
        <f>VLOOKUP(Table3[Symbol],Finalcial!$A$2:$P$493,10,FALSE)</f>
        <v>0.06</v>
      </c>
      <c r="AF386" s="107">
        <f>VLOOKUP(Table3[Symbol],Finalcial!$A$2:$P$493,11,FALSE)</f>
        <v>1.41</v>
      </c>
      <c r="AG386" s="107">
        <f>VLOOKUP(Table3[Symbol],Finalcial!$A$2:$P$493,12,FALSE)</f>
        <v>0.72</v>
      </c>
      <c r="AH386" s="107">
        <f>VLOOKUP(Table3[Symbol],Finalcial!$A$2:$P$493,13,FALSE)</f>
        <v>3.96</v>
      </c>
      <c r="AI386" s="107">
        <f>VLOOKUP(Table3[Symbol],Finalcial!$A$2:$P$493,14,FALSE)</f>
        <v>6.24</v>
      </c>
      <c r="AJ386" s="108">
        <f t="shared" si="7"/>
        <v>27.321093228404621</v>
      </c>
    </row>
    <row r="387" spans="1:36" ht="18.55" customHeight="1" x14ac:dyDescent="0.3">
      <c r="A387" s="64" t="s">
        <v>318</v>
      </c>
      <c r="B387" s="14" t="str">
        <f>VLOOKUP(Table3[Symbol],stockComparisonTrading_excel!$A$2:$X$562,2,FALSE)</f>
        <v>Property &amp; Construction: Property Development</v>
      </c>
      <c r="C387" s="104">
        <f>VLOOKUP(Table3[Symbol],stockComparisonTrading_excel!$A$2:$X$562,3,FALSE)</f>
        <v>2.14</v>
      </c>
      <c r="D387" s="105">
        <f>VLOOKUP(Table3[Symbol],stockComparisonTrading_excel!$A$2:$X$562,18,FALSE)</f>
        <v>14.64</v>
      </c>
      <c r="E387" s="105">
        <f>VLOOKUP(Table3[Symbol],stockComparisonTrading_excel!$A$2:$X$562,18,FALSE)</f>
        <v>14.64</v>
      </c>
      <c r="F387" s="105">
        <f>VLOOKUP(Table3[Symbol],stockComparisonTrading_excel!$A$2:$X$562,18,FALSE)</f>
        <v>14.64</v>
      </c>
      <c r="G387" s="105">
        <f>VLOOKUP(Table3[Symbol],stockComparisonTrading_excel!$A$2:$X$562,18,FALSE)</f>
        <v>14.64</v>
      </c>
      <c r="H387" s="105">
        <f>VLOOKUP(Table3[Symbol],stockComparisonTrading_excel!$A$2:$X$562,18,FALSE)</f>
        <v>14.64</v>
      </c>
      <c r="I387" s="105">
        <f>VLOOKUP(Table3[Symbol],stockComparisonTrading_excel!$A$2:$X$562,18,FALSE)</f>
        <v>14.64</v>
      </c>
      <c r="J387" s="105">
        <f>VLOOKUP(Table3[Symbol],stockComparisonTrading_excel!$A$2:$X$562,18,FALSE)</f>
        <v>14.64</v>
      </c>
      <c r="K387" s="105">
        <f>VLOOKUP(Table3[Symbol],stockComparisonTrading_excel!$A$2:$X$562,18,FALSE)</f>
        <v>14.64</v>
      </c>
      <c r="L387" s="105">
        <f>VLOOKUP(Table3[Symbol],stockComparisonTrading_excel!$A$2:$X$562,18,FALSE)</f>
        <v>14.64</v>
      </c>
      <c r="M387" s="105">
        <f>VLOOKUP(Table3[Symbol],stockComparisonTrading_excel!$A$2:$X$562,18,FALSE)</f>
        <v>14.64</v>
      </c>
      <c r="N387" s="105">
        <f>VLOOKUP(Table3[Symbol],stockComparisonTrading_excel!$A$2:$X$562,18,FALSE)</f>
        <v>14.64</v>
      </c>
      <c r="O387" s="105">
        <f>VLOOKUP(Table3[Symbol],stockComparisonTrading_excel!$A$2:$X$562,17,FALSE)</f>
        <v>39122849775.779999</v>
      </c>
      <c r="P387" s="105">
        <f>VLOOKUP(Table3[Symbol],stockComparisonTrading_excel!$A$2:$X$562,18,FALSE)</f>
        <v>14.64</v>
      </c>
      <c r="Q387" s="105">
        <f>VLOOKUP(Table3[Symbol],stockComparisonTrading_excel!$A$2:$X$562,19,FALSE)</f>
        <v>2.39</v>
      </c>
      <c r="R387" s="105">
        <f>VLOOKUP(Table3[Symbol],stockComparisonTrading_excel!$A$2:$X$562,20,FALSE)</f>
        <v>1.78</v>
      </c>
      <c r="S387" s="105">
        <f>VLOOKUP(Table3[Symbol],stockComparisonTrading_excel!$A$2:$X$562,21,FALSE)</f>
        <v>2.82</v>
      </c>
      <c r="T387" s="105">
        <f>VLOOKUP(Table3[Symbol],stockComparisonTrading_excel!$A$2:$X$562,22,FALSE)</f>
        <v>205.77</v>
      </c>
      <c r="U387" s="105">
        <f>VLOOKUP(Table3[Symbol],stockComparisonTrading_excel!$A$2:$X$562,23,FALSE)</f>
        <v>9183767553</v>
      </c>
      <c r="V387" s="105">
        <f>VLOOKUP(Table3[Symbol],stockComparisonTrading_excel!$A$2:$X$562,24,FALSE)</f>
        <v>1</v>
      </c>
      <c r="W387" s="106" t="str">
        <f>VLOOKUP(Table3[Symbol],Finalcial!$A$2:$P$493,2)</f>
        <v>Q4/2012</v>
      </c>
      <c r="X387" s="107">
        <f>VLOOKUP(Table3[Symbol],Finalcial!$A$2:$P$493,3)</f>
        <v>41274</v>
      </c>
      <c r="Y387" s="107">
        <f>VLOOKUP(Table3[Symbol],Finalcial!$A$2:$P$493,4,FALSE)</f>
        <v>42078395</v>
      </c>
      <c r="Z387" s="107">
        <f>VLOOKUP(Table3[Symbol],Finalcial!$A$2:$P$493,5,FALSE)</f>
        <v>25707411</v>
      </c>
      <c r="AA387" s="107">
        <f>VLOOKUP(Table3[Symbol],Finalcial!$A$2:$P$493,6,FALSE)</f>
        <v>9183768</v>
      </c>
      <c r="AB387" s="107">
        <f>VLOOKUP(Table3[Symbol],Finalcial!$A$2:$P$493,7,FALSE)</f>
        <v>16370984</v>
      </c>
      <c r="AC387" s="107">
        <f>VLOOKUP(Table3[Symbol],Finalcial!$A$2:$P$493,8,FALSE)</f>
        <v>3747561</v>
      </c>
      <c r="AD387" s="107">
        <f>VLOOKUP(Table3[Symbol],Finalcial!$A$2:$P$493,9,FALSE)</f>
        <v>590278</v>
      </c>
      <c r="AE387" s="107">
        <f>VLOOKUP(Table3[Symbol],Finalcial!$A$2:$P$493,10,FALSE)</f>
        <v>0.06</v>
      </c>
      <c r="AF387" s="107">
        <f>VLOOKUP(Table3[Symbol],Finalcial!$A$2:$P$493,11,FALSE)</f>
        <v>1.57</v>
      </c>
      <c r="AG387" s="107">
        <f>VLOOKUP(Table3[Symbol],Finalcial!$A$2:$P$493,12,FALSE)</f>
        <v>15.75</v>
      </c>
      <c r="AH387" s="107">
        <f>VLOOKUP(Table3[Symbol],Finalcial!$A$2:$P$493,13,FALSE)</f>
        <v>9.36</v>
      </c>
      <c r="AI387" s="107">
        <f>VLOOKUP(Table3[Symbol],Finalcial!$A$2:$P$493,14,FALSE)</f>
        <v>17.93</v>
      </c>
      <c r="AJ387" s="108">
        <f t="shared" si="7"/>
        <v>43.551362239487155</v>
      </c>
    </row>
    <row r="388" spans="1:36" ht="18.55" customHeight="1" x14ac:dyDescent="0.3">
      <c r="A388" s="64" t="s">
        <v>345</v>
      </c>
      <c r="B388" s="14" t="str">
        <f>VLOOKUP(Table3[Symbol],stockComparisonTrading_excel!$A$2:$X$562,2,FALSE)</f>
        <v>Property &amp; Construction: Property Development</v>
      </c>
      <c r="C388" s="104">
        <f>VLOOKUP(Table3[Symbol],stockComparisonTrading_excel!$A$2:$X$562,3,FALSE)</f>
        <v>28.75</v>
      </c>
      <c r="D388" s="105">
        <f>VLOOKUP(Table3[Symbol],stockComparisonTrading_excel!$A$2:$X$562,18,FALSE)</f>
        <v>20.86</v>
      </c>
      <c r="E388" s="105">
        <f>VLOOKUP(Table3[Symbol],stockComparisonTrading_excel!$A$2:$X$562,18,FALSE)</f>
        <v>20.86</v>
      </c>
      <c r="F388" s="105">
        <f>VLOOKUP(Table3[Symbol],stockComparisonTrading_excel!$A$2:$X$562,18,FALSE)</f>
        <v>20.86</v>
      </c>
      <c r="G388" s="105">
        <f>VLOOKUP(Table3[Symbol],stockComparisonTrading_excel!$A$2:$X$562,18,FALSE)</f>
        <v>20.86</v>
      </c>
      <c r="H388" s="105">
        <f>VLOOKUP(Table3[Symbol],stockComparisonTrading_excel!$A$2:$X$562,18,FALSE)</f>
        <v>20.86</v>
      </c>
      <c r="I388" s="105">
        <f>VLOOKUP(Table3[Symbol],stockComparisonTrading_excel!$A$2:$X$562,18,FALSE)</f>
        <v>20.86</v>
      </c>
      <c r="J388" s="105">
        <f>VLOOKUP(Table3[Symbol],stockComparisonTrading_excel!$A$2:$X$562,18,FALSE)</f>
        <v>20.86</v>
      </c>
      <c r="K388" s="105">
        <f>VLOOKUP(Table3[Symbol],stockComparisonTrading_excel!$A$2:$X$562,18,FALSE)</f>
        <v>20.86</v>
      </c>
      <c r="L388" s="105">
        <f>VLOOKUP(Table3[Symbol],stockComparisonTrading_excel!$A$2:$X$562,18,FALSE)</f>
        <v>20.86</v>
      </c>
      <c r="M388" s="105">
        <f>VLOOKUP(Table3[Symbol],stockComparisonTrading_excel!$A$2:$X$562,18,FALSE)</f>
        <v>20.86</v>
      </c>
      <c r="N388" s="105">
        <f>VLOOKUP(Table3[Symbol],stockComparisonTrading_excel!$A$2:$X$562,18,FALSE)</f>
        <v>20.86</v>
      </c>
      <c r="O388" s="105">
        <f>VLOOKUP(Table3[Symbol],stockComparisonTrading_excel!$A$2:$X$562,17,FALSE)</f>
        <v>21439762500</v>
      </c>
      <c r="P388" s="105">
        <f>VLOOKUP(Table3[Symbol],stockComparisonTrading_excel!$A$2:$X$562,18,FALSE)</f>
        <v>20.86</v>
      </c>
      <c r="Q388" s="105">
        <f>VLOOKUP(Table3[Symbol],stockComparisonTrading_excel!$A$2:$X$562,19,FALSE)</f>
        <v>2.4700000000000002</v>
      </c>
      <c r="R388" s="105">
        <f>VLOOKUP(Table3[Symbol],stockComparisonTrading_excel!$A$2:$X$562,20,FALSE)</f>
        <v>2.63</v>
      </c>
      <c r="S388" s="105">
        <f>VLOOKUP(Table3[Symbol],stockComparisonTrading_excel!$A$2:$X$562,21,FALSE)</f>
        <v>0.44</v>
      </c>
      <c r="T388" s="105">
        <f>VLOOKUP(Table3[Symbol],stockComparisonTrading_excel!$A$2:$X$562,22,FALSE)</f>
        <v>17.89</v>
      </c>
      <c r="U388" s="105">
        <f>VLOOKUP(Table3[Symbol],stockComparisonTrading_excel!$A$2:$X$562,23,FALSE)</f>
        <v>3298425000</v>
      </c>
      <c r="V388" s="105">
        <f>VLOOKUP(Table3[Symbol],stockComparisonTrading_excel!$A$2:$X$562,24,FALSE)</f>
        <v>1</v>
      </c>
      <c r="W388" s="106" t="str">
        <f>VLOOKUP(Table3[Symbol],Finalcial!$A$2:$P$493,2)</f>
        <v>Q4/2012</v>
      </c>
      <c r="X388" s="107">
        <f>VLOOKUP(Table3[Symbol],Finalcial!$A$2:$P$493,3)</f>
        <v>41274</v>
      </c>
      <c r="Y388" s="107">
        <f>VLOOKUP(Table3[Symbol],Finalcial!$A$2:$P$493,4,FALSE)</f>
        <v>24448613</v>
      </c>
      <c r="Z388" s="107">
        <f>VLOOKUP(Table3[Symbol],Finalcial!$A$2:$P$493,5,FALSE)</f>
        <v>14672632</v>
      </c>
      <c r="AA388" s="107">
        <f>VLOOKUP(Table3[Symbol],Finalcial!$A$2:$P$493,6,FALSE)</f>
        <v>3298125</v>
      </c>
      <c r="AB388" s="107">
        <f>VLOOKUP(Table3[Symbol],Finalcial!$A$2:$P$493,7,FALSE)</f>
        <v>9775981</v>
      </c>
      <c r="AC388" s="107">
        <f>VLOOKUP(Table3[Symbol],Finalcial!$A$2:$P$493,8,FALSE)</f>
        <v>1759241</v>
      </c>
      <c r="AD388" s="107">
        <f>VLOOKUP(Table3[Symbol],Finalcial!$A$2:$P$493,9,FALSE)</f>
        <v>225439</v>
      </c>
      <c r="AE388" s="107">
        <f>VLOOKUP(Table3[Symbol],Finalcial!$A$2:$P$493,10,FALSE)</f>
        <v>0.06</v>
      </c>
      <c r="AF388" s="107">
        <f>VLOOKUP(Table3[Symbol],Finalcial!$A$2:$P$493,11,FALSE)</f>
        <v>1.5</v>
      </c>
      <c r="AG388" s="107">
        <f>VLOOKUP(Table3[Symbol],Finalcial!$A$2:$P$493,12,FALSE)</f>
        <v>12.81</v>
      </c>
      <c r="AH388" s="107">
        <f>VLOOKUP(Table3[Symbol],Finalcial!$A$2:$P$493,13,FALSE)</f>
        <v>6.66</v>
      </c>
      <c r="AI388" s="107">
        <f>VLOOKUP(Table3[Symbol],Finalcial!$A$2:$P$493,14,FALSE)</f>
        <v>11.96</v>
      </c>
      <c r="AJ388" s="108">
        <f t="shared" si="7"/>
        <v>65.084710276394063</v>
      </c>
    </row>
    <row r="389" spans="1:36" ht="18.55" customHeight="1" x14ac:dyDescent="0.3">
      <c r="A389" s="64" t="s">
        <v>301</v>
      </c>
      <c r="B389" s="14" t="str">
        <f>VLOOKUP(Table3[Symbol],stockComparisonTrading_excel!$A$2:$X$562,2,FALSE)</f>
        <v>Services: Media &amp; Publishing</v>
      </c>
      <c r="C389" s="104">
        <f>VLOOKUP(Table3[Symbol],stockComparisonTrading_excel!$A$2:$X$562,3,FALSE)</f>
        <v>4.62</v>
      </c>
      <c r="D389" s="105">
        <f>VLOOKUP(Table3[Symbol],stockComparisonTrading_excel!$A$2:$X$562,18,FALSE)</f>
        <v>23.98</v>
      </c>
      <c r="E389" s="105">
        <f>VLOOKUP(Table3[Symbol],stockComparisonTrading_excel!$A$2:$X$562,18,FALSE)</f>
        <v>23.98</v>
      </c>
      <c r="F389" s="105">
        <f>VLOOKUP(Table3[Symbol],stockComparisonTrading_excel!$A$2:$X$562,18,FALSE)</f>
        <v>23.98</v>
      </c>
      <c r="G389" s="105">
        <f>VLOOKUP(Table3[Symbol],stockComparisonTrading_excel!$A$2:$X$562,18,FALSE)</f>
        <v>23.98</v>
      </c>
      <c r="H389" s="105">
        <f>VLOOKUP(Table3[Symbol],stockComparisonTrading_excel!$A$2:$X$562,18,FALSE)</f>
        <v>23.98</v>
      </c>
      <c r="I389" s="105">
        <f>VLOOKUP(Table3[Symbol],stockComparisonTrading_excel!$A$2:$X$562,18,FALSE)</f>
        <v>23.98</v>
      </c>
      <c r="J389" s="105">
        <f>VLOOKUP(Table3[Symbol],stockComparisonTrading_excel!$A$2:$X$562,18,FALSE)</f>
        <v>23.98</v>
      </c>
      <c r="K389" s="105">
        <f>VLOOKUP(Table3[Symbol],stockComparisonTrading_excel!$A$2:$X$562,18,FALSE)</f>
        <v>23.98</v>
      </c>
      <c r="L389" s="105">
        <f>VLOOKUP(Table3[Symbol],stockComparisonTrading_excel!$A$2:$X$562,18,FALSE)</f>
        <v>23.98</v>
      </c>
      <c r="M389" s="105">
        <f>VLOOKUP(Table3[Symbol],stockComparisonTrading_excel!$A$2:$X$562,18,FALSE)</f>
        <v>23.98</v>
      </c>
      <c r="N389" s="105">
        <f>VLOOKUP(Table3[Symbol],stockComparisonTrading_excel!$A$2:$X$562,18,FALSE)</f>
        <v>23.98</v>
      </c>
      <c r="O389" s="105">
        <f>VLOOKUP(Table3[Symbol],stockComparisonTrading_excel!$A$2:$X$562,17,FALSE)</f>
        <v>3575000000</v>
      </c>
      <c r="P389" s="105">
        <f>VLOOKUP(Table3[Symbol],stockComparisonTrading_excel!$A$2:$X$562,18,FALSE)</f>
        <v>23.98</v>
      </c>
      <c r="Q389" s="105">
        <f>VLOOKUP(Table3[Symbol],stockComparisonTrading_excel!$A$2:$X$562,19,FALSE)</f>
        <v>4.13</v>
      </c>
      <c r="R389" s="105">
        <f>VLOOKUP(Table3[Symbol],stockComparisonTrading_excel!$A$2:$X$562,20,FALSE)</f>
        <v>1.73</v>
      </c>
      <c r="S389" s="105">
        <f>VLOOKUP(Table3[Symbol],stockComparisonTrading_excel!$A$2:$X$562,21,FALSE)</f>
        <v>2.2400000000000002</v>
      </c>
      <c r="T389" s="105">
        <f>VLOOKUP(Table3[Symbol],stockComparisonTrading_excel!$A$2:$X$562,22,FALSE)</f>
        <v>32.64</v>
      </c>
      <c r="U389" s="105">
        <f>VLOOKUP(Table3[Symbol],stockComparisonTrading_excel!$A$2:$X$562,23,FALSE)</f>
        <v>500000000</v>
      </c>
      <c r="V389" s="105">
        <f>VLOOKUP(Table3[Symbol],stockComparisonTrading_excel!$A$2:$X$562,24,FALSE)</f>
        <v>1</v>
      </c>
      <c r="W389" s="106" t="str">
        <f>VLOOKUP(Table3[Symbol],Finalcial!$A$2:$P$493,2)</f>
        <v>Q1/2013</v>
      </c>
      <c r="X389" s="107">
        <f>VLOOKUP(Table3[Symbol],Finalcial!$A$2:$P$493,3)</f>
        <v>41364</v>
      </c>
      <c r="Y389" s="107">
        <f>VLOOKUP(Table3[Symbol],Finalcial!$A$2:$P$493,4,FALSE)</f>
        <v>1937716</v>
      </c>
      <c r="Z389" s="107">
        <f>VLOOKUP(Table3[Symbol],Finalcial!$A$2:$P$493,5,FALSE)</f>
        <v>1069640</v>
      </c>
      <c r="AA389" s="107">
        <f>VLOOKUP(Table3[Symbol],Finalcial!$A$2:$P$493,6,FALSE)</f>
        <v>500000</v>
      </c>
      <c r="AB389" s="107">
        <f>VLOOKUP(Table3[Symbol],Finalcial!$A$2:$P$493,7,FALSE)</f>
        <v>865836</v>
      </c>
      <c r="AC389" s="107">
        <f>VLOOKUP(Table3[Symbol],Finalcial!$A$2:$P$493,8,FALSE)</f>
        <v>592123</v>
      </c>
      <c r="AD389" s="107">
        <f>VLOOKUP(Table3[Symbol],Finalcial!$A$2:$P$493,9,FALSE)</f>
        <v>27754</v>
      </c>
      <c r="AE389" s="107">
        <f>VLOOKUP(Table3[Symbol],Finalcial!$A$2:$P$493,10,FALSE)</f>
        <v>0.06</v>
      </c>
      <c r="AF389" s="107">
        <f>VLOOKUP(Table3[Symbol],Finalcial!$A$2:$P$493,11,FALSE)</f>
        <v>1.24</v>
      </c>
      <c r="AG389" s="107">
        <f>VLOOKUP(Table3[Symbol],Finalcial!$A$2:$P$493,12,FALSE)</f>
        <v>4.6900000000000004</v>
      </c>
      <c r="AH389" s="107">
        <f>VLOOKUP(Table3[Symbol],Finalcial!$A$2:$P$493,13,FALSE)</f>
        <v>11.48</v>
      </c>
      <c r="AI389" s="107">
        <f>VLOOKUP(Table3[Symbol],Finalcial!$A$2:$P$493,14,FALSE)</f>
        <v>17.940000000000001</v>
      </c>
      <c r="AJ389" s="108">
        <f t="shared" si="7"/>
        <v>38.540030265907617</v>
      </c>
    </row>
    <row r="390" spans="1:36" ht="18.55" customHeight="1" x14ac:dyDescent="0.3">
      <c r="A390" s="43" t="s">
        <v>172</v>
      </c>
      <c r="B390" s="14" t="str">
        <f>VLOOKUP(Table3[Symbol],stockComparisonTrading_excel!$A$2:$X$562,2,FALSE)</f>
        <v>Consumer Products: Home &amp; Office Products</v>
      </c>
      <c r="C390" s="104">
        <f>VLOOKUP(Table3[Symbol],stockComparisonTrading_excel!$A$2:$X$562,3,FALSE)</f>
        <v>2.64</v>
      </c>
      <c r="D390" s="105">
        <f>VLOOKUP(Table3[Symbol],stockComparisonTrading_excel!$A$2:$X$562,18,FALSE)</f>
        <v>11.03</v>
      </c>
      <c r="E390" s="105">
        <f>VLOOKUP(Table3[Symbol],stockComparisonTrading_excel!$A$2:$X$562,18,FALSE)</f>
        <v>11.03</v>
      </c>
      <c r="F390" s="105">
        <f>VLOOKUP(Table3[Symbol],stockComparisonTrading_excel!$A$2:$X$562,18,FALSE)</f>
        <v>11.03</v>
      </c>
      <c r="G390" s="105">
        <f>VLOOKUP(Table3[Symbol],stockComparisonTrading_excel!$A$2:$X$562,18,FALSE)</f>
        <v>11.03</v>
      </c>
      <c r="H390" s="105">
        <f>VLOOKUP(Table3[Symbol],stockComparisonTrading_excel!$A$2:$X$562,18,FALSE)</f>
        <v>11.03</v>
      </c>
      <c r="I390" s="105">
        <f>VLOOKUP(Table3[Symbol],stockComparisonTrading_excel!$A$2:$X$562,18,FALSE)</f>
        <v>11.03</v>
      </c>
      <c r="J390" s="105">
        <f>VLOOKUP(Table3[Symbol],stockComparisonTrading_excel!$A$2:$X$562,18,FALSE)</f>
        <v>11.03</v>
      </c>
      <c r="K390" s="105">
        <f>VLOOKUP(Table3[Symbol],stockComparisonTrading_excel!$A$2:$X$562,18,FALSE)</f>
        <v>11.03</v>
      </c>
      <c r="L390" s="105">
        <f>VLOOKUP(Table3[Symbol],stockComparisonTrading_excel!$A$2:$X$562,18,FALSE)</f>
        <v>11.03</v>
      </c>
      <c r="M390" s="105">
        <f>VLOOKUP(Table3[Symbol],stockComparisonTrading_excel!$A$2:$X$562,18,FALSE)</f>
        <v>11.03</v>
      </c>
      <c r="N390" s="105">
        <f>VLOOKUP(Table3[Symbol],stockComparisonTrading_excel!$A$2:$X$562,18,FALSE)</f>
        <v>11.03</v>
      </c>
      <c r="O390" s="105">
        <f>VLOOKUP(Table3[Symbol],stockComparisonTrading_excel!$A$2:$X$562,17,FALSE)</f>
        <v>1859535213.5999999</v>
      </c>
      <c r="P390" s="105">
        <f>VLOOKUP(Table3[Symbol],stockComparisonTrading_excel!$A$2:$X$562,18,FALSE)</f>
        <v>11.03</v>
      </c>
      <c r="Q390" s="105">
        <f>VLOOKUP(Table3[Symbol],stockComparisonTrading_excel!$A$2:$X$562,19,FALSE)</f>
        <v>2.81</v>
      </c>
      <c r="R390" s="105">
        <f>VLOOKUP(Table3[Symbol],stockComparisonTrading_excel!$A$2:$X$562,20,FALSE)</f>
        <v>1.62</v>
      </c>
      <c r="S390" s="105">
        <f>VLOOKUP(Table3[Symbol],stockComparisonTrading_excel!$A$2:$X$562,21,FALSE)</f>
        <v>5.48</v>
      </c>
      <c r="T390" s="105">
        <f>VLOOKUP(Table3[Symbol],stockComparisonTrading_excel!$A$2:$X$562,22,FALSE)</f>
        <v>298.45999999999998</v>
      </c>
      <c r="U390" s="105">
        <f>VLOOKUP(Table3[Symbol],stockComparisonTrading_excel!$A$2:$X$562,23,FALSE)</f>
        <v>407792810</v>
      </c>
      <c r="V390" s="105">
        <f>VLOOKUP(Table3[Symbol],stockComparisonTrading_excel!$A$2:$X$562,24,FALSE)</f>
        <v>1</v>
      </c>
      <c r="W390" s="106" t="str">
        <f>VLOOKUP(Table3[Symbol],Finalcial!$A$2:$P$493,2)</f>
        <v>Q1/2013</v>
      </c>
      <c r="X390" s="107">
        <f>VLOOKUP(Table3[Symbol],Finalcial!$A$2:$P$493,3)</f>
        <v>41364</v>
      </c>
      <c r="Y390" s="107">
        <f>VLOOKUP(Table3[Symbol],Finalcial!$A$2:$P$493,4,FALSE)</f>
        <v>920907.55</v>
      </c>
      <c r="Z390" s="107">
        <f>VLOOKUP(Table3[Symbol],Finalcial!$A$2:$P$493,5,FALSE)</f>
        <v>205150.87</v>
      </c>
      <c r="AA390" s="107">
        <f>VLOOKUP(Table3[Symbol],Finalcial!$A$2:$P$493,6,FALSE)</f>
        <v>407792.81</v>
      </c>
      <c r="AB390" s="107">
        <f>VLOOKUP(Table3[Symbol],Finalcial!$A$2:$P$493,7,FALSE)</f>
        <v>715756.68</v>
      </c>
      <c r="AC390" s="107">
        <f>VLOOKUP(Table3[Symbol],Finalcial!$A$2:$P$493,8,FALSE)</f>
        <v>143506.72</v>
      </c>
      <c r="AD390" s="107">
        <f>VLOOKUP(Table3[Symbol],Finalcial!$A$2:$P$493,9,FALSE)</f>
        <v>21432.400000000001</v>
      </c>
      <c r="AE390" s="107">
        <f>VLOOKUP(Table3[Symbol],Finalcial!$A$2:$P$493,10,FALSE)</f>
        <v>0.05</v>
      </c>
      <c r="AF390" s="107">
        <f>VLOOKUP(Table3[Symbol],Finalcial!$A$2:$P$493,11,FALSE)</f>
        <v>0.28999999999999998</v>
      </c>
      <c r="AG390" s="107">
        <f>VLOOKUP(Table3[Symbol],Finalcial!$A$2:$P$493,12,FALSE)</f>
        <v>14.93</v>
      </c>
      <c r="AH390" s="107">
        <f>VLOOKUP(Table3[Symbol],Finalcial!$A$2:$P$493,13,FALSE)</f>
        <v>13.28</v>
      </c>
      <c r="AI390" s="107">
        <f>VLOOKUP(Table3[Symbol],Finalcial!$A$2:$P$493,14,FALSE)</f>
        <v>13.14</v>
      </c>
      <c r="AJ390" s="108">
        <f t="shared" si="7"/>
        <v>9.5719970698568506</v>
      </c>
    </row>
    <row r="391" spans="1:36" ht="18.55" customHeight="1" x14ac:dyDescent="0.3">
      <c r="A391" s="64" t="s">
        <v>428</v>
      </c>
      <c r="B391" s="14" t="str">
        <f>VLOOKUP(Table3[Symbol],stockComparisonTrading_excel!$A$2:$X$562,2,FALSE)</f>
        <v>Property &amp; Construction: Construction Materials</v>
      </c>
      <c r="C391" s="104">
        <f>VLOOKUP(Table3[Symbol],stockComparisonTrading_excel!$A$2:$X$562,3,FALSE)</f>
        <v>4.3</v>
      </c>
      <c r="D391" s="105">
        <f>VLOOKUP(Table3[Symbol],stockComparisonTrading_excel!$A$2:$X$562,18,FALSE)</f>
        <v>33.32</v>
      </c>
      <c r="E391" s="105">
        <f>VLOOKUP(Table3[Symbol],stockComparisonTrading_excel!$A$2:$X$562,18,FALSE)</f>
        <v>33.32</v>
      </c>
      <c r="F391" s="105">
        <f>VLOOKUP(Table3[Symbol],stockComparisonTrading_excel!$A$2:$X$562,18,FALSE)</f>
        <v>33.32</v>
      </c>
      <c r="G391" s="105">
        <f>VLOOKUP(Table3[Symbol],stockComparisonTrading_excel!$A$2:$X$562,18,FALSE)</f>
        <v>33.32</v>
      </c>
      <c r="H391" s="105">
        <f>VLOOKUP(Table3[Symbol],stockComparisonTrading_excel!$A$2:$X$562,18,FALSE)</f>
        <v>33.32</v>
      </c>
      <c r="I391" s="105">
        <f>VLOOKUP(Table3[Symbol],stockComparisonTrading_excel!$A$2:$X$562,18,FALSE)</f>
        <v>33.32</v>
      </c>
      <c r="J391" s="105">
        <f>VLOOKUP(Table3[Symbol],stockComparisonTrading_excel!$A$2:$X$562,18,FALSE)</f>
        <v>33.32</v>
      </c>
      <c r="K391" s="105">
        <f>VLOOKUP(Table3[Symbol],stockComparisonTrading_excel!$A$2:$X$562,18,FALSE)</f>
        <v>33.32</v>
      </c>
      <c r="L391" s="105">
        <f>VLOOKUP(Table3[Symbol],stockComparisonTrading_excel!$A$2:$X$562,18,FALSE)</f>
        <v>33.32</v>
      </c>
      <c r="M391" s="105">
        <f>VLOOKUP(Table3[Symbol],stockComparisonTrading_excel!$A$2:$X$562,18,FALSE)</f>
        <v>33.32</v>
      </c>
      <c r="N391" s="105">
        <f>VLOOKUP(Table3[Symbol],stockComparisonTrading_excel!$A$2:$X$562,18,FALSE)</f>
        <v>33.32</v>
      </c>
      <c r="O391" s="105">
        <f>VLOOKUP(Table3[Symbol],stockComparisonTrading_excel!$A$2:$X$562,17,FALSE)</f>
        <v>9570127452</v>
      </c>
      <c r="P391" s="105">
        <f>VLOOKUP(Table3[Symbol],stockComparisonTrading_excel!$A$2:$X$562,18,FALSE)</f>
        <v>33.32</v>
      </c>
      <c r="Q391" s="105">
        <f>VLOOKUP(Table3[Symbol],stockComparisonTrading_excel!$A$2:$X$562,19,FALSE)</f>
        <v>4.99</v>
      </c>
      <c r="R391" s="105">
        <f>VLOOKUP(Table3[Symbol],stockComparisonTrading_excel!$A$2:$X$562,20,FALSE)</f>
        <v>1.92</v>
      </c>
      <c r="S391" s="105">
        <f>VLOOKUP(Table3[Symbol],stockComparisonTrading_excel!$A$2:$X$562,21,FALSE)</f>
        <v>1.46</v>
      </c>
      <c r="T391" s="105">
        <f>VLOOKUP(Table3[Symbol],stockComparisonTrading_excel!$A$2:$X$562,22,FALSE)</f>
        <v>148.61000000000001</v>
      </c>
      <c r="U391" s="105">
        <f>VLOOKUP(Table3[Symbol],stockComparisonTrading_excel!$A$2:$X$562,23,FALSE)</f>
        <v>1595021242</v>
      </c>
      <c r="V391" s="105">
        <f>VLOOKUP(Table3[Symbol],stockComparisonTrading_excel!$A$2:$X$562,24,FALSE)</f>
        <v>1</v>
      </c>
      <c r="W391" s="106" t="str">
        <f>VLOOKUP(Table3[Symbol],Finalcial!$A$2:$P$493,2)</f>
        <v>Q1/2013</v>
      </c>
      <c r="X391" s="107">
        <f>VLOOKUP(Table3[Symbol],Finalcial!$A$2:$P$493,3)</f>
        <v>41364</v>
      </c>
      <c r="Y391" s="107">
        <f>VLOOKUP(Table3[Symbol],Finalcial!$A$2:$P$493,4,FALSE)</f>
        <v>3891179</v>
      </c>
      <c r="Z391" s="107">
        <f>VLOOKUP(Table3[Symbol],Finalcial!$A$2:$P$493,5,FALSE)</f>
        <v>1975226</v>
      </c>
      <c r="AA391" s="107">
        <f>VLOOKUP(Table3[Symbol],Finalcial!$A$2:$P$493,6,FALSE)</f>
        <v>999849</v>
      </c>
      <c r="AB391" s="107">
        <f>VLOOKUP(Table3[Symbol],Finalcial!$A$2:$P$493,7,FALSE)</f>
        <v>1915953</v>
      </c>
      <c r="AC391" s="107">
        <f>VLOOKUP(Table3[Symbol],Finalcial!$A$2:$P$493,8,FALSE)</f>
        <v>741782</v>
      </c>
      <c r="AD391" s="107">
        <f>VLOOKUP(Table3[Symbol],Finalcial!$A$2:$P$493,9,FALSE)</f>
        <v>47413</v>
      </c>
      <c r="AE391" s="107">
        <f>VLOOKUP(Table3[Symbol],Finalcial!$A$2:$P$493,10,FALSE)</f>
        <v>0.05</v>
      </c>
      <c r="AF391" s="107">
        <f>VLOOKUP(Table3[Symbol],Finalcial!$A$2:$P$493,11,FALSE)</f>
        <v>1.03</v>
      </c>
      <c r="AG391" s="107">
        <f>VLOOKUP(Table3[Symbol],Finalcial!$A$2:$P$493,12,FALSE)</f>
        <v>6.39</v>
      </c>
      <c r="AH391" s="107">
        <f>VLOOKUP(Table3[Symbol],Finalcial!$A$2:$P$493,13,FALSE)</f>
        <v>9.83</v>
      </c>
      <c r="AI391" s="107">
        <f>VLOOKUP(Table3[Symbol],Finalcial!$A$2:$P$493,14,FALSE)</f>
        <v>16.34</v>
      </c>
      <c r="AJ391" s="108">
        <f t="shared" si="7"/>
        <v>41.660008858329995</v>
      </c>
    </row>
    <row r="392" spans="1:36" ht="18.55" customHeight="1" x14ac:dyDescent="0.3">
      <c r="A392" s="64" t="s">
        <v>81</v>
      </c>
      <c r="B392" s="14" t="str">
        <f>VLOOKUP(Table3[Symbol],stockComparisonTrading_excel!$A$2:$X$562,2,FALSE)</f>
        <v>Services: Professional Services</v>
      </c>
      <c r="C392" s="104">
        <f>VLOOKUP(Table3[Symbol],stockComparisonTrading_excel!$A$2:$X$562,3,FALSE)</f>
        <v>1.68</v>
      </c>
      <c r="D392" s="105">
        <f>VLOOKUP(Table3[Symbol],stockComparisonTrading_excel!$A$2:$X$562,18,FALSE)</f>
        <v>20.239999999999998</v>
      </c>
      <c r="E392" s="105">
        <f>VLOOKUP(Table3[Symbol],stockComparisonTrading_excel!$A$2:$X$562,18,FALSE)</f>
        <v>20.239999999999998</v>
      </c>
      <c r="F392" s="105">
        <f>VLOOKUP(Table3[Symbol],stockComparisonTrading_excel!$A$2:$X$562,18,FALSE)</f>
        <v>20.239999999999998</v>
      </c>
      <c r="G392" s="105">
        <f>VLOOKUP(Table3[Symbol],stockComparisonTrading_excel!$A$2:$X$562,18,FALSE)</f>
        <v>20.239999999999998</v>
      </c>
      <c r="H392" s="105">
        <f>VLOOKUP(Table3[Symbol],stockComparisonTrading_excel!$A$2:$X$562,18,FALSE)</f>
        <v>20.239999999999998</v>
      </c>
      <c r="I392" s="105">
        <f>VLOOKUP(Table3[Symbol],stockComparisonTrading_excel!$A$2:$X$562,18,FALSE)</f>
        <v>20.239999999999998</v>
      </c>
      <c r="J392" s="105">
        <f>VLOOKUP(Table3[Symbol],stockComparisonTrading_excel!$A$2:$X$562,18,FALSE)</f>
        <v>20.239999999999998</v>
      </c>
      <c r="K392" s="105">
        <f>VLOOKUP(Table3[Symbol],stockComparisonTrading_excel!$A$2:$X$562,18,FALSE)</f>
        <v>20.239999999999998</v>
      </c>
      <c r="L392" s="105">
        <f>VLOOKUP(Table3[Symbol],stockComparisonTrading_excel!$A$2:$X$562,18,FALSE)</f>
        <v>20.239999999999998</v>
      </c>
      <c r="M392" s="105">
        <f>VLOOKUP(Table3[Symbol],stockComparisonTrading_excel!$A$2:$X$562,18,FALSE)</f>
        <v>20.239999999999998</v>
      </c>
      <c r="N392" s="105">
        <f>VLOOKUP(Table3[Symbol],stockComparisonTrading_excel!$A$2:$X$562,18,FALSE)</f>
        <v>20.239999999999998</v>
      </c>
      <c r="O392" s="105">
        <f>VLOOKUP(Table3[Symbol],stockComparisonTrading_excel!$A$2:$X$562,17,FALSE)</f>
        <v>1814209780.26</v>
      </c>
      <c r="P392" s="105">
        <f>VLOOKUP(Table3[Symbol],stockComparisonTrading_excel!$A$2:$X$562,18,FALSE)</f>
        <v>20.239999999999998</v>
      </c>
      <c r="Q392" s="105">
        <f>VLOOKUP(Table3[Symbol],stockComparisonTrading_excel!$A$2:$X$562,19,FALSE)</f>
        <v>1.33</v>
      </c>
      <c r="R392" s="105">
        <f>VLOOKUP(Table3[Symbol],stockComparisonTrading_excel!$A$2:$X$562,20,FALSE)</f>
        <v>1.91</v>
      </c>
      <c r="S392" s="105">
        <f>VLOOKUP(Table3[Symbol],stockComparisonTrading_excel!$A$2:$X$562,21,FALSE)</f>
        <v>1.57</v>
      </c>
      <c r="T392" s="105">
        <f>VLOOKUP(Table3[Symbol],stockComparisonTrading_excel!$A$2:$X$562,22,FALSE)</f>
        <v>810.38</v>
      </c>
      <c r="U392" s="105">
        <f>VLOOKUP(Table3[Symbol],stockComparisonTrading_excel!$A$2:$X$562,23,FALSE)</f>
        <v>714255819</v>
      </c>
      <c r="V392" s="105">
        <f>VLOOKUP(Table3[Symbol],stockComparisonTrading_excel!$A$2:$X$562,24,FALSE)</f>
        <v>1</v>
      </c>
      <c r="W392" s="106" t="str">
        <f>VLOOKUP(Table3[Symbol],Finalcial!$A$2:$P$493,2)</f>
        <v>Q1/2013</v>
      </c>
      <c r="X392" s="107">
        <f>VLOOKUP(Table3[Symbol],Finalcial!$A$2:$P$493,3)</f>
        <v>41364</v>
      </c>
      <c r="Y392" s="107">
        <f>VLOOKUP(Table3[Symbol],Finalcial!$A$2:$P$493,4,FALSE)</f>
        <v>2176708</v>
      </c>
      <c r="Z392" s="107">
        <f>VLOOKUP(Table3[Symbol],Finalcial!$A$2:$P$493,5,FALSE)</f>
        <v>630331</v>
      </c>
      <c r="AA392" s="107">
        <f>VLOOKUP(Table3[Symbol],Finalcial!$A$2:$P$493,6,FALSE)</f>
        <v>714256</v>
      </c>
      <c r="AB392" s="107">
        <f>VLOOKUP(Table3[Symbol],Finalcial!$A$2:$P$493,7,FALSE)</f>
        <v>1364857</v>
      </c>
      <c r="AC392" s="107">
        <f>VLOOKUP(Table3[Symbol],Finalcial!$A$2:$P$493,8,FALSE)</f>
        <v>302795</v>
      </c>
      <c r="AD392" s="107">
        <f>VLOOKUP(Table3[Symbol],Finalcial!$A$2:$P$493,9,FALSE)</f>
        <v>35204</v>
      </c>
      <c r="AE392" s="107">
        <f>VLOOKUP(Table3[Symbol],Finalcial!$A$2:$P$493,10,FALSE)</f>
        <v>0.05</v>
      </c>
      <c r="AF392" s="107">
        <f>VLOOKUP(Table3[Symbol],Finalcial!$A$2:$P$493,11,FALSE)</f>
        <v>0.46</v>
      </c>
      <c r="AG392" s="107">
        <f>VLOOKUP(Table3[Symbol],Finalcial!$A$2:$P$493,12,FALSE)</f>
        <v>11.63</v>
      </c>
      <c r="AH392" s="107">
        <f>VLOOKUP(Table3[Symbol],Finalcial!$A$2:$P$493,13,FALSE)</f>
        <v>7.47</v>
      </c>
      <c r="AI392" s="107">
        <f>VLOOKUP(Table3[Symbol],Finalcial!$A$2:$P$493,14,FALSE)</f>
        <v>6.86</v>
      </c>
      <c r="AJ392" s="108">
        <f t="shared" si="7"/>
        <v>17.905096011816838</v>
      </c>
    </row>
    <row r="393" spans="1:36" ht="18.55" customHeight="1" x14ac:dyDescent="0.3">
      <c r="A393" s="38" t="s">
        <v>457</v>
      </c>
      <c r="B393" s="14" t="str">
        <f>VLOOKUP(Table3[Symbol],stockComparisonTrading_excel!$A$2:$X$562,2,FALSE)</f>
        <v>Consumer Products: Pharmaceuticals</v>
      </c>
      <c r="C393" s="104">
        <f>VLOOKUP(Table3[Symbol],stockComparisonTrading_excel!$A$2:$X$562,3,FALSE)</f>
        <v>3.42</v>
      </c>
      <c r="D393" s="105">
        <f>VLOOKUP(Table3[Symbol],stockComparisonTrading_excel!$A$2:$X$562,18,FALSE)</f>
        <v>15.71</v>
      </c>
      <c r="E393" s="105">
        <f>VLOOKUP(Table3[Symbol],stockComparisonTrading_excel!$A$2:$X$562,18,FALSE)</f>
        <v>15.71</v>
      </c>
      <c r="F393" s="105">
        <f>VLOOKUP(Table3[Symbol],stockComparisonTrading_excel!$A$2:$X$562,18,FALSE)</f>
        <v>15.71</v>
      </c>
      <c r="G393" s="105">
        <f>VLOOKUP(Table3[Symbol],stockComparisonTrading_excel!$A$2:$X$562,18,FALSE)</f>
        <v>15.71</v>
      </c>
      <c r="H393" s="105">
        <f>VLOOKUP(Table3[Symbol],stockComparisonTrading_excel!$A$2:$X$562,18,FALSE)</f>
        <v>15.71</v>
      </c>
      <c r="I393" s="105">
        <f>VLOOKUP(Table3[Symbol],stockComparisonTrading_excel!$A$2:$X$562,18,FALSE)</f>
        <v>15.71</v>
      </c>
      <c r="J393" s="105">
        <f>VLOOKUP(Table3[Symbol],stockComparisonTrading_excel!$A$2:$X$562,18,FALSE)</f>
        <v>15.71</v>
      </c>
      <c r="K393" s="105">
        <f>VLOOKUP(Table3[Symbol],stockComparisonTrading_excel!$A$2:$X$562,18,FALSE)</f>
        <v>15.71</v>
      </c>
      <c r="L393" s="105">
        <f>VLOOKUP(Table3[Symbol],stockComparisonTrading_excel!$A$2:$X$562,18,FALSE)</f>
        <v>15.71</v>
      </c>
      <c r="M393" s="105">
        <f>VLOOKUP(Table3[Symbol],stockComparisonTrading_excel!$A$2:$X$562,18,FALSE)</f>
        <v>15.71</v>
      </c>
      <c r="N393" s="105">
        <f>VLOOKUP(Table3[Symbol],stockComparisonTrading_excel!$A$2:$X$562,18,FALSE)</f>
        <v>15.71</v>
      </c>
      <c r="O393" s="105">
        <f>VLOOKUP(Table3[Symbol],stockComparisonTrading_excel!$A$2:$X$562,17,FALSE)</f>
        <v>1673189142</v>
      </c>
      <c r="P393" s="105">
        <f>VLOOKUP(Table3[Symbol],stockComparisonTrading_excel!$A$2:$X$562,18,FALSE)</f>
        <v>15.71</v>
      </c>
      <c r="Q393" s="105">
        <f>VLOOKUP(Table3[Symbol],stockComparisonTrading_excel!$A$2:$X$562,19,FALSE)</f>
        <v>1.02</v>
      </c>
      <c r="R393" s="105">
        <f>VLOOKUP(Table3[Symbol],stockComparisonTrading_excel!$A$2:$X$562,20,FALSE)</f>
        <v>3.46</v>
      </c>
      <c r="S393" s="105">
        <f>VLOOKUP(Table3[Symbol],stockComparisonTrading_excel!$A$2:$X$562,21,FALSE)</f>
        <v>7.06</v>
      </c>
      <c r="T393" s="105">
        <f>VLOOKUP(Table3[Symbol],stockComparisonTrading_excel!$A$2:$X$562,22,FALSE)</f>
        <v>21.18</v>
      </c>
      <c r="U393" s="105">
        <f>VLOOKUP(Table3[Symbol],stockComparisonTrading_excel!$A$2:$X$562,23,FALSE)</f>
        <v>472652300</v>
      </c>
      <c r="V393" s="105">
        <f>VLOOKUP(Table3[Symbol],stockComparisonTrading_excel!$A$2:$X$562,24,FALSE)</f>
        <v>1</v>
      </c>
      <c r="W393" s="106" t="str">
        <f>VLOOKUP(Table3[Symbol],Finalcial!$A$2:$P$493,2)</f>
        <v>Q1/2013</v>
      </c>
      <c r="X393" s="107">
        <f>VLOOKUP(Table3[Symbol],Finalcial!$A$2:$P$493,3)</f>
        <v>41364</v>
      </c>
      <c r="Y393" s="107">
        <f>VLOOKUP(Table3[Symbol],Finalcial!$A$2:$P$493,4,FALSE)</f>
        <v>2070162</v>
      </c>
      <c r="Z393" s="107">
        <f>VLOOKUP(Table3[Symbol],Finalcial!$A$2:$P$493,5,FALSE)</f>
        <v>435314</v>
      </c>
      <c r="AA393" s="107">
        <f>VLOOKUP(Table3[Symbol],Finalcial!$A$2:$P$493,6,FALSE)</f>
        <v>472652</v>
      </c>
      <c r="AB393" s="107">
        <f>VLOOKUP(Table3[Symbol],Finalcial!$A$2:$P$493,7,FALSE)</f>
        <v>1634848</v>
      </c>
      <c r="AC393" s="107">
        <f>VLOOKUP(Table3[Symbol],Finalcial!$A$2:$P$493,8,FALSE)</f>
        <v>386617</v>
      </c>
      <c r="AD393" s="107">
        <f>VLOOKUP(Table3[Symbol],Finalcial!$A$2:$P$493,9,FALSE)</f>
        <v>16928</v>
      </c>
      <c r="AE393" s="107">
        <f>VLOOKUP(Table3[Symbol],Finalcial!$A$2:$P$493,10,FALSE)</f>
        <v>0.04</v>
      </c>
      <c r="AF393" s="107">
        <f>VLOOKUP(Table3[Symbol],Finalcial!$A$2:$P$493,11,FALSE)</f>
        <v>0.27</v>
      </c>
      <c r="AG393" s="107">
        <f>VLOOKUP(Table3[Symbol],Finalcial!$A$2:$P$493,12,FALSE)</f>
        <v>4.38</v>
      </c>
      <c r="AH393" s="107">
        <f>VLOOKUP(Table3[Symbol],Finalcial!$A$2:$P$493,13,FALSE)</f>
        <v>6.56</v>
      </c>
      <c r="AI393" s="107">
        <f>VLOOKUP(Table3[Symbol],Finalcial!$A$2:$P$493,14,FALSE)</f>
        <v>6.69</v>
      </c>
      <c r="AJ393" s="108">
        <f t="shared" si="7"/>
        <v>25.715619092627598</v>
      </c>
    </row>
    <row r="394" spans="1:36" ht="18.55" customHeight="1" x14ac:dyDescent="0.3">
      <c r="A394" s="43" t="s">
        <v>450</v>
      </c>
      <c r="B394" s="14" t="str">
        <f>VLOOKUP(Table3[Symbol],stockComparisonTrading_excel!$A$2:$X$562,2,FALSE)</f>
        <v>Financials: Banking</v>
      </c>
      <c r="C394" s="104">
        <f>VLOOKUP(Table3[Symbol],stockComparisonTrading_excel!$A$2:$X$562,3,FALSE)</f>
        <v>1.86</v>
      </c>
      <c r="D394" s="105">
        <f>VLOOKUP(Table3[Symbol],stockComparisonTrading_excel!$A$2:$X$562,18,FALSE)</f>
        <v>48.53</v>
      </c>
      <c r="E394" s="105">
        <f>VLOOKUP(Table3[Symbol],stockComparisonTrading_excel!$A$2:$X$562,18,FALSE)</f>
        <v>48.53</v>
      </c>
      <c r="F394" s="105">
        <f>VLOOKUP(Table3[Symbol],stockComparisonTrading_excel!$A$2:$X$562,18,FALSE)</f>
        <v>48.53</v>
      </c>
      <c r="G394" s="105">
        <f>VLOOKUP(Table3[Symbol],stockComparisonTrading_excel!$A$2:$X$562,18,FALSE)</f>
        <v>48.53</v>
      </c>
      <c r="H394" s="105">
        <f>VLOOKUP(Table3[Symbol],stockComparisonTrading_excel!$A$2:$X$562,18,FALSE)</f>
        <v>48.53</v>
      </c>
      <c r="I394" s="105">
        <f>VLOOKUP(Table3[Symbol],stockComparisonTrading_excel!$A$2:$X$562,18,FALSE)</f>
        <v>48.53</v>
      </c>
      <c r="J394" s="105">
        <f>VLOOKUP(Table3[Symbol],stockComparisonTrading_excel!$A$2:$X$562,18,FALSE)</f>
        <v>48.53</v>
      </c>
      <c r="K394" s="105">
        <f>VLOOKUP(Table3[Symbol],stockComparisonTrading_excel!$A$2:$X$562,18,FALSE)</f>
        <v>48.53</v>
      </c>
      <c r="L394" s="105">
        <f>VLOOKUP(Table3[Symbol],stockComparisonTrading_excel!$A$2:$X$562,18,FALSE)</f>
        <v>48.53</v>
      </c>
      <c r="M394" s="105">
        <f>VLOOKUP(Table3[Symbol],stockComparisonTrading_excel!$A$2:$X$562,18,FALSE)</f>
        <v>48.53</v>
      </c>
      <c r="N394" s="105">
        <f>VLOOKUP(Table3[Symbol],stockComparisonTrading_excel!$A$2:$X$562,18,FALSE)</f>
        <v>48.53</v>
      </c>
      <c r="O394" s="105">
        <f>VLOOKUP(Table3[Symbol],stockComparisonTrading_excel!$A$2:$X$562,17,FALSE)</f>
        <v>115992817227.56</v>
      </c>
      <c r="P394" s="105">
        <f>VLOOKUP(Table3[Symbol],stockComparisonTrading_excel!$A$2:$X$562,18,FALSE)</f>
        <v>48.53</v>
      </c>
      <c r="Q394" s="105">
        <f>VLOOKUP(Table3[Symbol],stockComparisonTrading_excel!$A$2:$X$562,19,FALSE)</f>
        <v>1.96</v>
      </c>
      <c r="R394" s="105">
        <f>VLOOKUP(Table3[Symbol],stockComparisonTrading_excel!$A$2:$X$562,20,FALSE)</f>
        <v>1.36</v>
      </c>
      <c r="S394" s="105">
        <f>VLOOKUP(Table3[Symbol],stockComparisonTrading_excel!$A$2:$X$562,21,FALSE)</f>
        <v>1.24</v>
      </c>
      <c r="T394" s="105">
        <f>VLOOKUP(Table3[Symbol],stockComparisonTrading_excel!$A$2:$X$562,22,FALSE)</f>
        <v>71.86</v>
      </c>
      <c r="U394" s="105">
        <f>VLOOKUP(Table3[Symbol],stockComparisonTrading_excel!$A$2:$X$562,23,FALSE)</f>
        <v>43606322266</v>
      </c>
      <c r="V394" s="105">
        <f>VLOOKUP(Table3[Symbol],stockComparisonTrading_excel!$A$2:$X$562,24,FALSE)</f>
        <v>0.95</v>
      </c>
      <c r="W394" s="106" t="str">
        <f>VLOOKUP(Table3[Symbol],Finalcial!$A$2:$P$493,2)</f>
        <v>Q1/2013</v>
      </c>
      <c r="X394" s="107">
        <f>VLOOKUP(Table3[Symbol],Finalcial!$A$2:$P$493,3)</f>
        <v>41364</v>
      </c>
      <c r="Y394" s="107">
        <f>VLOOKUP(Table3[Symbol],Finalcial!$A$2:$P$493,4,FALSE)</f>
        <v>736960364</v>
      </c>
      <c r="Z394" s="107">
        <f>VLOOKUP(Table3[Symbol],Finalcial!$A$2:$P$493,5,FALSE)</f>
        <v>677719423</v>
      </c>
      <c r="AA394" s="107">
        <f>VLOOKUP(Table3[Symbol],Finalcial!$A$2:$P$493,6,FALSE)</f>
        <v>41372425</v>
      </c>
      <c r="AB394" s="107">
        <f>VLOOKUP(Table3[Symbol],Finalcial!$A$2:$P$493,7,FALSE)</f>
        <v>59172508</v>
      </c>
      <c r="AC394" s="107">
        <f>VLOOKUP(Table3[Symbol],Finalcial!$A$2:$P$493,8,FALSE)</f>
        <v>10045404</v>
      </c>
      <c r="AD394" s="107">
        <f>VLOOKUP(Table3[Symbol],Finalcial!$A$2:$P$493,9,FALSE)</f>
        <v>1816523</v>
      </c>
      <c r="AE394" s="107">
        <f>VLOOKUP(Table3[Symbol],Finalcial!$A$2:$P$493,10,FALSE)</f>
        <v>0.04</v>
      </c>
      <c r="AF394" s="107">
        <f>VLOOKUP(Table3[Symbol],Finalcial!$A$2:$P$493,11,FALSE)</f>
        <v>11.45</v>
      </c>
      <c r="AG394" s="107">
        <f>VLOOKUP(Table3[Symbol],Finalcial!$A$2:$P$493,12,FALSE)</f>
        <v>18.079999999999998</v>
      </c>
      <c r="AH394" s="107">
        <f>VLOOKUP(Table3[Symbol],Finalcial!$A$2:$P$493,13,FALSE)</f>
        <v>0.4</v>
      </c>
      <c r="AI394" s="107">
        <f>VLOOKUP(Table3[Symbol],Finalcial!$A$2:$P$493,14,FALSE)</f>
        <v>4.25</v>
      </c>
      <c r="AJ394" s="108">
        <f t="shared" si="7"/>
        <v>373.08606772388788</v>
      </c>
    </row>
    <row r="395" spans="1:36" ht="18.55" customHeight="1" x14ac:dyDescent="0.3">
      <c r="A395" s="38" t="s">
        <v>251</v>
      </c>
      <c r="B395" s="14" t="str">
        <f>VLOOKUP(Table3[Symbol],stockComparisonTrading_excel!$A$2:$X$562,2,FALSE)</f>
        <v>Financials: Finance and Securities</v>
      </c>
      <c r="C395" s="104">
        <f>VLOOKUP(Table3[Symbol],stockComparisonTrading_excel!$A$2:$X$562,3,FALSE)</f>
        <v>1.25</v>
      </c>
      <c r="D395" s="105">
        <f>VLOOKUP(Table3[Symbol],stockComparisonTrading_excel!$A$2:$X$562,18,FALSE)</f>
        <v>7.92</v>
      </c>
      <c r="E395" s="105">
        <f>VLOOKUP(Table3[Symbol],stockComparisonTrading_excel!$A$2:$X$562,18,FALSE)</f>
        <v>7.92</v>
      </c>
      <c r="F395" s="105">
        <f>VLOOKUP(Table3[Symbol],stockComparisonTrading_excel!$A$2:$X$562,18,FALSE)</f>
        <v>7.92</v>
      </c>
      <c r="G395" s="105">
        <f>VLOOKUP(Table3[Symbol],stockComparisonTrading_excel!$A$2:$X$562,18,FALSE)</f>
        <v>7.92</v>
      </c>
      <c r="H395" s="105">
        <f>VLOOKUP(Table3[Symbol],stockComparisonTrading_excel!$A$2:$X$562,18,FALSE)</f>
        <v>7.92</v>
      </c>
      <c r="I395" s="105">
        <f>VLOOKUP(Table3[Symbol],stockComparisonTrading_excel!$A$2:$X$562,18,FALSE)</f>
        <v>7.92</v>
      </c>
      <c r="J395" s="105">
        <f>VLOOKUP(Table3[Symbol],stockComparisonTrading_excel!$A$2:$X$562,18,FALSE)</f>
        <v>7.92</v>
      </c>
      <c r="K395" s="105">
        <f>VLOOKUP(Table3[Symbol],stockComparisonTrading_excel!$A$2:$X$562,18,FALSE)</f>
        <v>7.92</v>
      </c>
      <c r="L395" s="105">
        <f>VLOOKUP(Table3[Symbol],stockComparisonTrading_excel!$A$2:$X$562,18,FALSE)</f>
        <v>7.92</v>
      </c>
      <c r="M395" s="105">
        <f>VLOOKUP(Table3[Symbol],stockComparisonTrading_excel!$A$2:$X$562,18,FALSE)</f>
        <v>7.92</v>
      </c>
      <c r="N395" s="105">
        <f>VLOOKUP(Table3[Symbol],stockComparisonTrading_excel!$A$2:$X$562,18,FALSE)</f>
        <v>7.92</v>
      </c>
      <c r="O395" s="105">
        <f>VLOOKUP(Table3[Symbol],stockComparisonTrading_excel!$A$2:$X$562,17,FALSE)</f>
        <v>1072000000</v>
      </c>
      <c r="P395" s="105">
        <f>VLOOKUP(Table3[Symbol],stockComparisonTrading_excel!$A$2:$X$562,18,FALSE)</f>
        <v>7.92</v>
      </c>
      <c r="Q395" s="105">
        <f>VLOOKUP(Table3[Symbol],stockComparisonTrading_excel!$A$2:$X$562,19,FALSE)</f>
        <v>0.86</v>
      </c>
      <c r="R395" s="105">
        <f>VLOOKUP(Table3[Symbol],stockComparisonTrading_excel!$A$2:$X$562,20,FALSE)</f>
        <v>1.56</v>
      </c>
      <c r="S395" s="105" t="str">
        <f>VLOOKUP(Table3[Symbol],stockComparisonTrading_excel!$A$2:$X$562,21,FALSE)</f>
        <v>-</v>
      </c>
      <c r="T395" s="105">
        <f>VLOOKUP(Table3[Symbol],stockComparisonTrading_excel!$A$2:$X$562,22,FALSE)</f>
        <v>167.96</v>
      </c>
      <c r="U395" s="105">
        <f>VLOOKUP(Table3[Symbol],stockComparisonTrading_excel!$A$2:$X$562,23,FALSE)</f>
        <v>800000000</v>
      </c>
      <c r="V395" s="105">
        <f>VLOOKUP(Table3[Symbol],stockComparisonTrading_excel!$A$2:$X$562,24,FALSE)</f>
        <v>0.5</v>
      </c>
      <c r="W395" s="106" t="str">
        <f>VLOOKUP(Table3[Symbol],Finalcial!$A$2:$P$493,2)</f>
        <v>Q1/2013</v>
      </c>
      <c r="X395" s="107">
        <f>VLOOKUP(Table3[Symbol],Finalcial!$A$2:$P$493,3)</f>
        <v>41364</v>
      </c>
      <c r="Y395" s="107">
        <f>VLOOKUP(Table3[Symbol],Finalcial!$A$2:$P$493,4,FALSE)</f>
        <v>2676478</v>
      </c>
      <c r="Z395" s="107">
        <f>VLOOKUP(Table3[Symbol],Finalcial!$A$2:$P$493,5,FALSE)</f>
        <v>1369555</v>
      </c>
      <c r="AA395" s="107">
        <f>VLOOKUP(Table3[Symbol],Finalcial!$A$2:$P$493,6,FALSE)</f>
        <v>400000</v>
      </c>
      <c r="AB395" s="107">
        <f>VLOOKUP(Table3[Symbol],Finalcial!$A$2:$P$493,7,FALSE)</f>
        <v>1306923</v>
      </c>
      <c r="AC395" s="107">
        <f>VLOOKUP(Table3[Symbol],Finalcial!$A$2:$P$493,8,FALSE)</f>
        <v>123544</v>
      </c>
      <c r="AD395" s="107">
        <f>VLOOKUP(Table3[Symbol],Finalcial!$A$2:$P$493,9,FALSE)</f>
        <v>35117</v>
      </c>
      <c r="AE395" s="107">
        <f>VLOOKUP(Table3[Symbol],Finalcial!$A$2:$P$493,10,FALSE)</f>
        <v>0.04</v>
      </c>
      <c r="AF395" s="107">
        <f>VLOOKUP(Table3[Symbol],Finalcial!$A$2:$P$493,11,FALSE)</f>
        <v>1.05</v>
      </c>
      <c r="AG395" s="107">
        <f>VLOOKUP(Table3[Symbol],Finalcial!$A$2:$P$493,12,FALSE)</f>
        <v>28.42</v>
      </c>
      <c r="AH395" s="107">
        <f>VLOOKUP(Table3[Symbol],Finalcial!$A$2:$P$493,13,FALSE)</f>
        <v>6.78</v>
      </c>
      <c r="AI395" s="107">
        <f>VLOOKUP(Table3[Symbol],Finalcial!$A$2:$P$493,14,FALSE)</f>
        <v>11.81</v>
      </c>
      <c r="AJ395" s="108">
        <f t="shared" si="7"/>
        <v>38.999772190107358</v>
      </c>
    </row>
    <row r="396" spans="1:36" ht="18.55" customHeight="1" x14ac:dyDescent="0.3">
      <c r="A396" s="38" t="s">
        <v>503</v>
      </c>
      <c r="B396" s="14" t="str">
        <f>VLOOKUP(Table3[Symbol],stockComparisonTrading_excel!$A$2:$X$562,2,FALSE)</f>
        <v>Financials: Finance and Securities</v>
      </c>
      <c r="C396" s="104">
        <f>VLOOKUP(Table3[Symbol],stockComparisonTrading_excel!$A$2:$X$562,3,FALSE)</f>
        <v>6.8</v>
      </c>
      <c r="D396" s="105">
        <f>VLOOKUP(Table3[Symbol],stockComparisonTrading_excel!$A$2:$X$562,18,FALSE)</f>
        <v>230.22</v>
      </c>
      <c r="E396" s="105">
        <f>VLOOKUP(Table3[Symbol],stockComparisonTrading_excel!$A$2:$X$562,18,FALSE)</f>
        <v>230.22</v>
      </c>
      <c r="F396" s="105">
        <f>VLOOKUP(Table3[Symbol],stockComparisonTrading_excel!$A$2:$X$562,18,FALSE)</f>
        <v>230.22</v>
      </c>
      <c r="G396" s="105">
        <f>VLOOKUP(Table3[Symbol],stockComparisonTrading_excel!$A$2:$X$562,18,FALSE)</f>
        <v>230.22</v>
      </c>
      <c r="H396" s="105">
        <f>VLOOKUP(Table3[Symbol],stockComparisonTrading_excel!$A$2:$X$562,18,FALSE)</f>
        <v>230.22</v>
      </c>
      <c r="I396" s="105">
        <f>VLOOKUP(Table3[Symbol],stockComparisonTrading_excel!$A$2:$X$562,18,FALSE)</f>
        <v>230.22</v>
      </c>
      <c r="J396" s="105">
        <f>VLOOKUP(Table3[Symbol],stockComparisonTrading_excel!$A$2:$X$562,18,FALSE)</f>
        <v>230.22</v>
      </c>
      <c r="K396" s="105">
        <f>VLOOKUP(Table3[Symbol],stockComparisonTrading_excel!$A$2:$X$562,18,FALSE)</f>
        <v>230.22</v>
      </c>
      <c r="L396" s="105">
        <f>VLOOKUP(Table3[Symbol],stockComparisonTrading_excel!$A$2:$X$562,18,FALSE)</f>
        <v>230.22</v>
      </c>
      <c r="M396" s="105">
        <f>VLOOKUP(Table3[Symbol],stockComparisonTrading_excel!$A$2:$X$562,18,FALSE)</f>
        <v>230.22</v>
      </c>
      <c r="N396" s="105">
        <f>VLOOKUP(Table3[Symbol],stockComparisonTrading_excel!$A$2:$X$562,18,FALSE)</f>
        <v>230.22</v>
      </c>
      <c r="O396" s="105">
        <f>VLOOKUP(Table3[Symbol],stockComparisonTrading_excel!$A$2:$X$562,17,FALSE)</f>
        <v>3629559136</v>
      </c>
      <c r="P396" s="105">
        <f>VLOOKUP(Table3[Symbol],stockComparisonTrading_excel!$A$2:$X$562,18,FALSE)</f>
        <v>230.22</v>
      </c>
      <c r="Q396" s="105">
        <f>VLOOKUP(Table3[Symbol],stockComparisonTrading_excel!$A$2:$X$562,19,FALSE)</f>
        <v>3.72</v>
      </c>
      <c r="R396" s="105">
        <f>VLOOKUP(Table3[Symbol],stockComparisonTrading_excel!$A$2:$X$562,20,FALSE)</f>
        <v>5.78</v>
      </c>
      <c r="S396" s="105" t="str">
        <f>VLOOKUP(Table3[Symbol],stockComparisonTrading_excel!$A$2:$X$562,21,FALSE)</f>
        <v>-</v>
      </c>
      <c r="T396" s="105">
        <f>VLOOKUP(Table3[Symbol],stockComparisonTrading_excel!$A$2:$X$562,22,FALSE)</f>
        <v>111.65</v>
      </c>
      <c r="U396" s="105">
        <f>VLOOKUP(Table3[Symbol],stockComparisonTrading_excel!$A$2:$X$562,23,FALSE)</f>
        <v>168816704</v>
      </c>
      <c r="V396" s="105">
        <f>VLOOKUP(Table3[Symbol],stockComparisonTrading_excel!$A$2:$X$562,24,FALSE)</f>
        <v>5</v>
      </c>
      <c r="W396" s="106" t="str">
        <f>VLOOKUP(Table3[Symbol],Finalcial!$A$2:$P$493,2)</f>
        <v>Q1/2013</v>
      </c>
      <c r="X396" s="107">
        <f>VLOOKUP(Table3[Symbol],Finalcial!$A$2:$P$493,3)</f>
        <v>41364</v>
      </c>
      <c r="Y396" s="107">
        <f>VLOOKUP(Table3[Symbol],Finalcial!$A$2:$P$493,4,FALSE)</f>
        <v>1008167.33</v>
      </c>
      <c r="Z396" s="107">
        <f>VLOOKUP(Table3[Symbol],Finalcial!$A$2:$P$493,5,FALSE)</f>
        <v>33232.54</v>
      </c>
      <c r="AA396" s="107">
        <f>VLOOKUP(Table3[Symbol],Finalcial!$A$2:$P$493,6,FALSE)</f>
        <v>844083.52</v>
      </c>
      <c r="AB396" s="107">
        <f>VLOOKUP(Table3[Symbol],Finalcial!$A$2:$P$493,7,FALSE)</f>
        <v>974934.8</v>
      </c>
      <c r="AC396" s="107">
        <f>VLOOKUP(Table3[Symbol],Finalcial!$A$2:$P$493,8,FALSE)</f>
        <v>14489.26</v>
      </c>
      <c r="AD396" s="107">
        <f>VLOOKUP(Table3[Symbol],Finalcial!$A$2:$P$493,9,FALSE)</f>
        <v>6938.23</v>
      </c>
      <c r="AE396" s="107">
        <f>VLOOKUP(Table3[Symbol],Finalcial!$A$2:$P$493,10,FALSE)</f>
        <v>0.04</v>
      </c>
      <c r="AF396" s="107">
        <f>VLOOKUP(Table3[Symbol],Finalcial!$A$2:$P$493,11,FALSE)</f>
        <v>0.03</v>
      </c>
      <c r="AG396" s="107">
        <f>VLOOKUP(Table3[Symbol],Finalcial!$A$2:$P$493,12,FALSE)</f>
        <v>47.89</v>
      </c>
      <c r="AH396" s="107">
        <f>VLOOKUP(Table3[Symbol],Finalcial!$A$2:$P$493,13,FALSE)</f>
        <v>1.79</v>
      </c>
      <c r="AI396" s="107">
        <f>VLOOKUP(Table3[Symbol],Finalcial!$A$2:$P$493,14,FALSE)</f>
        <v>1.63</v>
      </c>
      <c r="AJ396" s="108">
        <f t="shared" si="7"/>
        <v>4.7897720311952767</v>
      </c>
    </row>
    <row r="397" spans="1:36" ht="18.55" customHeight="1" x14ac:dyDescent="0.3">
      <c r="A397" s="64" t="s">
        <v>76</v>
      </c>
      <c r="B397" s="14" t="str">
        <f>VLOOKUP(Table3[Symbol],stockComparisonTrading_excel!$A$2:$X$562,2,FALSE)</f>
        <v>Industrials: Steel</v>
      </c>
      <c r="C397" s="104">
        <f>VLOOKUP(Table3[Symbol],stockComparisonTrading_excel!$A$2:$X$562,3,FALSE)</f>
        <v>1.1499999999999999</v>
      </c>
      <c r="D397" s="105">
        <f>VLOOKUP(Table3[Symbol],stockComparisonTrading_excel!$A$2:$X$562,18,FALSE)</f>
        <v>60.35</v>
      </c>
      <c r="E397" s="105">
        <f>VLOOKUP(Table3[Symbol],stockComparisonTrading_excel!$A$2:$X$562,18,FALSE)</f>
        <v>60.35</v>
      </c>
      <c r="F397" s="105">
        <f>VLOOKUP(Table3[Symbol],stockComparisonTrading_excel!$A$2:$X$562,18,FALSE)</f>
        <v>60.35</v>
      </c>
      <c r="G397" s="105">
        <f>VLOOKUP(Table3[Symbol],stockComparisonTrading_excel!$A$2:$X$562,18,FALSE)</f>
        <v>60.35</v>
      </c>
      <c r="H397" s="105">
        <f>VLOOKUP(Table3[Symbol],stockComparisonTrading_excel!$A$2:$X$562,18,FALSE)</f>
        <v>60.35</v>
      </c>
      <c r="I397" s="105">
        <f>VLOOKUP(Table3[Symbol],stockComparisonTrading_excel!$A$2:$X$562,18,FALSE)</f>
        <v>60.35</v>
      </c>
      <c r="J397" s="105">
        <f>VLOOKUP(Table3[Symbol],stockComparisonTrading_excel!$A$2:$X$562,18,FALSE)</f>
        <v>60.35</v>
      </c>
      <c r="K397" s="105">
        <f>VLOOKUP(Table3[Symbol],stockComparisonTrading_excel!$A$2:$X$562,18,FALSE)</f>
        <v>60.35</v>
      </c>
      <c r="L397" s="105">
        <f>VLOOKUP(Table3[Symbol],stockComparisonTrading_excel!$A$2:$X$562,18,FALSE)</f>
        <v>60.35</v>
      </c>
      <c r="M397" s="105">
        <f>VLOOKUP(Table3[Symbol],stockComparisonTrading_excel!$A$2:$X$562,18,FALSE)</f>
        <v>60.35</v>
      </c>
      <c r="N397" s="105">
        <f>VLOOKUP(Table3[Symbol],stockComparisonTrading_excel!$A$2:$X$562,18,FALSE)</f>
        <v>60.35</v>
      </c>
      <c r="O397" s="105">
        <f>VLOOKUP(Table3[Symbol],stockComparisonTrading_excel!$A$2:$X$562,17,FALSE)</f>
        <v>1460925000</v>
      </c>
      <c r="P397" s="105">
        <f>VLOOKUP(Table3[Symbol],stockComparisonTrading_excel!$A$2:$X$562,18,FALSE)</f>
        <v>60.35</v>
      </c>
      <c r="Q397" s="105">
        <f>VLOOKUP(Table3[Symbol],stockComparisonTrading_excel!$A$2:$X$562,19,FALSE)</f>
        <v>0.77</v>
      </c>
      <c r="R397" s="105">
        <f>VLOOKUP(Table3[Symbol],stockComparisonTrading_excel!$A$2:$X$562,20,FALSE)</f>
        <v>1.68</v>
      </c>
      <c r="S397" s="105" t="str">
        <f>VLOOKUP(Table3[Symbol],stockComparisonTrading_excel!$A$2:$X$562,21,FALSE)</f>
        <v>-</v>
      </c>
      <c r="T397" s="105">
        <f>VLOOKUP(Table3[Symbol],stockComparisonTrading_excel!$A$2:$X$562,22,FALSE)</f>
        <v>40.159999999999997</v>
      </c>
      <c r="U397" s="105">
        <f>VLOOKUP(Table3[Symbol],stockComparisonTrading_excel!$A$2:$X$562,23,FALSE)</f>
        <v>1132500000</v>
      </c>
      <c r="V397" s="105">
        <f>VLOOKUP(Table3[Symbol],stockComparisonTrading_excel!$A$2:$X$562,24,FALSE)</f>
        <v>1</v>
      </c>
      <c r="W397" s="106" t="str">
        <f>VLOOKUP(Table3[Symbol],Finalcial!$A$2:$P$493,2)</f>
        <v>Q1/2013</v>
      </c>
      <c r="X397" s="107">
        <f>VLOOKUP(Table3[Symbol],Finalcial!$A$2:$P$493,3)</f>
        <v>41364</v>
      </c>
      <c r="Y397" s="107">
        <f>VLOOKUP(Table3[Symbol],Finalcial!$A$2:$P$493,4,FALSE)</f>
        <v>2310889</v>
      </c>
      <c r="Z397" s="107">
        <f>VLOOKUP(Table3[Symbol],Finalcial!$A$2:$P$493,5,FALSE)</f>
        <v>402815</v>
      </c>
      <c r="AA397" s="107">
        <f>VLOOKUP(Table3[Symbol],Finalcial!$A$2:$P$493,6,FALSE)</f>
        <v>1132500</v>
      </c>
      <c r="AB397" s="107">
        <f>VLOOKUP(Table3[Symbol],Finalcial!$A$2:$P$493,7,FALSE)</f>
        <v>1908074</v>
      </c>
      <c r="AC397" s="107">
        <f>VLOOKUP(Table3[Symbol],Finalcial!$A$2:$P$493,8,FALSE)</f>
        <v>831604</v>
      </c>
      <c r="AD397" s="107">
        <f>VLOOKUP(Table3[Symbol],Finalcial!$A$2:$P$493,9,FALSE)</f>
        <v>40367</v>
      </c>
      <c r="AE397" s="107">
        <f>VLOOKUP(Table3[Symbol],Finalcial!$A$2:$P$493,10,FALSE)</f>
        <v>0.04</v>
      </c>
      <c r="AF397" s="107">
        <f>VLOOKUP(Table3[Symbol],Finalcial!$A$2:$P$493,11,FALSE)</f>
        <v>0.21</v>
      </c>
      <c r="AG397" s="107">
        <f>VLOOKUP(Table3[Symbol],Finalcial!$A$2:$P$493,12,FALSE)</f>
        <v>4.8499999999999996</v>
      </c>
      <c r="AH397" s="107">
        <f>VLOOKUP(Table3[Symbol],Finalcial!$A$2:$P$493,13,FALSE)</f>
        <v>1.46</v>
      </c>
      <c r="AI397" s="107">
        <f>VLOOKUP(Table3[Symbol],Finalcial!$A$2:$P$493,14,FALSE)</f>
        <v>1.27</v>
      </c>
      <c r="AJ397" s="108">
        <f t="shared" si="7"/>
        <v>9.978819332623182</v>
      </c>
    </row>
    <row r="398" spans="1:36" ht="18.55" customHeight="1" x14ac:dyDescent="0.3">
      <c r="A398" s="64" t="s">
        <v>292</v>
      </c>
      <c r="B398" s="14" t="str">
        <f>VLOOKUP(Table3[Symbol],stockComparisonTrading_excel!$A$2:$X$562,2,FALSE)</f>
        <v>Industrials: Steel</v>
      </c>
      <c r="C398" s="104">
        <f>VLOOKUP(Table3[Symbol],stockComparisonTrading_excel!$A$2:$X$562,3,FALSE)</f>
        <v>1.02</v>
      </c>
      <c r="D398" s="105">
        <f>VLOOKUP(Table3[Symbol],stockComparisonTrading_excel!$A$2:$X$562,18,FALSE)</f>
        <v>13.18</v>
      </c>
      <c r="E398" s="105">
        <f>VLOOKUP(Table3[Symbol],stockComparisonTrading_excel!$A$2:$X$562,18,FALSE)</f>
        <v>13.18</v>
      </c>
      <c r="F398" s="105">
        <f>VLOOKUP(Table3[Symbol],stockComparisonTrading_excel!$A$2:$X$562,18,FALSE)</f>
        <v>13.18</v>
      </c>
      <c r="G398" s="105">
        <f>VLOOKUP(Table3[Symbol],stockComparisonTrading_excel!$A$2:$X$562,18,FALSE)</f>
        <v>13.18</v>
      </c>
      <c r="H398" s="105">
        <f>VLOOKUP(Table3[Symbol],stockComparisonTrading_excel!$A$2:$X$562,18,FALSE)</f>
        <v>13.18</v>
      </c>
      <c r="I398" s="105">
        <f>VLOOKUP(Table3[Symbol],stockComparisonTrading_excel!$A$2:$X$562,18,FALSE)</f>
        <v>13.18</v>
      </c>
      <c r="J398" s="105">
        <f>VLOOKUP(Table3[Symbol],stockComparisonTrading_excel!$A$2:$X$562,18,FALSE)</f>
        <v>13.18</v>
      </c>
      <c r="K398" s="105">
        <f>VLOOKUP(Table3[Symbol],stockComparisonTrading_excel!$A$2:$X$562,18,FALSE)</f>
        <v>13.18</v>
      </c>
      <c r="L398" s="105">
        <f>VLOOKUP(Table3[Symbol],stockComparisonTrading_excel!$A$2:$X$562,18,FALSE)</f>
        <v>13.18</v>
      </c>
      <c r="M398" s="105">
        <f>VLOOKUP(Table3[Symbol],stockComparisonTrading_excel!$A$2:$X$562,18,FALSE)</f>
        <v>13.18</v>
      </c>
      <c r="N398" s="105">
        <f>VLOOKUP(Table3[Symbol],stockComparisonTrading_excel!$A$2:$X$562,18,FALSE)</f>
        <v>13.18</v>
      </c>
      <c r="O398" s="105">
        <f>VLOOKUP(Table3[Symbol],stockComparisonTrading_excel!$A$2:$X$562,17,FALSE)</f>
        <v>855000000</v>
      </c>
      <c r="P398" s="105">
        <f>VLOOKUP(Table3[Symbol],stockComparisonTrading_excel!$A$2:$X$562,18,FALSE)</f>
        <v>13.18</v>
      </c>
      <c r="Q398" s="105">
        <f>VLOOKUP(Table3[Symbol],stockComparisonTrading_excel!$A$2:$X$562,19,FALSE)</f>
        <v>0.96</v>
      </c>
      <c r="R398" s="105">
        <f>VLOOKUP(Table3[Symbol],stockComparisonTrading_excel!$A$2:$X$562,20,FALSE)</f>
        <v>1.78</v>
      </c>
      <c r="S398" s="105">
        <f>VLOOKUP(Table3[Symbol],stockComparisonTrading_excel!$A$2:$X$562,21,FALSE)</f>
        <v>2.92</v>
      </c>
      <c r="T398" s="105">
        <f>VLOOKUP(Table3[Symbol],stockComparisonTrading_excel!$A$2:$X$562,22,FALSE)</f>
        <v>285.25</v>
      </c>
      <c r="U398" s="105">
        <f>VLOOKUP(Table3[Symbol],stockComparisonTrading_excel!$A$2:$X$562,23,FALSE)</f>
        <v>500000000</v>
      </c>
      <c r="V398" s="105">
        <f>VLOOKUP(Table3[Symbol],stockComparisonTrading_excel!$A$2:$X$562,24,FALSE)</f>
        <v>1</v>
      </c>
      <c r="W398" s="106" t="str">
        <f>VLOOKUP(Table3[Symbol],Finalcial!$A$2:$P$493,2)</f>
        <v>Q1/2013</v>
      </c>
      <c r="X398" s="107">
        <f>VLOOKUP(Table3[Symbol],Finalcial!$A$2:$P$493,3)</f>
        <v>41364</v>
      </c>
      <c r="Y398" s="107">
        <f>VLOOKUP(Table3[Symbol],Finalcial!$A$2:$P$493,4,FALSE)</f>
        <v>2310359</v>
      </c>
      <c r="Z398" s="107">
        <f>VLOOKUP(Table3[Symbol],Finalcial!$A$2:$P$493,5,FALSE)</f>
        <v>1420610</v>
      </c>
      <c r="AA398" s="107">
        <f>VLOOKUP(Table3[Symbol],Finalcial!$A$2:$P$493,6,FALSE)</f>
        <v>500000</v>
      </c>
      <c r="AB398" s="107">
        <f>VLOOKUP(Table3[Symbol],Finalcial!$A$2:$P$493,7,FALSE)</f>
        <v>889749</v>
      </c>
      <c r="AC398" s="107">
        <f>VLOOKUP(Table3[Symbol],Finalcial!$A$2:$P$493,8,FALSE)</f>
        <v>1092692</v>
      </c>
      <c r="AD398" s="107">
        <f>VLOOKUP(Table3[Symbol],Finalcial!$A$2:$P$493,9,FALSE)</f>
        <v>20458</v>
      </c>
      <c r="AE398" s="107">
        <f>VLOOKUP(Table3[Symbol],Finalcial!$A$2:$P$493,10,FALSE)</f>
        <v>0.04</v>
      </c>
      <c r="AF398" s="107">
        <f>VLOOKUP(Table3[Symbol],Finalcial!$A$2:$P$493,11,FALSE)</f>
        <v>1.6</v>
      </c>
      <c r="AG398" s="107">
        <f>VLOOKUP(Table3[Symbol],Finalcial!$A$2:$P$493,12,FALSE)</f>
        <v>1.87</v>
      </c>
      <c r="AH398" s="107">
        <f>VLOOKUP(Table3[Symbol],Finalcial!$A$2:$P$493,13,FALSE)</f>
        <v>6.27</v>
      </c>
      <c r="AI398" s="107">
        <f>VLOOKUP(Table3[Symbol],Finalcial!$A$2:$P$493,14,FALSE)</f>
        <v>7.46</v>
      </c>
      <c r="AJ398" s="108">
        <f t="shared" si="7"/>
        <v>69.440316746505033</v>
      </c>
    </row>
    <row r="399" spans="1:36" ht="18.55" customHeight="1" x14ac:dyDescent="0.3">
      <c r="A399" s="64" t="s">
        <v>328</v>
      </c>
      <c r="B399" s="14" t="str">
        <f>VLOOKUP(Table3[Symbol],stockComparisonTrading_excel!$A$2:$X$562,2,FALSE)</f>
        <v>Property &amp; Construction: Property Development</v>
      </c>
      <c r="C399" s="104">
        <f>VLOOKUP(Table3[Symbol],stockComparisonTrading_excel!$A$2:$X$562,3,FALSE)</f>
        <v>2.14</v>
      </c>
      <c r="D399" s="105">
        <f>VLOOKUP(Table3[Symbol],stockComparisonTrading_excel!$A$2:$X$562,18,FALSE)</f>
        <v>10.199999999999999</v>
      </c>
      <c r="E399" s="105">
        <f>VLOOKUP(Table3[Symbol],stockComparisonTrading_excel!$A$2:$X$562,18,FALSE)</f>
        <v>10.199999999999999</v>
      </c>
      <c r="F399" s="105">
        <f>VLOOKUP(Table3[Symbol],stockComparisonTrading_excel!$A$2:$X$562,18,FALSE)</f>
        <v>10.199999999999999</v>
      </c>
      <c r="G399" s="105">
        <f>VLOOKUP(Table3[Symbol],stockComparisonTrading_excel!$A$2:$X$562,18,FALSE)</f>
        <v>10.199999999999999</v>
      </c>
      <c r="H399" s="105">
        <f>VLOOKUP(Table3[Symbol],stockComparisonTrading_excel!$A$2:$X$562,18,FALSE)</f>
        <v>10.199999999999999</v>
      </c>
      <c r="I399" s="105">
        <f>VLOOKUP(Table3[Symbol],stockComparisonTrading_excel!$A$2:$X$562,18,FALSE)</f>
        <v>10.199999999999999</v>
      </c>
      <c r="J399" s="105">
        <f>VLOOKUP(Table3[Symbol],stockComparisonTrading_excel!$A$2:$X$562,18,FALSE)</f>
        <v>10.199999999999999</v>
      </c>
      <c r="K399" s="105">
        <f>VLOOKUP(Table3[Symbol],stockComparisonTrading_excel!$A$2:$X$562,18,FALSE)</f>
        <v>10.199999999999999</v>
      </c>
      <c r="L399" s="105">
        <f>VLOOKUP(Table3[Symbol],stockComparisonTrading_excel!$A$2:$X$562,18,FALSE)</f>
        <v>10.199999999999999</v>
      </c>
      <c r="M399" s="105">
        <f>VLOOKUP(Table3[Symbol],stockComparisonTrading_excel!$A$2:$X$562,18,FALSE)</f>
        <v>10.199999999999999</v>
      </c>
      <c r="N399" s="105">
        <f>VLOOKUP(Table3[Symbol],stockComparisonTrading_excel!$A$2:$X$562,18,FALSE)</f>
        <v>10.199999999999999</v>
      </c>
      <c r="O399" s="105">
        <f>VLOOKUP(Table3[Symbol],stockComparisonTrading_excel!$A$2:$X$562,17,FALSE)</f>
        <v>7222356732.5</v>
      </c>
      <c r="P399" s="105">
        <f>VLOOKUP(Table3[Symbol],stockComparisonTrading_excel!$A$2:$X$562,18,FALSE)</f>
        <v>10.199999999999999</v>
      </c>
      <c r="Q399" s="105">
        <f>VLOOKUP(Table3[Symbol],stockComparisonTrading_excel!$A$2:$X$562,19,FALSE)</f>
        <v>4.26</v>
      </c>
      <c r="R399" s="105">
        <f>VLOOKUP(Table3[Symbol],stockComparisonTrading_excel!$A$2:$X$562,20,FALSE)</f>
        <v>0.47</v>
      </c>
      <c r="S399" s="105" t="str">
        <f>VLOOKUP(Table3[Symbol],stockComparisonTrading_excel!$A$2:$X$562,21,FALSE)</f>
        <v>-</v>
      </c>
      <c r="T399" s="105">
        <f>VLOOKUP(Table3[Symbol],stockComparisonTrading_excel!$A$2:$X$562,22,FALSE)</f>
        <v>342.44</v>
      </c>
      <c r="U399" s="105">
        <f>VLOOKUP(Table3[Symbol],stockComparisonTrading_excel!$A$2:$X$562,23,FALSE)</f>
        <v>3575424125</v>
      </c>
      <c r="V399" s="105">
        <f>VLOOKUP(Table3[Symbol],stockComparisonTrading_excel!$A$2:$X$562,24,FALSE)</f>
        <v>1</v>
      </c>
      <c r="W399" s="106" t="str">
        <f>VLOOKUP(Table3[Symbol],Finalcial!$A$2:$P$493,2)</f>
        <v>Q4/2012</v>
      </c>
      <c r="X399" s="107">
        <f>VLOOKUP(Table3[Symbol],Finalcial!$A$2:$P$493,3)</f>
        <v>41274</v>
      </c>
      <c r="Y399" s="107">
        <f>VLOOKUP(Table3[Symbol],Finalcial!$A$2:$P$493,4,FALSE)</f>
        <v>14432991</v>
      </c>
      <c r="Z399" s="107">
        <f>VLOOKUP(Table3[Symbol],Finalcial!$A$2:$P$493,5,FALSE)</f>
        <v>12735015</v>
      </c>
      <c r="AA399" s="107">
        <f>VLOOKUP(Table3[Symbol],Finalcial!$A$2:$P$493,6,FALSE)</f>
        <v>3575424</v>
      </c>
      <c r="AB399" s="107">
        <f>VLOOKUP(Table3[Symbol],Finalcial!$A$2:$P$493,7,FALSE)</f>
        <v>1693637</v>
      </c>
      <c r="AC399" s="107">
        <f>VLOOKUP(Table3[Symbol],Finalcial!$A$2:$P$493,8,FALSE)</f>
        <v>1464312</v>
      </c>
      <c r="AD399" s="107">
        <f>VLOOKUP(Table3[Symbol],Finalcial!$A$2:$P$493,9,FALSE)</f>
        <v>142097</v>
      </c>
      <c r="AE399" s="107">
        <f>VLOOKUP(Table3[Symbol],Finalcial!$A$2:$P$493,10,FALSE)</f>
        <v>0.04</v>
      </c>
      <c r="AF399" s="107">
        <f>VLOOKUP(Table3[Symbol],Finalcial!$A$2:$P$493,11,FALSE)</f>
        <v>7.52</v>
      </c>
      <c r="AG399" s="107">
        <f>VLOOKUP(Table3[Symbol],Finalcial!$A$2:$P$493,12,FALSE)</f>
        <v>9.6999999999999993</v>
      </c>
      <c r="AH399" s="107">
        <f>VLOOKUP(Table3[Symbol],Finalcial!$A$2:$P$493,13,FALSE)</f>
        <v>8.77</v>
      </c>
      <c r="AI399" s="107">
        <f>VLOOKUP(Table3[Symbol],Finalcial!$A$2:$P$493,14,FALSE)</f>
        <v>63.76</v>
      </c>
      <c r="AJ399" s="108">
        <f t="shared" si="7"/>
        <v>89.621983574600449</v>
      </c>
    </row>
    <row r="400" spans="1:36" ht="18.55" customHeight="1" x14ac:dyDescent="0.3">
      <c r="A400" s="64" t="s">
        <v>308</v>
      </c>
      <c r="B400" s="14" t="str">
        <f>VLOOKUP(Table3[Symbol],stockComparisonTrading_excel!$A$2:$X$562,2,FALSE)</f>
        <v>Property &amp; Construction: Property Development</v>
      </c>
      <c r="C400" s="104">
        <f>VLOOKUP(Table3[Symbol],stockComparisonTrading_excel!$A$2:$X$562,3,FALSE)</f>
        <v>2</v>
      </c>
      <c r="D400" s="105">
        <f>VLOOKUP(Table3[Symbol],stockComparisonTrading_excel!$A$2:$X$562,18,FALSE)</f>
        <v>9.9</v>
      </c>
      <c r="E400" s="105">
        <f>VLOOKUP(Table3[Symbol],stockComparisonTrading_excel!$A$2:$X$562,18,FALSE)</f>
        <v>9.9</v>
      </c>
      <c r="F400" s="105">
        <f>VLOOKUP(Table3[Symbol],stockComparisonTrading_excel!$A$2:$X$562,18,FALSE)</f>
        <v>9.9</v>
      </c>
      <c r="G400" s="105">
        <f>VLOOKUP(Table3[Symbol],stockComparisonTrading_excel!$A$2:$X$562,18,FALSE)</f>
        <v>9.9</v>
      </c>
      <c r="H400" s="105">
        <f>VLOOKUP(Table3[Symbol],stockComparisonTrading_excel!$A$2:$X$562,18,FALSE)</f>
        <v>9.9</v>
      </c>
      <c r="I400" s="105">
        <f>VLOOKUP(Table3[Symbol],stockComparisonTrading_excel!$A$2:$X$562,18,FALSE)</f>
        <v>9.9</v>
      </c>
      <c r="J400" s="105">
        <f>VLOOKUP(Table3[Symbol],stockComparisonTrading_excel!$A$2:$X$562,18,FALSE)</f>
        <v>9.9</v>
      </c>
      <c r="K400" s="105">
        <f>VLOOKUP(Table3[Symbol],stockComparisonTrading_excel!$A$2:$X$562,18,FALSE)</f>
        <v>9.9</v>
      </c>
      <c r="L400" s="105">
        <f>VLOOKUP(Table3[Symbol],stockComparisonTrading_excel!$A$2:$X$562,18,FALSE)</f>
        <v>9.9</v>
      </c>
      <c r="M400" s="105">
        <f>VLOOKUP(Table3[Symbol],stockComparisonTrading_excel!$A$2:$X$562,18,FALSE)</f>
        <v>9.9</v>
      </c>
      <c r="N400" s="105">
        <f>VLOOKUP(Table3[Symbol],stockComparisonTrading_excel!$A$2:$X$562,18,FALSE)</f>
        <v>9.9</v>
      </c>
      <c r="O400" s="105">
        <f>VLOOKUP(Table3[Symbol],stockComparisonTrading_excel!$A$2:$X$562,17,FALSE)</f>
        <v>2633695894.8000002</v>
      </c>
      <c r="P400" s="105">
        <f>VLOOKUP(Table3[Symbol],stockComparisonTrading_excel!$A$2:$X$562,18,FALSE)</f>
        <v>9.9</v>
      </c>
      <c r="Q400" s="105">
        <f>VLOOKUP(Table3[Symbol],stockComparisonTrading_excel!$A$2:$X$562,19,FALSE)</f>
        <v>0.69</v>
      </c>
      <c r="R400" s="105">
        <f>VLOOKUP(Table3[Symbol],stockComparisonTrading_excel!$A$2:$X$562,20,FALSE)</f>
        <v>3.13</v>
      </c>
      <c r="S400" s="105">
        <f>VLOOKUP(Table3[Symbol],stockComparisonTrading_excel!$A$2:$X$562,21,FALSE)</f>
        <v>4.63</v>
      </c>
      <c r="T400" s="105">
        <f>VLOOKUP(Table3[Symbol],stockComparisonTrading_excel!$A$2:$X$562,22,FALSE)</f>
        <v>175.84</v>
      </c>
      <c r="U400" s="105">
        <f>VLOOKUP(Table3[Symbol],stockComparisonTrading_excel!$A$2:$X$562,23,FALSE)</f>
        <v>1219303655</v>
      </c>
      <c r="V400" s="105">
        <f>VLOOKUP(Table3[Symbol],stockComparisonTrading_excel!$A$2:$X$562,24,FALSE)</f>
        <v>1</v>
      </c>
      <c r="W400" s="106" t="str">
        <f>VLOOKUP(Table3[Symbol],Finalcial!$A$2:$P$493,2)</f>
        <v>Q4/2012</v>
      </c>
      <c r="X400" s="107">
        <f>VLOOKUP(Table3[Symbol],Finalcial!$A$2:$P$493,3)</f>
        <v>41274</v>
      </c>
      <c r="Y400" s="107">
        <f>VLOOKUP(Table3[Symbol],Finalcial!$A$2:$P$493,4,FALSE)</f>
        <v>7854625.9500000002</v>
      </c>
      <c r="Z400" s="107">
        <f>VLOOKUP(Table3[Symbol],Finalcial!$A$2:$P$493,5,FALSE)</f>
        <v>4041276.98</v>
      </c>
      <c r="AA400" s="107">
        <f>VLOOKUP(Table3[Symbol],Finalcial!$A$2:$P$493,6,FALSE)</f>
        <v>1219303.6599999999</v>
      </c>
      <c r="AB400" s="107">
        <f>VLOOKUP(Table3[Symbol],Finalcial!$A$2:$P$493,7,FALSE)</f>
        <v>3813331.54</v>
      </c>
      <c r="AC400" s="107">
        <f>VLOOKUP(Table3[Symbol],Finalcial!$A$2:$P$493,8,FALSE)</f>
        <v>560121.19999999995</v>
      </c>
      <c r="AD400" s="107">
        <f>VLOOKUP(Table3[Symbol],Finalcial!$A$2:$P$493,9,FALSE)</f>
        <v>47583.07</v>
      </c>
      <c r="AE400" s="107">
        <f>VLOOKUP(Table3[Symbol],Finalcial!$A$2:$P$493,10,FALSE)</f>
        <v>0.04</v>
      </c>
      <c r="AF400" s="107">
        <f>VLOOKUP(Table3[Symbol],Finalcial!$A$2:$P$493,11,FALSE)</f>
        <v>1.06</v>
      </c>
      <c r="AG400" s="107">
        <f>VLOOKUP(Table3[Symbol],Finalcial!$A$2:$P$493,12,FALSE)</f>
        <v>8.5</v>
      </c>
      <c r="AH400" s="107">
        <f>VLOOKUP(Table3[Symbol],Finalcial!$A$2:$P$493,13,FALSE)</f>
        <v>4.6100000000000003</v>
      </c>
      <c r="AI400" s="107">
        <f>VLOOKUP(Table3[Symbol],Finalcial!$A$2:$P$493,14,FALSE)</f>
        <v>7.19</v>
      </c>
      <c r="AJ400" s="108">
        <f t="shared" si="7"/>
        <v>84.930984486709249</v>
      </c>
    </row>
    <row r="401" spans="1:36" ht="18.55" customHeight="1" x14ac:dyDescent="0.3">
      <c r="A401" s="64" t="s">
        <v>276</v>
      </c>
      <c r="B401" s="14" t="str">
        <f>VLOOKUP(Table3[Symbol],stockComparisonTrading_excel!$A$2:$X$562,2,FALSE)</f>
        <v>Property &amp; Construction: Property Development</v>
      </c>
      <c r="C401" s="104">
        <f>VLOOKUP(Table3[Symbol],stockComparisonTrading_excel!$A$2:$X$562,3,FALSE)</f>
        <v>1.92</v>
      </c>
      <c r="D401" s="105">
        <f>VLOOKUP(Table3[Symbol],stockComparisonTrading_excel!$A$2:$X$562,18,FALSE)</f>
        <v>14.7</v>
      </c>
      <c r="E401" s="105">
        <f>VLOOKUP(Table3[Symbol],stockComparisonTrading_excel!$A$2:$X$562,18,FALSE)</f>
        <v>14.7</v>
      </c>
      <c r="F401" s="105">
        <f>VLOOKUP(Table3[Symbol],stockComparisonTrading_excel!$A$2:$X$562,18,FALSE)</f>
        <v>14.7</v>
      </c>
      <c r="G401" s="105">
        <f>VLOOKUP(Table3[Symbol],stockComparisonTrading_excel!$A$2:$X$562,18,FALSE)</f>
        <v>14.7</v>
      </c>
      <c r="H401" s="105">
        <f>VLOOKUP(Table3[Symbol],stockComparisonTrading_excel!$A$2:$X$562,18,FALSE)</f>
        <v>14.7</v>
      </c>
      <c r="I401" s="105">
        <f>VLOOKUP(Table3[Symbol],stockComparisonTrading_excel!$A$2:$X$562,18,FALSE)</f>
        <v>14.7</v>
      </c>
      <c r="J401" s="105">
        <f>VLOOKUP(Table3[Symbol],stockComparisonTrading_excel!$A$2:$X$562,18,FALSE)</f>
        <v>14.7</v>
      </c>
      <c r="K401" s="105">
        <f>VLOOKUP(Table3[Symbol],stockComparisonTrading_excel!$A$2:$X$562,18,FALSE)</f>
        <v>14.7</v>
      </c>
      <c r="L401" s="105">
        <f>VLOOKUP(Table3[Symbol],stockComparisonTrading_excel!$A$2:$X$562,18,FALSE)</f>
        <v>14.7</v>
      </c>
      <c r="M401" s="105">
        <f>VLOOKUP(Table3[Symbol],stockComparisonTrading_excel!$A$2:$X$562,18,FALSE)</f>
        <v>14.7</v>
      </c>
      <c r="N401" s="105">
        <f>VLOOKUP(Table3[Symbol],stockComparisonTrading_excel!$A$2:$X$562,18,FALSE)</f>
        <v>14.7</v>
      </c>
      <c r="O401" s="105">
        <f>VLOOKUP(Table3[Symbol],stockComparisonTrading_excel!$A$2:$X$562,17,FALSE)</f>
        <v>7898977108</v>
      </c>
      <c r="P401" s="105">
        <f>VLOOKUP(Table3[Symbol],stockComparisonTrading_excel!$A$2:$X$562,18,FALSE)</f>
        <v>14.7</v>
      </c>
      <c r="Q401" s="105">
        <f>VLOOKUP(Table3[Symbol],stockComparisonTrading_excel!$A$2:$X$562,19,FALSE)</f>
        <v>4.26</v>
      </c>
      <c r="R401" s="105">
        <f>VLOOKUP(Table3[Symbol],stockComparisonTrading_excel!$A$2:$X$562,20,FALSE)</f>
        <v>1.19</v>
      </c>
      <c r="S401" s="105">
        <f>VLOOKUP(Table3[Symbol],stockComparisonTrading_excel!$A$2:$X$562,21,FALSE)</f>
        <v>2.36</v>
      </c>
      <c r="T401" s="105">
        <f>VLOOKUP(Table3[Symbol],stockComparisonTrading_excel!$A$2:$X$562,22,FALSE)</f>
        <v>885.07</v>
      </c>
      <c r="U401" s="105">
        <f>VLOOKUP(Table3[Symbol],stockComparisonTrading_excel!$A$2:$X$562,23,FALSE)</f>
        <v>1974744277</v>
      </c>
      <c r="V401" s="105">
        <f>VLOOKUP(Table3[Symbol],stockComparisonTrading_excel!$A$2:$X$562,24,FALSE)</f>
        <v>1</v>
      </c>
      <c r="W401" s="106" t="str">
        <f>VLOOKUP(Table3[Symbol],Finalcial!$A$2:$P$493,2)</f>
        <v>Q1/2013</v>
      </c>
      <c r="X401" s="107">
        <f>VLOOKUP(Table3[Symbol],Finalcial!$A$2:$P$493,3)</f>
        <v>41364</v>
      </c>
      <c r="Y401" s="107">
        <f>VLOOKUP(Table3[Symbol],Finalcial!$A$2:$P$493,4,FALSE)</f>
        <v>7873443</v>
      </c>
      <c r="Z401" s="107">
        <f>VLOOKUP(Table3[Symbol],Finalcial!$A$2:$P$493,5,FALSE)</f>
        <v>5978304</v>
      </c>
      <c r="AA401" s="107">
        <f>VLOOKUP(Table3[Symbol],Finalcial!$A$2:$P$493,6,FALSE)</f>
        <v>1552901</v>
      </c>
      <c r="AB401" s="107">
        <f>VLOOKUP(Table3[Symbol],Finalcial!$A$2:$P$493,7,FALSE)</f>
        <v>1855599</v>
      </c>
      <c r="AC401" s="107">
        <f>VLOOKUP(Table3[Symbol],Finalcial!$A$2:$P$493,8,FALSE)</f>
        <v>1681866</v>
      </c>
      <c r="AD401" s="107">
        <f>VLOOKUP(Table3[Symbol],Finalcial!$A$2:$P$493,9,FALSE)</f>
        <v>55158</v>
      </c>
      <c r="AE401" s="107">
        <f>VLOOKUP(Table3[Symbol],Finalcial!$A$2:$P$493,10,FALSE)</f>
        <v>0.04</v>
      </c>
      <c r="AF401" s="107">
        <f>VLOOKUP(Table3[Symbol],Finalcial!$A$2:$P$493,11,FALSE)</f>
        <v>3.22</v>
      </c>
      <c r="AG401" s="107">
        <f>VLOOKUP(Table3[Symbol],Finalcial!$A$2:$P$493,12,FALSE)</f>
        <v>3.28</v>
      </c>
      <c r="AH401" s="107">
        <f>VLOOKUP(Table3[Symbol],Finalcial!$A$2:$P$493,13,FALSE)</f>
        <v>9.3800000000000008</v>
      </c>
      <c r="AI401" s="107">
        <f>VLOOKUP(Table3[Symbol],Finalcial!$A$2:$P$493,14,FALSE)</f>
        <v>32.520000000000003</v>
      </c>
      <c r="AJ401" s="108">
        <f t="shared" si="7"/>
        <v>108.38507560100076</v>
      </c>
    </row>
    <row r="402" spans="1:36" ht="18.55" customHeight="1" x14ac:dyDescent="0.3">
      <c r="A402" s="64" t="s">
        <v>120</v>
      </c>
      <c r="B402" s="14" t="str">
        <f>VLOOKUP(Table3[Symbol],stockComparisonTrading_excel!$A$2:$X$562,2,FALSE)</f>
        <v>Resources: Energy &amp; Utilities</v>
      </c>
      <c r="C402" s="104">
        <f>VLOOKUP(Table3[Symbol],stockComparisonTrading_excel!$A$2:$X$562,3,FALSE)</f>
        <v>7.35</v>
      </c>
      <c r="D402" s="105">
        <f>VLOOKUP(Table3[Symbol],stockComparisonTrading_excel!$A$2:$X$562,18,FALSE)</f>
        <v>24.78</v>
      </c>
      <c r="E402" s="105">
        <f>VLOOKUP(Table3[Symbol],stockComparisonTrading_excel!$A$2:$X$562,18,FALSE)</f>
        <v>24.78</v>
      </c>
      <c r="F402" s="105">
        <f>VLOOKUP(Table3[Symbol],stockComparisonTrading_excel!$A$2:$X$562,18,FALSE)</f>
        <v>24.78</v>
      </c>
      <c r="G402" s="105">
        <f>VLOOKUP(Table3[Symbol],stockComparisonTrading_excel!$A$2:$X$562,18,FALSE)</f>
        <v>24.78</v>
      </c>
      <c r="H402" s="105">
        <f>VLOOKUP(Table3[Symbol],stockComparisonTrading_excel!$A$2:$X$562,18,FALSE)</f>
        <v>24.78</v>
      </c>
      <c r="I402" s="105">
        <f>VLOOKUP(Table3[Symbol],stockComparisonTrading_excel!$A$2:$X$562,18,FALSE)</f>
        <v>24.78</v>
      </c>
      <c r="J402" s="105">
        <f>VLOOKUP(Table3[Symbol],stockComparisonTrading_excel!$A$2:$X$562,18,FALSE)</f>
        <v>24.78</v>
      </c>
      <c r="K402" s="105">
        <f>VLOOKUP(Table3[Symbol],stockComparisonTrading_excel!$A$2:$X$562,18,FALSE)</f>
        <v>24.78</v>
      </c>
      <c r="L402" s="105">
        <f>VLOOKUP(Table3[Symbol],stockComparisonTrading_excel!$A$2:$X$562,18,FALSE)</f>
        <v>24.78</v>
      </c>
      <c r="M402" s="105">
        <f>VLOOKUP(Table3[Symbol],stockComparisonTrading_excel!$A$2:$X$562,18,FALSE)</f>
        <v>24.78</v>
      </c>
      <c r="N402" s="105">
        <f>VLOOKUP(Table3[Symbol],stockComparisonTrading_excel!$A$2:$X$562,18,FALSE)</f>
        <v>24.78</v>
      </c>
      <c r="O402" s="105">
        <f>VLOOKUP(Table3[Symbol],stockComparisonTrading_excel!$A$2:$X$562,17,FALSE)</f>
        <v>9812960445.6000004</v>
      </c>
      <c r="P402" s="105">
        <f>VLOOKUP(Table3[Symbol],stockComparisonTrading_excel!$A$2:$X$562,18,FALSE)</f>
        <v>24.78</v>
      </c>
      <c r="Q402" s="105">
        <f>VLOOKUP(Table3[Symbol],stockComparisonTrading_excel!$A$2:$X$562,19,FALSE)</f>
        <v>5.74</v>
      </c>
      <c r="R402" s="105">
        <f>VLOOKUP(Table3[Symbol],stockComparisonTrading_excel!$A$2:$X$562,20,FALSE)</f>
        <v>3.19</v>
      </c>
      <c r="S402" s="105">
        <f>VLOOKUP(Table3[Symbol],stockComparisonTrading_excel!$A$2:$X$562,21,FALSE)</f>
        <v>2.0499999999999998</v>
      </c>
      <c r="T402" s="105">
        <f>VLOOKUP(Table3[Symbol],stockComparisonTrading_excel!$A$2:$X$562,22,FALSE)</f>
        <v>501.95</v>
      </c>
      <c r="U402" s="105">
        <f>VLOOKUP(Table3[Symbol],stockComparisonTrading_excel!$A$2:$X$562,23,FALSE)</f>
        <v>629035926</v>
      </c>
      <c r="V402" s="105">
        <f>VLOOKUP(Table3[Symbol],stockComparisonTrading_excel!$A$2:$X$562,24,FALSE)</f>
        <v>1</v>
      </c>
      <c r="W402" s="106" t="str">
        <f>VLOOKUP(Table3[Symbol],Finalcial!$A$2:$P$493,2)</f>
        <v>Q1/2013</v>
      </c>
      <c r="X402" s="107">
        <f>VLOOKUP(Table3[Symbol],Finalcial!$A$2:$P$493,3)</f>
        <v>41364</v>
      </c>
      <c r="Y402" s="107">
        <f>VLOOKUP(Table3[Symbol],Finalcial!$A$2:$P$493,4,FALSE)</f>
        <v>4425344.59</v>
      </c>
      <c r="Z402" s="107">
        <f>VLOOKUP(Table3[Symbol],Finalcial!$A$2:$P$493,5,FALSE)</f>
        <v>2060779.98</v>
      </c>
      <c r="AA402" s="107">
        <f>VLOOKUP(Table3[Symbol],Finalcial!$A$2:$P$493,6,FALSE)</f>
        <v>626043.43999999994</v>
      </c>
      <c r="AB402" s="107">
        <f>VLOOKUP(Table3[Symbol],Finalcial!$A$2:$P$493,7,FALSE)</f>
        <v>2328068.81</v>
      </c>
      <c r="AC402" s="107">
        <f>VLOOKUP(Table3[Symbol],Finalcial!$A$2:$P$493,8,FALSE)</f>
        <v>745861.72</v>
      </c>
      <c r="AD402" s="107">
        <f>VLOOKUP(Table3[Symbol],Finalcial!$A$2:$P$493,9,FALSE)</f>
        <v>24447.31</v>
      </c>
      <c r="AE402" s="107">
        <f>VLOOKUP(Table3[Symbol],Finalcial!$A$2:$P$493,10,FALSE)</f>
        <v>0.04</v>
      </c>
      <c r="AF402" s="107">
        <f>VLOOKUP(Table3[Symbol],Finalcial!$A$2:$P$493,11,FALSE)</f>
        <v>0.89</v>
      </c>
      <c r="AG402" s="107">
        <f>VLOOKUP(Table3[Symbol],Finalcial!$A$2:$P$493,12,FALSE)</f>
        <v>3.28</v>
      </c>
      <c r="AH402" s="107">
        <f>VLOOKUP(Table3[Symbol],Finalcial!$A$2:$P$493,13,FALSE)</f>
        <v>11.63</v>
      </c>
      <c r="AI402" s="107">
        <f>VLOOKUP(Table3[Symbol],Finalcial!$A$2:$P$493,14,FALSE)</f>
        <v>18.329999999999998</v>
      </c>
      <c r="AJ402" s="108">
        <f t="shared" si="7"/>
        <v>84.294753901349466</v>
      </c>
    </row>
    <row r="403" spans="1:36" ht="18.55" customHeight="1" x14ac:dyDescent="0.3">
      <c r="A403" s="64" t="s">
        <v>32</v>
      </c>
      <c r="B403" s="14" t="str">
        <f>VLOOKUP(Table3[Symbol],stockComparisonTrading_excel!$A$2:$X$562,2,FALSE)</f>
        <v>Resources: Energy &amp; Utilities</v>
      </c>
      <c r="C403" s="104">
        <f>VLOOKUP(Table3[Symbol],stockComparisonTrading_excel!$A$2:$X$562,3,FALSE)</f>
        <v>1.33</v>
      </c>
      <c r="D403" s="105">
        <f>VLOOKUP(Table3[Symbol],stockComparisonTrading_excel!$A$2:$X$562,18,FALSE)</f>
        <v>12.82</v>
      </c>
      <c r="E403" s="105">
        <f>VLOOKUP(Table3[Symbol],stockComparisonTrading_excel!$A$2:$X$562,18,FALSE)</f>
        <v>12.82</v>
      </c>
      <c r="F403" s="105">
        <f>VLOOKUP(Table3[Symbol],stockComparisonTrading_excel!$A$2:$X$562,18,FALSE)</f>
        <v>12.82</v>
      </c>
      <c r="G403" s="105">
        <f>VLOOKUP(Table3[Symbol],stockComparisonTrading_excel!$A$2:$X$562,18,FALSE)</f>
        <v>12.82</v>
      </c>
      <c r="H403" s="105">
        <f>VLOOKUP(Table3[Symbol],stockComparisonTrading_excel!$A$2:$X$562,18,FALSE)</f>
        <v>12.82</v>
      </c>
      <c r="I403" s="105">
        <f>VLOOKUP(Table3[Symbol],stockComparisonTrading_excel!$A$2:$X$562,18,FALSE)</f>
        <v>12.82</v>
      </c>
      <c r="J403" s="105">
        <f>VLOOKUP(Table3[Symbol],stockComparisonTrading_excel!$A$2:$X$562,18,FALSE)</f>
        <v>12.82</v>
      </c>
      <c r="K403" s="105">
        <f>VLOOKUP(Table3[Symbol],stockComparisonTrading_excel!$A$2:$X$562,18,FALSE)</f>
        <v>12.82</v>
      </c>
      <c r="L403" s="105">
        <f>VLOOKUP(Table3[Symbol],stockComparisonTrading_excel!$A$2:$X$562,18,FALSE)</f>
        <v>12.82</v>
      </c>
      <c r="M403" s="105">
        <f>VLOOKUP(Table3[Symbol],stockComparisonTrading_excel!$A$2:$X$562,18,FALSE)</f>
        <v>12.82</v>
      </c>
      <c r="N403" s="105">
        <f>VLOOKUP(Table3[Symbol],stockComparisonTrading_excel!$A$2:$X$562,18,FALSE)</f>
        <v>12.82</v>
      </c>
      <c r="O403" s="105">
        <f>VLOOKUP(Table3[Symbol],stockComparisonTrading_excel!$A$2:$X$562,17,FALSE)</f>
        <v>1817399372</v>
      </c>
      <c r="P403" s="105">
        <f>VLOOKUP(Table3[Symbol],stockComparisonTrading_excel!$A$2:$X$562,18,FALSE)</f>
        <v>12.82</v>
      </c>
      <c r="Q403" s="105">
        <f>VLOOKUP(Table3[Symbol],stockComparisonTrading_excel!$A$2:$X$562,19,FALSE)</f>
        <v>4.55</v>
      </c>
      <c r="R403" s="105">
        <f>VLOOKUP(Table3[Symbol],stockComparisonTrading_excel!$A$2:$X$562,20,FALSE)</f>
        <v>0.51</v>
      </c>
      <c r="S403" s="105">
        <f>VLOOKUP(Table3[Symbol],stockComparisonTrading_excel!$A$2:$X$562,21,FALSE)</f>
        <v>0.23</v>
      </c>
      <c r="T403" s="105">
        <f>VLOOKUP(Table3[Symbol],stockComparisonTrading_excel!$A$2:$X$562,22,FALSE)</f>
        <v>445.37</v>
      </c>
      <c r="U403" s="105">
        <f>VLOOKUP(Table3[Symbol],stockComparisonTrading_excel!$A$2:$X$562,23,FALSE)</f>
        <v>790173640</v>
      </c>
      <c r="V403" s="105">
        <f>VLOOKUP(Table3[Symbol],stockComparisonTrading_excel!$A$2:$X$562,24,FALSE)</f>
        <v>0.8</v>
      </c>
      <c r="W403" s="106">
        <f>VLOOKUP(Table3[Symbol],Finalcial!$A$2:$P$493,2)</f>
        <v>0</v>
      </c>
      <c r="X403" s="107">
        <f>VLOOKUP(Table3[Symbol],Finalcial!$A$2:$P$493,3)</f>
        <v>0</v>
      </c>
      <c r="Y403" s="107">
        <f>VLOOKUP(Table3[Symbol],Finalcial!$A$2:$P$493,4,FALSE)</f>
        <v>2255217.54</v>
      </c>
      <c r="Z403" s="107">
        <f>VLOOKUP(Table3[Symbol],Finalcial!$A$2:$P$493,5,FALSE)</f>
        <v>1830922.69</v>
      </c>
      <c r="AA403" s="107">
        <f>VLOOKUP(Table3[Symbol],Finalcial!$A$2:$P$493,6,FALSE)</f>
        <v>632138.91</v>
      </c>
      <c r="AB403" s="107">
        <f>VLOOKUP(Table3[Symbol],Finalcial!$A$2:$P$493,7,FALSE)</f>
        <v>424294.85</v>
      </c>
      <c r="AC403" s="107">
        <f>VLOOKUP(Table3[Symbol],Finalcial!$A$2:$P$493,8,FALSE)</f>
        <v>568561.57999999996</v>
      </c>
      <c r="AD403" s="107">
        <f>VLOOKUP(Table3[Symbol],Finalcial!$A$2:$P$493,9,FALSE)</f>
        <v>28469.13</v>
      </c>
      <c r="AE403" s="107">
        <f>VLOOKUP(Table3[Symbol],Finalcial!$A$2:$P$493,10,FALSE)</f>
        <v>0.04</v>
      </c>
      <c r="AF403" s="107">
        <f>VLOOKUP(Table3[Symbol],Finalcial!$A$2:$P$493,11,FALSE)</f>
        <v>4.32</v>
      </c>
      <c r="AG403" s="107">
        <f>VLOOKUP(Table3[Symbol],Finalcial!$A$2:$P$493,12,FALSE)</f>
        <v>5.01</v>
      </c>
      <c r="AH403" s="107">
        <f>VLOOKUP(Table3[Symbol],Finalcial!$A$2:$P$493,13,FALSE)</f>
        <v>14.17</v>
      </c>
      <c r="AI403" s="107">
        <f>VLOOKUP(Table3[Symbol],Finalcial!$A$2:$P$493,14,FALSE)</f>
        <v>43.52</v>
      </c>
      <c r="AJ403" s="108">
        <f t="shared" si="7"/>
        <v>64.312562062837884</v>
      </c>
    </row>
    <row r="404" spans="1:36" ht="18.55" customHeight="1" x14ac:dyDescent="0.3">
      <c r="A404" s="64" t="s">
        <v>270</v>
      </c>
      <c r="B404" s="14" t="str">
        <f>VLOOKUP(Table3[Symbol],stockComparisonTrading_excel!$A$2:$X$562,2,FALSE)</f>
        <v>Services: Media &amp; Publishing</v>
      </c>
      <c r="C404" s="104">
        <f>VLOOKUP(Table3[Symbol],stockComparisonTrading_excel!$A$2:$X$562,3,FALSE)</f>
        <v>1.76</v>
      </c>
      <c r="D404" s="105">
        <f>VLOOKUP(Table3[Symbol],stockComparisonTrading_excel!$A$2:$X$562,18,FALSE)</f>
        <v>37.19</v>
      </c>
      <c r="E404" s="105">
        <f>VLOOKUP(Table3[Symbol],stockComparisonTrading_excel!$A$2:$X$562,18,FALSE)</f>
        <v>37.19</v>
      </c>
      <c r="F404" s="105">
        <f>VLOOKUP(Table3[Symbol],stockComparisonTrading_excel!$A$2:$X$562,18,FALSE)</f>
        <v>37.19</v>
      </c>
      <c r="G404" s="105">
        <f>VLOOKUP(Table3[Symbol],stockComparisonTrading_excel!$A$2:$X$562,18,FALSE)</f>
        <v>37.19</v>
      </c>
      <c r="H404" s="105">
        <f>VLOOKUP(Table3[Symbol],stockComparisonTrading_excel!$A$2:$X$562,18,FALSE)</f>
        <v>37.19</v>
      </c>
      <c r="I404" s="105">
        <f>VLOOKUP(Table3[Symbol],stockComparisonTrading_excel!$A$2:$X$562,18,FALSE)</f>
        <v>37.19</v>
      </c>
      <c r="J404" s="105">
        <f>VLOOKUP(Table3[Symbol],stockComparisonTrading_excel!$A$2:$X$562,18,FALSE)</f>
        <v>37.19</v>
      </c>
      <c r="K404" s="105">
        <f>VLOOKUP(Table3[Symbol],stockComparisonTrading_excel!$A$2:$X$562,18,FALSE)</f>
        <v>37.19</v>
      </c>
      <c r="L404" s="105">
        <f>VLOOKUP(Table3[Symbol],stockComparisonTrading_excel!$A$2:$X$562,18,FALSE)</f>
        <v>37.19</v>
      </c>
      <c r="M404" s="105">
        <f>VLOOKUP(Table3[Symbol],stockComparisonTrading_excel!$A$2:$X$562,18,FALSE)</f>
        <v>37.19</v>
      </c>
      <c r="N404" s="105">
        <f>VLOOKUP(Table3[Symbol],stockComparisonTrading_excel!$A$2:$X$562,18,FALSE)</f>
        <v>37.19</v>
      </c>
      <c r="O404" s="105">
        <f>VLOOKUP(Table3[Symbol],stockComparisonTrading_excel!$A$2:$X$562,17,FALSE)</f>
        <v>4218215168</v>
      </c>
      <c r="P404" s="105">
        <f>VLOOKUP(Table3[Symbol],stockComparisonTrading_excel!$A$2:$X$562,18,FALSE)</f>
        <v>37.19</v>
      </c>
      <c r="Q404" s="105">
        <f>VLOOKUP(Table3[Symbol],stockComparisonTrading_excel!$A$2:$X$562,19,FALSE)</f>
        <v>5.75</v>
      </c>
      <c r="R404" s="105">
        <f>VLOOKUP(Table3[Symbol],stockComparisonTrading_excel!$A$2:$X$562,20,FALSE)</f>
        <v>0.89</v>
      </c>
      <c r="S404" s="105" t="str">
        <f>VLOOKUP(Table3[Symbol],stockComparisonTrading_excel!$A$2:$X$562,21,FALSE)</f>
        <v>-</v>
      </c>
      <c r="T404" s="105">
        <f>VLOOKUP(Table3[Symbol],stockComparisonTrading_excel!$A$2:$X$562,22,FALSE)</f>
        <v>652.72</v>
      </c>
      <c r="U404" s="105">
        <f>VLOOKUP(Table3[Symbol],stockComparisonTrading_excel!$A$2:$X$562,23,FALSE)</f>
        <v>1647740300</v>
      </c>
      <c r="V404" s="105">
        <f>VLOOKUP(Table3[Symbol],stockComparisonTrading_excel!$A$2:$X$562,24,FALSE)</f>
        <v>0.53</v>
      </c>
      <c r="W404" s="106" t="str">
        <f>VLOOKUP(Table3[Symbol],Finalcial!$A$2:$P$493,2)</f>
        <v>Q1/2013</v>
      </c>
      <c r="X404" s="107">
        <f>VLOOKUP(Table3[Symbol],Finalcial!$A$2:$P$493,3)</f>
        <v>41364</v>
      </c>
      <c r="Y404" s="107">
        <f>VLOOKUP(Table3[Symbol],Finalcial!$A$2:$P$493,4,FALSE)</f>
        <v>4118304</v>
      </c>
      <c r="Z404" s="107">
        <f>VLOOKUP(Table3[Symbol],Finalcial!$A$2:$P$493,5,FALSE)</f>
        <v>2362644</v>
      </c>
      <c r="AA404" s="107">
        <f>VLOOKUP(Table3[Symbol],Finalcial!$A$2:$P$493,6,FALSE)</f>
        <v>873302</v>
      </c>
      <c r="AB404" s="107">
        <f>VLOOKUP(Table3[Symbol],Finalcial!$A$2:$P$493,7,FALSE)</f>
        <v>1466052</v>
      </c>
      <c r="AC404" s="107">
        <f>VLOOKUP(Table3[Symbol],Finalcial!$A$2:$P$493,8,FALSE)</f>
        <v>777876</v>
      </c>
      <c r="AD404" s="107">
        <f>VLOOKUP(Table3[Symbol],Finalcial!$A$2:$P$493,9,FALSE)</f>
        <v>73979</v>
      </c>
      <c r="AE404" s="107">
        <f>VLOOKUP(Table3[Symbol],Finalcial!$A$2:$P$493,10,FALSE)</f>
        <v>0.04</v>
      </c>
      <c r="AF404" s="107">
        <f>VLOOKUP(Table3[Symbol],Finalcial!$A$2:$P$493,11,FALSE)</f>
        <v>1.61</v>
      </c>
      <c r="AG404" s="107">
        <f>VLOOKUP(Table3[Symbol],Finalcial!$A$2:$P$493,12,FALSE)</f>
        <v>9.51</v>
      </c>
      <c r="AH404" s="107">
        <f>VLOOKUP(Table3[Symbol],Finalcial!$A$2:$P$493,13,FALSE)</f>
        <v>10.4</v>
      </c>
      <c r="AI404" s="107">
        <f>VLOOKUP(Table3[Symbol],Finalcial!$A$2:$P$493,14,FALSE)</f>
        <v>17.43</v>
      </c>
      <c r="AJ404" s="108">
        <f t="shared" si="7"/>
        <v>31.936684734857188</v>
      </c>
    </row>
    <row r="405" spans="1:36" ht="18.55" customHeight="1" x14ac:dyDescent="0.3">
      <c r="A405" s="64" t="s">
        <v>374</v>
      </c>
      <c r="B405" s="14" t="str">
        <f>VLOOKUP(Table3[Symbol],stockComparisonTrading_excel!$A$2:$X$562,2,FALSE)</f>
        <v>Services: Media &amp; Publishing</v>
      </c>
      <c r="C405" s="104">
        <f>VLOOKUP(Table3[Symbol],stockComparisonTrading_excel!$A$2:$X$562,3,FALSE)</f>
        <v>2.2200000000000002</v>
      </c>
      <c r="D405" s="105">
        <f>VLOOKUP(Table3[Symbol],stockComparisonTrading_excel!$A$2:$X$562,18,FALSE)</f>
        <v>17.260000000000002</v>
      </c>
      <c r="E405" s="105">
        <f>VLOOKUP(Table3[Symbol],stockComparisonTrading_excel!$A$2:$X$562,18,FALSE)</f>
        <v>17.260000000000002</v>
      </c>
      <c r="F405" s="105">
        <f>VLOOKUP(Table3[Symbol],stockComparisonTrading_excel!$A$2:$X$562,18,FALSE)</f>
        <v>17.260000000000002</v>
      </c>
      <c r="G405" s="105">
        <f>VLOOKUP(Table3[Symbol],stockComparisonTrading_excel!$A$2:$X$562,18,FALSE)</f>
        <v>17.260000000000002</v>
      </c>
      <c r="H405" s="105">
        <f>VLOOKUP(Table3[Symbol],stockComparisonTrading_excel!$A$2:$X$562,18,FALSE)</f>
        <v>17.260000000000002</v>
      </c>
      <c r="I405" s="105">
        <f>VLOOKUP(Table3[Symbol],stockComparisonTrading_excel!$A$2:$X$562,18,FALSE)</f>
        <v>17.260000000000002</v>
      </c>
      <c r="J405" s="105">
        <f>VLOOKUP(Table3[Symbol],stockComparisonTrading_excel!$A$2:$X$562,18,FALSE)</f>
        <v>17.260000000000002</v>
      </c>
      <c r="K405" s="105">
        <f>VLOOKUP(Table3[Symbol],stockComparisonTrading_excel!$A$2:$X$562,18,FALSE)</f>
        <v>17.260000000000002</v>
      </c>
      <c r="L405" s="105">
        <f>VLOOKUP(Table3[Symbol],stockComparisonTrading_excel!$A$2:$X$562,18,FALSE)</f>
        <v>17.260000000000002</v>
      </c>
      <c r="M405" s="105">
        <f>VLOOKUP(Table3[Symbol],stockComparisonTrading_excel!$A$2:$X$562,18,FALSE)</f>
        <v>17.260000000000002</v>
      </c>
      <c r="N405" s="105">
        <f>VLOOKUP(Table3[Symbol],stockComparisonTrading_excel!$A$2:$X$562,18,FALSE)</f>
        <v>17.260000000000002</v>
      </c>
      <c r="O405" s="105">
        <f>VLOOKUP(Table3[Symbol],stockComparisonTrading_excel!$A$2:$X$562,17,FALSE)</f>
        <v>551821661.60000002</v>
      </c>
      <c r="P405" s="105">
        <f>VLOOKUP(Table3[Symbol],stockComparisonTrading_excel!$A$2:$X$562,18,FALSE)</f>
        <v>17.260000000000002</v>
      </c>
      <c r="Q405" s="105">
        <f>VLOOKUP(Table3[Symbol],stockComparisonTrading_excel!$A$2:$X$562,19,FALSE)</f>
        <v>1.4</v>
      </c>
      <c r="R405" s="105">
        <f>VLOOKUP(Table3[Symbol],stockComparisonTrading_excel!$A$2:$X$562,20,FALSE)</f>
        <v>1.61</v>
      </c>
      <c r="S405" s="105">
        <f>VLOOKUP(Table3[Symbol],stockComparisonTrading_excel!$A$2:$X$562,21,FALSE)</f>
        <v>0.31</v>
      </c>
      <c r="T405" s="105">
        <f>VLOOKUP(Table3[Symbol],stockComparisonTrading_excel!$A$2:$X$562,22,FALSE)</f>
        <v>194.31</v>
      </c>
      <c r="U405" s="105">
        <f>VLOOKUP(Table3[Symbol],stockComparisonTrading_excel!$A$2:$X$562,23,FALSE)</f>
        <v>250828028</v>
      </c>
      <c r="V405" s="105">
        <f>VLOOKUP(Table3[Symbol],stockComparisonTrading_excel!$A$2:$X$562,24,FALSE)</f>
        <v>1</v>
      </c>
      <c r="W405" s="106" t="str">
        <f>VLOOKUP(Table3[Symbol],Finalcial!$A$2:$P$493,2)</f>
        <v>Q4/2012</v>
      </c>
      <c r="X405" s="107">
        <f>VLOOKUP(Table3[Symbol],Finalcial!$A$2:$P$493,3)</f>
        <v>41274</v>
      </c>
      <c r="Y405" s="107">
        <f>VLOOKUP(Table3[Symbol],Finalcial!$A$2:$P$493,4,FALSE)</f>
        <v>931897</v>
      </c>
      <c r="Z405" s="107">
        <f>VLOOKUP(Table3[Symbol],Finalcial!$A$2:$P$493,5,FALSE)</f>
        <v>469750</v>
      </c>
      <c r="AA405" s="107">
        <f>VLOOKUP(Table3[Symbol],Finalcial!$A$2:$P$493,6,FALSE)</f>
        <v>250766</v>
      </c>
      <c r="AB405" s="107">
        <f>VLOOKUP(Table3[Symbol],Finalcial!$A$2:$P$493,7,FALSE)</f>
        <v>462147</v>
      </c>
      <c r="AC405" s="107">
        <f>VLOOKUP(Table3[Symbol],Finalcial!$A$2:$P$493,8,FALSE)</f>
        <v>175871</v>
      </c>
      <c r="AD405" s="107">
        <f>VLOOKUP(Table3[Symbol],Finalcial!$A$2:$P$493,9,FALSE)</f>
        <v>9683</v>
      </c>
      <c r="AE405" s="107">
        <f>VLOOKUP(Table3[Symbol],Finalcial!$A$2:$P$493,10,FALSE)</f>
        <v>0.04</v>
      </c>
      <c r="AF405" s="107">
        <f>VLOOKUP(Table3[Symbol],Finalcial!$A$2:$P$493,11,FALSE)</f>
        <v>1.02</v>
      </c>
      <c r="AG405" s="107">
        <f>VLOOKUP(Table3[Symbol],Finalcial!$A$2:$P$493,12,FALSE)</f>
        <v>5.51</v>
      </c>
      <c r="AH405" s="107">
        <f>VLOOKUP(Table3[Symbol],Finalcial!$A$2:$P$493,13,FALSE)</f>
        <v>5.2</v>
      </c>
      <c r="AI405" s="107">
        <f>VLOOKUP(Table3[Symbol],Finalcial!$A$2:$P$493,14,FALSE)</f>
        <v>6.46</v>
      </c>
      <c r="AJ405" s="108">
        <f t="shared" si="7"/>
        <v>48.512857585459052</v>
      </c>
    </row>
    <row r="406" spans="1:36" ht="18.55" customHeight="1" x14ac:dyDescent="0.3">
      <c r="A406" s="64" t="s">
        <v>364</v>
      </c>
      <c r="B406" s="16" t="str">
        <f>VLOOKUP(Table3[Symbol],stockComparisonTrading_excel!$A$2:$X$562,2,FALSE)</f>
        <v>Technology: Communication Technology</v>
      </c>
      <c r="C406" s="104">
        <f>VLOOKUP(Table3[Symbol],stockComparisonTrading_excel!$A$2:$X$562,3,FALSE)</f>
        <v>2.2000000000000002</v>
      </c>
      <c r="D406" s="105">
        <f>VLOOKUP(Table3[Symbol],stockComparisonTrading_excel!$A$2:$X$562,18,FALSE)</f>
        <v>58.04</v>
      </c>
      <c r="E406" s="105">
        <f>VLOOKUP(Table3[Symbol],stockComparisonTrading_excel!$A$2:$X$562,18,FALSE)</f>
        <v>58.04</v>
      </c>
      <c r="F406" s="105">
        <f>VLOOKUP(Table3[Symbol],stockComparisonTrading_excel!$A$2:$X$562,18,FALSE)</f>
        <v>58.04</v>
      </c>
      <c r="G406" s="105">
        <f>VLOOKUP(Table3[Symbol],stockComparisonTrading_excel!$A$2:$X$562,18,FALSE)</f>
        <v>58.04</v>
      </c>
      <c r="H406" s="105">
        <f>VLOOKUP(Table3[Symbol],stockComparisonTrading_excel!$A$2:$X$562,18,FALSE)</f>
        <v>58.04</v>
      </c>
      <c r="I406" s="105">
        <f>VLOOKUP(Table3[Symbol],stockComparisonTrading_excel!$A$2:$X$562,18,FALSE)</f>
        <v>58.04</v>
      </c>
      <c r="J406" s="105">
        <f>VLOOKUP(Table3[Symbol],stockComparisonTrading_excel!$A$2:$X$562,18,FALSE)</f>
        <v>58.04</v>
      </c>
      <c r="K406" s="105">
        <f>VLOOKUP(Table3[Symbol],stockComparisonTrading_excel!$A$2:$X$562,18,FALSE)</f>
        <v>58.04</v>
      </c>
      <c r="L406" s="105">
        <f>VLOOKUP(Table3[Symbol],stockComparisonTrading_excel!$A$2:$X$562,18,FALSE)</f>
        <v>58.04</v>
      </c>
      <c r="M406" s="105">
        <f>VLOOKUP(Table3[Symbol],stockComparisonTrading_excel!$A$2:$X$562,18,FALSE)</f>
        <v>58.04</v>
      </c>
      <c r="N406" s="105">
        <f>VLOOKUP(Table3[Symbol],stockComparisonTrading_excel!$A$2:$X$562,18,FALSE)</f>
        <v>58.04</v>
      </c>
      <c r="O406" s="105">
        <f>VLOOKUP(Table3[Symbol],stockComparisonTrading_excel!$A$2:$X$562,17,FALSE)</f>
        <v>18483607500</v>
      </c>
      <c r="P406" s="105">
        <f>VLOOKUP(Table3[Symbol],stockComparisonTrading_excel!$A$2:$X$562,18,FALSE)</f>
        <v>58.04</v>
      </c>
      <c r="Q406" s="105">
        <f>VLOOKUP(Table3[Symbol],stockComparisonTrading_excel!$A$2:$X$562,19,FALSE)</f>
        <v>6.53</v>
      </c>
      <c r="R406" s="105">
        <f>VLOOKUP(Table3[Symbol],stockComparisonTrading_excel!$A$2:$X$562,20,FALSE)</f>
        <v>0.65</v>
      </c>
      <c r="S406" s="105">
        <f>VLOOKUP(Table3[Symbol],stockComparisonTrading_excel!$A$2:$X$562,21,FALSE)</f>
        <v>0.59</v>
      </c>
      <c r="T406" s="105">
        <f>VLOOKUP(Table3[Symbol],stockComparisonTrading_excel!$A$2:$X$562,22,FALSE)</f>
        <v>90.21</v>
      </c>
      <c r="U406" s="105">
        <f>VLOOKUP(Table3[Symbol],stockComparisonTrading_excel!$A$2:$X$562,23,FALSE)</f>
        <v>4338875000</v>
      </c>
      <c r="V406" s="105">
        <f>VLOOKUP(Table3[Symbol],stockComparisonTrading_excel!$A$2:$X$562,24,FALSE)</f>
        <v>0.1</v>
      </c>
      <c r="W406" s="106" t="str">
        <f>VLOOKUP(Table3[Symbol],Finalcial!$A$2:$P$493,2)</f>
        <v>Q4/2012</v>
      </c>
      <c r="X406" s="107">
        <f>VLOOKUP(Table3[Symbol],Finalcial!$A$2:$P$493,3)</f>
        <v>41274</v>
      </c>
      <c r="Y406" s="107">
        <f>VLOOKUP(Table3[Symbol],Finalcial!$A$2:$P$493,4,FALSE)</f>
        <v>5044107</v>
      </c>
      <c r="Z406" s="107">
        <f>VLOOKUP(Table3[Symbol],Finalcial!$A$2:$P$493,5,FALSE)</f>
        <v>2179247</v>
      </c>
      <c r="AA406" s="107">
        <f>VLOOKUP(Table3[Symbol],Finalcial!$A$2:$P$493,6,FALSE)</f>
        <v>433888</v>
      </c>
      <c r="AB406" s="107">
        <f>VLOOKUP(Table3[Symbol],Finalcial!$A$2:$P$493,7,FALSE)</f>
        <v>2829530</v>
      </c>
      <c r="AC406" s="107">
        <f>VLOOKUP(Table3[Symbol],Finalcial!$A$2:$P$493,8,FALSE)</f>
        <v>2466285</v>
      </c>
      <c r="AD406" s="107">
        <f>VLOOKUP(Table3[Symbol],Finalcial!$A$2:$P$493,9,FALSE)</f>
        <v>177199</v>
      </c>
      <c r="AE406" s="107">
        <f>VLOOKUP(Table3[Symbol],Finalcial!$A$2:$P$493,10,FALSE)</f>
        <v>0.04</v>
      </c>
      <c r="AF406" s="107">
        <f>VLOOKUP(Table3[Symbol],Finalcial!$A$2:$P$493,11,FALSE)</f>
        <v>0.77</v>
      </c>
      <c r="AG406" s="107">
        <f>VLOOKUP(Table3[Symbol],Finalcial!$A$2:$P$493,12,FALSE)</f>
        <v>7.18</v>
      </c>
      <c r="AH406" s="107">
        <f>VLOOKUP(Table3[Symbol],Finalcial!$A$2:$P$493,13,FALSE)</f>
        <v>8.67</v>
      </c>
      <c r="AI406" s="107">
        <f>VLOOKUP(Table3[Symbol],Finalcial!$A$2:$P$493,14,FALSE)</f>
        <v>12.18</v>
      </c>
      <c r="AJ406" s="108">
        <f t="shared" si="7"/>
        <v>12.298303037827527</v>
      </c>
    </row>
    <row r="407" spans="1:36" ht="18.55" customHeight="1" x14ac:dyDescent="0.3">
      <c r="A407" s="38" t="s">
        <v>212</v>
      </c>
      <c r="B407" s="14" t="str">
        <f>VLOOKUP(Table3[Symbol],stockComparisonTrading_excel!$A$2:$X$562,2,FALSE)</f>
        <v>Agribusiness</v>
      </c>
      <c r="C407" s="104">
        <f>VLOOKUP(Table3[Symbol],stockComparisonTrading_excel!$A$2:$X$562,3,FALSE)</f>
        <v>3.66</v>
      </c>
      <c r="D407" s="105">
        <f>VLOOKUP(Table3[Symbol],stockComparisonTrading_excel!$A$2:$X$562,18,FALSE)</f>
        <v>11.47</v>
      </c>
      <c r="E407" s="105">
        <f>VLOOKUP(Table3[Symbol],stockComparisonTrading_excel!$A$2:$X$562,18,FALSE)</f>
        <v>11.47</v>
      </c>
      <c r="F407" s="105">
        <f>VLOOKUP(Table3[Symbol],stockComparisonTrading_excel!$A$2:$X$562,18,FALSE)</f>
        <v>11.47</v>
      </c>
      <c r="G407" s="105">
        <f>VLOOKUP(Table3[Symbol],stockComparisonTrading_excel!$A$2:$X$562,18,FALSE)</f>
        <v>11.47</v>
      </c>
      <c r="H407" s="105">
        <f>VLOOKUP(Table3[Symbol],stockComparisonTrading_excel!$A$2:$X$562,18,FALSE)</f>
        <v>11.47</v>
      </c>
      <c r="I407" s="105">
        <f>VLOOKUP(Table3[Symbol],stockComparisonTrading_excel!$A$2:$X$562,18,FALSE)</f>
        <v>11.47</v>
      </c>
      <c r="J407" s="105">
        <f>VLOOKUP(Table3[Symbol],stockComparisonTrading_excel!$A$2:$X$562,18,FALSE)</f>
        <v>11.47</v>
      </c>
      <c r="K407" s="105">
        <f>VLOOKUP(Table3[Symbol],stockComparisonTrading_excel!$A$2:$X$562,18,FALSE)</f>
        <v>11.47</v>
      </c>
      <c r="L407" s="105">
        <f>VLOOKUP(Table3[Symbol],stockComparisonTrading_excel!$A$2:$X$562,18,FALSE)</f>
        <v>11.47</v>
      </c>
      <c r="M407" s="105">
        <f>VLOOKUP(Table3[Symbol],stockComparisonTrading_excel!$A$2:$X$562,18,FALSE)</f>
        <v>11.47</v>
      </c>
      <c r="N407" s="105">
        <f>VLOOKUP(Table3[Symbol],stockComparisonTrading_excel!$A$2:$X$562,18,FALSE)</f>
        <v>11.47</v>
      </c>
      <c r="O407" s="105">
        <f>VLOOKUP(Table3[Symbol],stockComparisonTrading_excel!$A$2:$X$562,17,FALSE)</f>
        <v>2351835017.5999999</v>
      </c>
      <c r="P407" s="105">
        <f>VLOOKUP(Table3[Symbol],stockComparisonTrading_excel!$A$2:$X$562,18,FALSE)</f>
        <v>11.47</v>
      </c>
      <c r="Q407" s="105">
        <f>VLOOKUP(Table3[Symbol],stockComparisonTrading_excel!$A$2:$X$562,19,FALSE)</f>
        <v>1.1000000000000001</v>
      </c>
      <c r="R407" s="105">
        <f>VLOOKUP(Table3[Symbol],stockComparisonTrading_excel!$A$2:$X$562,20,FALSE)</f>
        <v>2.75</v>
      </c>
      <c r="S407" s="105">
        <f>VLOOKUP(Table3[Symbol],stockComparisonTrading_excel!$A$2:$X$562,21,FALSE)</f>
        <v>6.91</v>
      </c>
      <c r="T407" s="105">
        <f>VLOOKUP(Table3[Symbol],stockComparisonTrading_excel!$A$2:$X$562,22,FALSE)</f>
        <v>42.18</v>
      </c>
      <c r="U407" s="105">
        <f>VLOOKUP(Table3[Symbol],stockComparisonTrading_excel!$A$2:$X$562,23,FALSE)</f>
        <v>773629940</v>
      </c>
      <c r="V407" s="105">
        <f>VLOOKUP(Table3[Symbol],stockComparisonTrading_excel!$A$2:$X$562,24,FALSE)</f>
        <v>1</v>
      </c>
      <c r="W407" s="106" t="str">
        <f>VLOOKUP(Table3[Symbol],Finalcial!$A$2:$P$493,2)</f>
        <v>Q1/2013</v>
      </c>
      <c r="X407" s="107">
        <f>VLOOKUP(Table3[Symbol],Finalcial!$A$2:$P$493,3)</f>
        <v>41364</v>
      </c>
      <c r="Y407" s="107">
        <f>VLOOKUP(Table3[Symbol],Finalcial!$A$2:$P$493,4,FALSE)</f>
        <v>2433212</v>
      </c>
      <c r="Z407" s="107">
        <f>VLOOKUP(Table3[Symbol],Finalcial!$A$2:$P$493,5,FALSE)</f>
        <v>280686</v>
      </c>
      <c r="AA407" s="107">
        <f>VLOOKUP(Table3[Symbol],Finalcial!$A$2:$P$493,6,FALSE)</f>
        <v>773630</v>
      </c>
      <c r="AB407" s="107">
        <f>VLOOKUP(Table3[Symbol],Finalcial!$A$2:$P$493,7,FALSE)</f>
        <v>2130424</v>
      </c>
      <c r="AC407" s="107">
        <f>VLOOKUP(Table3[Symbol],Finalcial!$A$2:$P$493,8,FALSE)</f>
        <v>908740</v>
      </c>
      <c r="AD407" s="107">
        <f>VLOOKUP(Table3[Symbol],Finalcial!$A$2:$P$493,9,FALSE)</f>
        <v>21104</v>
      </c>
      <c r="AE407" s="107">
        <f>VLOOKUP(Table3[Symbol],Finalcial!$A$2:$P$493,10,FALSE)</f>
        <v>0.03</v>
      </c>
      <c r="AF407" s="107">
        <f>VLOOKUP(Table3[Symbol],Finalcial!$A$2:$P$493,11,FALSE)</f>
        <v>0.13</v>
      </c>
      <c r="AG407" s="107">
        <f>VLOOKUP(Table3[Symbol],Finalcial!$A$2:$P$493,12,FALSE)</f>
        <v>2.3199999999999998</v>
      </c>
      <c r="AH407" s="107">
        <f>VLOOKUP(Table3[Symbol],Finalcial!$A$2:$P$493,13,FALSE)</f>
        <v>9.51</v>
      </c>
      <c r="AI407" s="107">
        <f>VLOOKUP(Table3[Symbol],Finalcial!$A$2:$P$493,14,FALSE)</f>
        <v>9.14</v>
      </c>
      <c r="AJ407" s="108">
        <f t="shared" si="7"/>
        <v>13.300132676269902</v>
      </c>
    </row>
    <row r="408" spans="1:36" ht="18.55" customHeight="1" x14ac:dyDescent="0.3">
      <c r="A408" s="38" t="s">
        <v>130</v>
      </c>
      <c r="B408" s="14" t="str">
        <f>VLOOKUP(Table3[Symbol],stockComparisonTrading_excel!$A$2:$X$562,2,FALSE)</f>
        <v>Financials: Finance and Securities</v>
      </c>
      <c r="C408" s="104">
        <f>VLOOKUP(Table3[Symbol],stockComparisonTrading_excel!$A$2:$X$562,3,FALSE)</f>
        <v>1.1000000000000001</v>
      </c>
      <c r="D408" s="105">
        <f>VLOOKUP(Table3[Symbol],stockComparisonTrading_excel!$A$2:$X$562,18,FALSE)</f>
        <v>14.8</v>
      </c>
      <c r="E408" s="105">
        <f>VLOOKUP(Table3[Symbol],stockComparisonTrading_excel!$A$2:$X$562,18,FALSE)</f>
        <v>14.8</v>
      </c>
      <c r="F408" s="105">
        <f>VLOOKUP(Table3[Symbol],stockComparisonTrading_excel!$A$2:$X$562,18,FALSE)</f>
        <v>14.8</v>
      </c>
      <c r="G408" s="105">
        <f>VLOOKUP(Table3[Symbol],stockComparisonTrading_excel!$A$2:$X$562,18,FALSE)</f>
        <v>14.8</v>
      </c>
      <c r="H408" s="105">
        <f>VLOOKUP(Table3[Symbol],stockComparisonTrading_excel!$A$2:$X$562,18,FALSE)</f>
        <v>14.8</v>
      </c>
      <c r="I408" s="105">
        <f>VLOOKUP(Table3[Symbol],stockComparisonTrading_excel!$A$2:$X$562,18,FALSE)</f>
        <v>14.8</v>
      </c>
      <c r="J408" s="105">
        <f>VLOOKUP(Table3[Symbol],stockComparisonTrading_excel!$A$2:$X$562,18,FALSE)</f>
        <v>14.8</v>
      </c>
      <c r="K408" s="105">
        <f>VLOOKUP(Table3[Symbol],stockComparisonTrading_excel!$A$2:$X$562,18,FALSE)</f>
        <v>14.8</v>
      </c>
      <c r="L408" s="105">
        <f>VLOOKUP(Table3[Symbol],stockComparisonTrading_excel!$A$2:$X$562,18,FALSE)</f>
        <v>14.8</v>
      </c>
      <c r="M408" s="105">
        <f>VLOOKUP(Table3[Symbol],stockComparisonTrading_excel!$A$2:$X$562,18,FALSE)</f>
        <v>14.8</v>
      </c>
      <c r="N408" s="105">
        <f>VLOOKUP(Table3[Symbol],stockComparisonTrading_excel!$A$2:$X$562,18,FALSE)</f>
        <v>14.8</v>
      </c>
      <c r="O408" s="105">
        <f>VLOOKUP(Table3[Symbol],stockComparisonTrading_excel!$A$2:$X$562,17,FALSE)</f>
        <v>553500000</v>
      </c>
      <c r="P408" s="105">
        <f>VLOOKUP(Table3[Symbol],stockComparisonTrading_excel!$A$2:$X$562,18,FALSE)</f>
        <v>14.8</v>
      </c>
      <c r="Q408" s="105">
        <f>VLOOKUP(Table3[Symbol],stockComparisonTrading_excel!$A$2:$X$562,19,FALSE)</f>
        <v>1.17</v>
      </c>
      <c r="R408" s="105">
        <f>VLOOKUP(Table3[Symbol],stockComparisonTrading_excel!$A$2:$X$562,20,FALSE)</f>
        <v>1.1599999999999999</v>
      </c>
      <c r="S408" s="105">
        <f>VLOOKUP(Table3[Symbol],stockComparisonTrading_excel!$A$2:$X$562,21,FALSE)</f>
        <v>5.93</v>
      </c>
      <c r="T408" s="105">
        <f>VLOOKUP(Table3[Symbol],stockComparisonTrading_excel!$A$2:$X$562,22,FALSE)</f>
        <v>211.72</v>
      </c>
      <c r="U408" s="105">
        <f>VLOOKUP(Table3[Symbol],stockComparisonTrading_excel!$A$2:$X$562,23,FALSE)</f>
        <v>410000000</v>
      </c>
      <c r="V408" s="105">
        <f>VLOOKUP(Table3[Symbol],stockComparisonTrading_excel!$A$2:$X$562,24,FALSE)</f>
        <v>1</v>
      </c>
      <c r="W408" s="106" t="str">
        <f>VLOOKUP(Table3[Symbol],Finalcial!$A$2:$P$493,2)</f>
        <v>Q1/2013</v>
      </c>
      <c r="X408" s="107">
        <f>VLOOKUP(Table3[Symbol],Finalcial!$A$2:$P$493,3)</f>
        <v>41364</v>
      </c>
      <c r="Y408" s="107">
        <f>VLOOKUP(Table3[Symbol],Finalcial!$A$2:$P$493,4,FALSE)</f>
        <v>1785260.45</v>
      </c>
      <c r="Z408" s="107">
        <f>VLOOKUP(Table3[Symbol],Finalcial!$A$2:$P$493,5,FALSE)</f>
        <v>1295119.5900000001</v>
      </c>
      <c r="AA408" s="107">
        <f>VLOOKUP(Table3[Symbol],Finalcial!$A$2:$P$493,6,FALSE)</f>
        <v>410000</v>
      </c>
      <c r="AB408" s="107">
        <f>VLOOKUP(Table3[Symbol],Finalcial!$A$2:$P$493,7,FALSE)</f>
        <v>490140.86</v>
      </c>
      <c r="AC408" s="107">
        <f>VLOOKUP(Table3[Symbol],Finalcial!$A$2:$P$493,8,FALSE)</f>
        <v>56105.06</v>
      </c>
      <c r="AD408" s="107">
        <f>VLOOKUP(Table3[Symbol],Finalcial!$A$2:$P$493,9,FALSE)</f>
        <v>13440.14</v>
      </c>
      <c r="AE408" s="107">
        <f>VLOOKUP(Table3[Symbol],Finalcial!$A$2:$P$493,10,FALSE)</f>
        <v>0.03</v>
      </c>
      <c r="AF408" s="107">
        <f>VLOOKUP(Table3[Symbol],Finalcial!$A$2:$P$493,11,FALSE)</f>
        <v>2.64</v>
      </c>
      <c r="AG408" s="107">
        <f>VLOOKUP(Table3[Symbol],Finalcial!$A$2:$P$493,12,FALSE)</f>
        <v>23.96</v>
      </c>
      <c r="AH408" s="107">
        <f>VLOOKUP(Table3[Symbol],Finalcial!$A$2:$P$493,13,FALSE)</f>
        <v>3.22</v>
      </c>
      <c r="AI408" s="107">
        <f>VLOOKUP(Table3[Symbol],Finalcial!$A$2:$P$493,14,FALSE)</f>
        <v>8.2100000000000009</v>
      </c>
      <c r="AJ408" s="108">
        <f t="shared" si="7"/>
        <v>96.362060960674526</v>
      </c>
    </row>
    <row r="409" spans="1:36" ht="18.55" customHeight="1" x14ac:dyDescent="0.3">
      <c r="A409" s="64" t="s">
        <v>116</v>
      </c>
      <c r="B409" s="14" t="str">
        <f>VLOOKUP(Table3[Symbol],stockComparisonTrading_excel!$A$2:$X$562,2,FALSE)</f>
        <v>Industrials: Automotive</v>
      </c>
      <c r="C409" s="104">
        <f>VLOOKUP(Table3[Symbol],stockComparisonTrading_excel!$A$2:$X$562,3,FALSE)</f>
        <v>4.62</v>
      </c>
      <c r="D409" s="105">
        <f>VLOOKUP(Table3[Symbol],stockComparisonTrading_excel!$A$2:$X$562,18,FALSE)</f>
        <v>12.3</v>
      </c>
      <c r="E409" s="105">
        <f>VLOOKUP(Table3[Symbol],stockComparisonTrading_excel!$A$2:$X$562,18,FALSE)</f>
        <v>12.3</v>
      </c>
      <c r="F409" s="105">
        <f>VLOOKUP(Table3[Symbol],stockComparisonTrading_excel!$A$2:$X$562,18,FALSE)</f>
        <v>12.3</v>
      </c>
      <c r="G409" s="105">
        <f>VLOOKUP(Table3[Symbol],stockComparisonTrading_excel!$A$2:$X$562,18,FALSE)</f>
        <v>12.3</v>
      </c>
      <c r="H409" s="105">
        <f>VLOOKUP(Table3[Symbol],stockComparisonTrading_excel!$A$2:$X$562,18,FALSE)</f>
        <v>12.3</v>
      </c>
      <c r="I409" s="105">
        <f>VLOOKUP(Table3[Symbol],stockComparisonTrading_excel!$A$2:$X$562,18,FALSE)</f>
        <v>12.3</v>
      </c>
      <c r="J409" s="105">
        <f>VLOOKUP(Table3[Symbol],stockComparisonTrading_excel!$A$2:$X$562,18,FALSE)</f>
        <v>12.3</v>
      </c>
      <c r="K409" s="105">
        <f>VLOOKUP(Table3[Symbol],stockComparisonTrading_excel!$A$2:$X$562,18,FALSE)</f>
        <v>12.3</v>
      </c>
      <c r="L409" s="105">
        <f>VLOOKUP(Table3[Symbol],stockComparisonTrading_excel!$A$2:$X$562,18,FALSE)</f>
        <v>12.3</v>
      </c>
      <c r="M409" s="105">
        <f>VLOOKUP(Table3[Symbol],stockComparisonTrading_excel!$A$2:$X$562,18,FALSE)</f>
        <v>12.3</v>
      </c>
      <c r="N409" s="105">
        <f>VLOOKUP(Table3[Symbol],stockComparisonTrading_excel!$A$2:$X$562,18,FALSE)</f>
        <v>12.3</v>
      </c>
      <c r="O409" s="105">
        <f>VLOOKUP(Table3[Symbol],stockComparisonTrading_excel!$A$2:$X$562,17,FALSE)</f>
        <v>932705870.39999998</v>
      </c>
      <c r="P409" s="105">
        <f>VLOOKUP(Table3[Symbol],stockComparisonTrading_excel!$A$2:$X$562,18,FALSE)</f>
        <v>12.3</v>
      </c>
      <c r="Q409" s="105">
        <f>VLOOKUP(Table3[Symbol],stockComparisonTrading_excel!$A$2:$X$562,19,FALSE)</f>
        <v>1.39</v>
      </c>
      <c r="R409" s="105">
        <f>VLOOKUP(Table3[Symbol],stockComparisonTrading_excel!$A$2:$X$562,20,FALSE)</f>
        <v>2.0499999999999998</v>
      </c>
      <c r="S409" s="105">
        <f>VLOOKUP(Table3[Symbol],stockComparisonTrading_excel!$A$2:$X$562,21,FALSE)</f>
        <v>0.36</v>
      </c>
      <c r="T409" s="105">
        <f>VLOOKUP(Table3[Symbol],stockComparisonTrading_excel!$A$2:$X$562,22,FALSE)</f>
        <v>111.64</v>
      </c>
      <c r="U409" s="105">
        <f>VLOOKUP(Table3[Symbol],stockComparisonTrading_excel!$A$2:$X$562,23,FALSE)</f>
        <v>328417560</v>
      </c>
      <c r="V409" s="105">
        <f>VLOOKUP(Table3[Symbol],stockComparisonTrading_excel!$A$2:$X$562,24,FALSE)</f>
        <v>1</v>
      </c>
      <c r="W409" s="106" t="str">
        <f>VLOOKUP(Table3[Symbol],Finalcial!$A$2:$P$493,2)</f>
        <v>Q1/2013</v>
      </c>
      <c r="X409" s="107">
        <f>VLOOKUP(Table3[Symbol],Finalcial!$A$2:$P$493,3)</f>
        <v>41364</v>
      </c>
      <c r="Y409" s="107">
        <f>VLOOKUP(Table3[Symbol],Finalcial!$A$2:$P$493,4,FALSE)</f>
        <v>1606454</v>
      </c>
      <c r="Z409" s="107">
        <f>VLOOKUP(Table3[Symbol],Finalcial!$A$2:$P$493,5,FALSE)</f>
        <v>866502</v>
      </c>
      <c r="AA409" s="107">
        <f>VLOOKUP(Table3[Symbol],Finalcial!$A$2:$P$493,6,FALSE)</f>
        <v>328418</v>
      </c>
      <c r="AB409" s="107">
        <f>VLOOKUP(Table3[Symbol],Finalcial!$A$2:$P$493,7,FALSE)</f>
        <v>739952</v>
      </c>
      <c r="AC409" s="107">
        <f>VLOOKUP(Table3[Symbol],Finalcial!$A$2:$P$493,8,FALSE)</f>
        <v>261896</v>
      </c>
      <c r="AD409" s="107">
        <f>VLOOKUP(Table3[Symbol],Finalcial!$A$2:$P$493,9,FALSE)</f>
        <v>10475</v>
      </c>
      <c r="AE409" s="107">
        <f>VLOOKUP(Table3[Symbol],Finalcial!$A$2:$P$493,10,FALSE)</f>
        <v>0.03</v>
      </c>
      <c r="AF409" s="107">
        <f>VLOOKUP(Table3[Symbol],Finalcial!$A$2:$P$493,11,FALSE)</f>
        <v>1.17</v>
      </c>
      <c r="AG409" s="107">
        <f>VLOOKUP(Table3[Symbol],Finalcial!$A$2:$P$493,12,FALSE)</f>
        <v>4</v>
      </c>
      <c r="AH409" s="107">
        <f>VLOOKUP(Table3[Symbol],Finalcial!$A$2:$P$493,13,FALSE)</f>
        <v>9.01</v>
      </c>
      <c r="AI409" s="107">
        <f>VLOOKUP(Table3[Symbol],Finalcial!$A$2:$P$493,14,FALSE)</f>
        <v>11.29</v>
      </c>
      <c r="AJ409" s="108">
        <f t="shared" si="7"/>
        <v>82.720954653937952</v>
      </c>
    </row>
    <row r="410" spans="1:36" ht="18.55" customHeight="1" x14ac:dyDescent="0.3">
      <c r="A410" s="64" t="s">
        <v>492</v>
      </c>
      <c r="B410" s="14" t="str">
        <f>VLOOKUP(Table3[Symbol],stockComparisonTrading_excel!$A$2:$X$562,2,FALSE)</f>
        <v>Industrials: Steel</v>
      </c>
      <c r="C410" s="104">
        <f>VLOOKUP(Table3[Symbol],stockComparisonTrading_excel!$A$2:$X$562,3,FALSE)</f>
        <v>6.35</v>
      </c>
      <c r="D410" s="105" t="str">
        <f>VLOOKUP(Table3[Symbol],stockComparisonTrading_excel!$A$2:$X$562,18,FALSE)</f>
        <v>N/A</v>
      </c>
      <c r="E410" s="105" t="str">
        <f>VLOOKUP(Table3[Symbol],stockComparisonTrading_excel!$A$2:$X$562,18,FALSE)</f>
        <v>N/A</v>
      </c>
      <c r="F410" s="105" t="str">
        <f>VLOOKUP(Table3[Symbol],stockComparisonTrading_excel!$A$2:$X$562,18,FALSE)</f>
        <v>N/A</v>
      </c>
      <c r="G410" s="105" t="str">
        <f>VLOOKUP(Table3[Symbol],stockComparisonTrading_excel!$A$2:$X$562,18,FALSE)</f>
        <v>N/A</v>
      </c>
      <c r="H410" s="105" t="str">
        <f>VLOOKUP(Table3[Symbol],stockComparisonTrading_excel!$A$2:$X$562,18,FALSE)</f>
        <v>N/A</v>
      </c>
      <c r="I410" s="105" t="str">
        <f>VLOOKUP(Table3[Symbol],stockComparisonTrading_excel!$A$2:$X$562,18,FALSE)</f>
        <v>N/A</v>
      </c>
      <c r="J410" s="105" t="str">
        <f>VLOOKUP(Table3[Symbol],stockComparisonTrading_excel!$A$2:$X$562,18,FALSE)</f>
        <v>N/A</v>
      </c>
      <c r="K410" s="105" t="str">
        <f>VLOOKUP(Table3[Symbol],stockComparisonTrading_excel!$A$2:$X$562,18,FALSE)</f>
        <v>N/A</v>
      </c>
      <c r="L410" s="105" t="str">
        <f>VLOOKUP(Table3[Symbol],stockComparisonTrading_excel!$A$2:$X$562,18,FALSE)</f>
        <v>N/A</v>
      </c>
      <c r="M410" s="105" t="str">
        <f>VLOOKUP(Table3[Symbol],stockComparisonTrading_excel!$A$2:$X$562,18,FALSE)</f>
        <v>N/A</v>
      </c>
      <c r="N410" s="105" t="str">
        <f>VLOOKUP(Table3[Symbol],stockComparisonTrading_excel!$A$2:$X$562,18,FALSE)</f>
        <v>N/A</v>
      </c>
      <c r="O410" s="105">
        <f>VLOOKUP(Table3[Symbol],stockComparisonTrading_excel!$A$2:$X$562,17,FALSE)</f>
        <v>3711548985</v>
      </c>
      <c r="P410" s="105" t="str">
        <f>VLOOKUP(Table3[Symbol],stockComparisonTrading_excel!$A$2:$X$562,18,FALSE)</f>
        <v>N/A</v>
      </c>
      <c r="Q410" s="105">
        <f>VLOOKUP(Table3[Symbol],stockComparisonTrading_excel!$A$2:$X$562,19,FALSE)</f>
        <v>0.61</v>
      </c>
      <c r="R410" s="105">
        <f>VLOOKUP(Table3[Symbol],stockComparisonTrading_excel!$A$2:$X$562,20,FALSE)</f>
        <v>10.16</v>
      </c>
      <c r="S410" s="105" t="str">
        <f>VLOOKUP(Table3[Symbol],stockComparisonTrading_excel!$A$2:$X$562,21,FALSE)</f>
        <v>-</v>
      </c>
      <c r="T410" s="105">
        <f>VLOOKUP(Table3[Symbol],stockComparisonTrading_excel!$A$2:$X$562,22,FALSE)</f>
        <v>0.64</v>
      </c>
      <c r="U410" s="105">
        <f>VLOOKUP(Table3[Symbol],stockComparisonTrading_excel!$A$2:$X$562,23,FALSE)</f>
        <v>603503900</v>
      </c>
      <c r="V410" s="105">
        <f>VLOOKUP(Table3[Symbol],stockComparisonTrading_excel!$A$2:$X$562,24,FALSE)</f>
        <v>10</v>
      </c>
      <c r="W410" s="106" t="str">
        <f>VLOOKUP(Table3[Symbol],Finalcial!$A$2:$P$493,2)</f>
        <v>Q1/2013</v>
      </c>
      <c r="X410" s="107">
        <f>VLOOKUP(Table3[Symbol],Finalcial!$A$2:$P$493,3)</f>
        <v>41364</v>
      </c>
      <c r="Y410" s="107">
        <f>VLOOKUP(Table3[Symbol],Finalcial!$A$2:$P$493,4,FALSE)</f>
        <v>11194997</v>
      </c>
      <c r="Z410" s="107">
        <f>VLOOKUP(Table3[Symbol],Finalcial!$A$2:$P$493,5,FALSE)</f>
        <v>5129453</v>
      </c>
      <c r="AA410" s="107">
        <f>VLOOKUP(Table3[Symbol],Finalcial!$A$2:$P$493,6,FALSE)</f>
        <v>6035039</v>
      </c>
      <c r="AB410" s="107">
        <f>VLOOKUP(Table3[Symbol],Finalcial!$A$2:$P$493,7,FALSE)</f>
        <v>6065544</v>
      </c>
      <c r="AC410" s="107">
        <f>VLOOKUP(Table3[Symbol],Finalcial!$A$2:$P$493,8,FALSE)</f>
        <v>2086478</v>
      </c>
      <c r="AD410" s="107">
        <f>VLOOKUP(Table3[Symbol],Finalcial!$A$2:$P$493,9,FALSE)</f>
        <v>15513</v>
      </c>
      <c r="AE410" s="107">
        <f>VLOOKUP(Table3[Symbol],Finalcial!$A$2:$P$493,10,FALSE)</f>
        <v>0.03</v>
      </c>
      <c r="AF410" s="107">
        <f>VLOOKUP(Table3[Symbol],Finalcial!$A$2:$P$493,11,FALSE)</f>
        <v>0.85</v>
      </c>
      <c r="AG410" s="107">
        <f>VLOOKUP(Table3[Symbol],Finalcial!$A$2:$P$493,12,FALSE)</f>
        <v>0.74</v>
      </c>
      <c r="AH410" s="107">
        <f>VLOOKUP(Table3[Symbol],Finalcial!$A$2:$P$493,13,FALSE)</f>
        <v>-2.54</v>
      </c>
      <c r="AI410" s="107">
        <f>VLOOKUP(Table3[Symbol],Finalcial!$A$2:$P$493,14,FALSE)</f>
        <v>-5.77</v>
      </c>
      <c r="AJ410" s="108">
        <f t="shared" si="7"/>
        <v>330.65512795719718</v>
      </c>
    </row>
    <row r="411" spans="1:36" ht="18.55" customHeight="1" x14ac:dyDescent="0.3">
      <c r="A411" s="64" t="s">
        <v>271</v>
      </c>
      <c r="B411" s="14" t="str">
        <f>VLOOKUP(Table3[Symbol],stockComparisonTrading_excel!$A$2:$X$562,2,FALSE)</f>
        <v>Property &amp; Construction: Property Development</v>
      </c>
      <c r="C411" s="104">
        <f>VLOOKUP(Table3[Symbol],stockComparisonTrading_excel!$A$2:$X$562,3,FALSE)</f>
        <v>2.02</v>
      </c>
      <c r="D411" s="105">
        <f>VLOOKUP(Table3[Symbol],stockComparisonTrading_excel!$A$2:$X$562,18,FALSE)</f>
        <v>14.75</v>
      </c>
      <c r="E411" s="105">
        <f>VLOOKUP(Table3[Symbol],stockComparisonTrading_excel!$A$2:$X$562,18,FALSE)</f>
        <v>14.75</v>
      </c>
      <c r="F411" s="105">
        <f>VLOOKUP(Table3[Symbol],stockComparisonTrading_excel!$A$2:$X$562,18,FALSE)</f>
        <v>14.75</v>
      </c>
      <c r="G411" s="105">
        <f>VLOOKUP(Table3[Symbol],stockComparisonTrading_excel!$A$2:$X$562,18,FALSE)</f>
        <v>14.75</v>
      </c>
      <c r="H411" s="105">
        <f>VLOOKUP(Table3[Symbol],stockComparisonTrading_excel!$A$2:$X$562,18,FALSE)</f>
        <v>14.75</v>
      </c>
      <c r="I411" s="105">
        <f>VLOOKUP(Table3[Symbol],stockComparisonTrading_excel!$A$2:$X$562,18,FALSE)</f>
        <v>14.75</v>
      </c>
      <c r="J411" s="105">
        <f>VLOOKUP(Table3[Symbol],stockComparisonTrading_excel!$A$2:$X$562,18,FALSE)</f>
        <v>14.75</v>
      </c>
      <c r="K411" s="105">
        <f>VLOOKUP(Table3[Symbol],stockComparisonTrading_excel!$A$2:$X$562,18,FALSE)</f>
        <v>14.75</v>
      </c>
      <c r="L411" s="105">
        <f>VLOOKUP(Table3[Symbol],stockComparisonTrading_excel!$A$2:$X$562,18,FALSE)</f>
        <v>14.75</v>
      </c>
      <c r="M411" s="105">
        <f>VLOOKUP(Table3[Symbol],stockComparisonTrading_excel!$A$2:$X$562,18,FALSE)</f>
        <v>14.75</v>
      </c>
      <c r="N411" s="105">
        <f>VLOOKUP(Table3[Symbol],stockComparisonTrading_excel!$A$2:$X$562,18,FALSE)</f>
        <v>14.75</v>
      </c>
      <c r="O411" s="105">
        <f>VLOOKUP(Table3[Symbol],stockComparisonTrading_excel!$A$2:$X$562,17,FALSE)</f>
        <v>4409920457.8000002</v>
      </c>
      <c r="P411" s="105">
        <f>VLOOKUP(Table3[Symbol],stockComparisonTrading_excel!$A$2:$X$562,18,FALSE)</f>
        <v>14.75</v>
      </c>
      <c r="Q411" s="105">
        <f>VLOOKUP(Table3[Symbol],stockComparisonTrading_excel!$A$2:$X$562,19,FALSE)</f>
        <v>1.68</v>
      </c>
      <c r="R411" s="105">
        <f>VLOOKUP(Table3[Symbol],stockComparisonTrading_excel!$A$2:$X$562,20,FALSE)</f>
        <v>1.71</v>
      </c>
      <c r="S411" s="105">
        <f>VLOOKUP(Table3[Symbol],stockComparisonTrading_excel!$A$2:$X$562,21,FALSE)</f>
        <v>2.76</v>
      </c>
      <c r="T411" s="105">
        <f>VLOOKUP(Table3[Symbol],stockComparisonTrading_excel!$A$2:$X$562,22,FALSE)</f>
        <v>74.23</v>
      </c>
      <c r="U411" s="105">
        <f>VLOOKUP(Table3[Symbol],stockComparisonTrading_excel!$A$2:$X$562,23,FALSE)</f>
        <v>1541930230</v>
      </c>
      <c r="V411" s="105">
        <f>VLOOKUP(Table3[Symbol],stockComparisonTrading_excel!$A$2:$X$562,24,FALSE)</f>
        <v>1</v>
      </c>
      <c r="W411" s="106" t="str">
        <f>VLOOKUP(Table3[Symbol],Finalcial!$A$2:$P$493,2)</f>
        <v>Q1/2013</v>
      </c>
      <c r="X411" s="107">
        <f>VLOOKUP(Table3[Symbol],Finalcial!$A$2:$P$493,3)</f>
        <v>41364</v>
      </c>
      <c r="Y411" s="107">
        <f>VLOOKUP(Table3[Symbol],Finalcial!$A$2:$P$493,4,FALSE)</f>
        <v>4578000</v>
      </c>
      <c r="Z411" s="107">
        <f>VLOOKUP(Table3[Symbol],Finalcial!$A$2:$P$493,5,FALSE)</f>
        <v>1946713</v>
      </c>
      <c r="AA411" s="107">
        <f>VLOOKUP(Table3[Symbol],Finalcial!$A$2:$P$493,6,FALSE)</f>
        <v>1541930</v>
      </c>
      <c r="AB411" s="107">
        <f>VLOOKUP(Table3[Symbol],Finalcial!$A$2:$P$493,7,FALSE)</f>
        <v>2631287</v>
      </c>
      <c r="AC411" s="107">
        <f>VLOOKUP(Table3[Symbol],Finalcial!$A$2:$P$493,8,FALSE)</f>
        <v>303100</v>
      </c>
      <c r="AD411" s="107">
        <f>VLOOKUP(Table3[Symbol],Finalcial!$A$2:$P$493,9,FALSE)</f>
        <v>37684</v>
      </c>
      <c r="AE411" s="107">
        <f>VLOOKUP(Table3[Symbol],Finalcial!$A$2:$P$493,10,FALSE)</f>
        <v>0.03</v>
      </c>
      <c r="AF411" s="107">
        <f>VLOOKUP(Table3[Symbol],Finalcial!$A$2:$P$493,11,FALSE)</f>
        <v>0.74</v>
      </c>
      <c r="AG411" s="107">
        <f>VLOOKUP(Table3[Symbol],Finalcial!$A$2:$P$493,12,FALSE)</f>
        <v>12.43</v>
      </c>
      <c r="AH411" s="107">
        <f>VLOOKUP(Table3[Symbol],Finalcial!$A$2:$P$493,13,FALSE)</f>
        <v>9.7100000000000009</v>
      </c>
      <c r="AI411" s="107">
        <f>VLOOKUP(Table3[Symbol],Finalcial!$A$2:$P$493,14,FALSE)</f>
        <v>12.15</v>
      </c>
      <c r="AJ411" s="108">
        <f t="shared" si="7"/>
        <v>51.658873792591017</v>
      </c>
    </row>
    <row r="412" spans="1:36" ht="18.55" customHeight="1" x14ac:dyDescent="0.3">
      <c r="A412" s="64" t="s">
        <v>92</v>
      </c>
      <c r="B412" s="14" t="str">
        <f>VLOOKUP(Table3[Symbol],stockComparisonTrading_excel!$A$2:$X$562,2,FALSE)</f>
        <v>Property &amp; Construction: Property Development</v>
      </c>
      <c r="C412" s="104">
        <f>VLOOKUP(Table3[Symbol],stockComparisonTrading_excel!$A$2:$X$562,3,FALSE)</f>
        <v>7</v>
      </c>
      <c r="D412" s="105">
        <f>VLOOKUP(Table3[Symbol],stockComparisonTrading_excel!$A$2:$X$562,18,FALSE)</f>
        <v>14.92</v>
      </c>
      <c r="E412" s="105">
        <f>VLOOKUP(Table3[Symbol],stockComparisonTrading_excel!$A$2:$X$562,18,FALSE)</f>
        <v>14.92</v>
      </c>
      <c r="F412" s="105">
        <f>VLOOKUP(Table3[Symbol],stockComparisonTrading_excel!$A$2:$X$562,18,FALSE)</f>
        <v>14.92</v>
      </c>
      <c r="G412" s="105">
        <f>VLOOKUP(Table3[Symbol],stockComparisonTrading_excel!$A$2:$X$562,18,FALSE)</f>
        <v>14.92</v>
      </c>
      <c r="H412" s="105">
        <f>VLOOKUP(Table3[Symbol],stockComparisonTrading_excel!$A$2:$X$562,18,FALSE)</f>
        <v>14.92</v>
      </c>
      <c r="I412" s="105">
        <f>VLOOKUP(Table3[Symbol],stockComparisonTrading_excel!$A$2:$X$562,18,FALSE)</f>
        <v>14.92</v>
      </c>
      <c r="J412" s="105">
        <f>VLOOKUP(Table3[Symbol],stockComparisonTrading_excel!$A$2:$X$562,18,FALSE)</f>
        <v>14.92</v>
      </c>
      <c r="K412" s="105">
        <f>VLOOKUP(Table3[Symbol],stockComparisonTrading_excel!$A$2:$X$562,18,FALSE)</f>
        <v>14.92</v>
      </c>
      <c r="L412" s="105">
        <f>VLOOKUP(Table3[Symbol],stockComparisonTrading_excel!$A$2:$X$562,18,FALSE)</f>
        <v>14.92</v>
      </c>
      <c r="M412" s="105">
        <f>VLOOKUP(Table3[Symbol],stockComparisonTrading_excel!$A$2:$X$562,18,FALSE)</f>
        <v>14.92</v>
      </c>
      <c r="N412" s="105">
        <f>VLOOKUP(Table3[Symbol],stockComparisonTrading_excel!$A$2:$X$562,18,FALSE)</f>
        <v>14.92</v>
      </c>
      <c r="O412" s="105">
        <f>VLOOKUP(Table3[Symbol],stockComparisonTrading_excel!$A$2:$X$562,17,FALSE)</f>
        <v>1512000000</v>
      </c>
      <c r="P412" s="105">
        <f>VLOOKUP(Table3[Symbol],stockComparisonTrading_excel!$A$2:$X$562,18,FALSE)</f>
        <v>14.92</v>
      </c>
      <c r="Q412" s="105">
        <f>VLOOKUP(Table3[Symbol],stockComparisonTrading_excel!$A$2:$X$562,19,FALSE)</f>
        <v>1.4</v>
      </c>
      <c r="R412" s="105">
        <f>VLOOKUP(Table3[Symbol],stockComparisonTrading_excel!$A$2:$X$562,20,FALSE)</f>
        <v>8.98</v>
      </c>
      <c r="S412" s="105">
        <f>VLOOKUP(Table3[Symbol],stockComparisonTrading_excel!$A$2:$X$562,21,FALSE)</f>
        <v>1.19</v>
      </c>
      <c r="T412" s="105">
        <f>VLOOKUP(Table3[Symbol],stockComparisonTrading_excel!$A$2:$X$562,22,FALSE)</f>
        <v>37.67</v>
      </c>
      <c r="U412" s="105">
        <f>VLOOKUP(Table3[Symbol],stockComparisonTrading_excel!$A$2:$X$562,23,FALSE)</f>
        <v>120000000</v>
      </c>
      <c r="V412" s="105">
        <f>VLOOKUP(Table3[Symbol],stockComparisonTrading_excel!$A$2:$X$562,24,FALSE)</f>
        <v>5</v>
      </c>
      <c r="W412" s="106" t="str">
        <f>VLOOKUP(Table3[Symbol],Finalcial!$A$2:$P$493,2)</f>
        <v>Q1/2013</v>
      </c>
      <c r="X412" s="107">
        <f>VLOOKUP(Table3[Symbol],Finalcial!$A$2:$P$493,3)</f>
        <v>41364</v>
      </c>
      <c r="Y412" s="107">
        <f>VLOOKUP(Table3[Symbol],Finalcial!$A$2:$P$493,4,FALSE)</f>
        <v>3704022</v>
      </c>
      <c r="Z412" s="107">
        <f>VLOOKUP(Table3[Symbol],Finalcial!$A$2:$P$493,5,FALSE)</f>
        <v>2370842</v>
      </c>
      <c r="AA412" s="107">
        <f>VLOOKUP(Table3[Symbol],Finalcial!$A$2:$P$493,6,FALSE)</f>
        <v>600000</v>
      </c>
      <c r="AB412" s="107">
        <f>VLOOKUP(Table3[Symbol],Finalcial!$A$2:$P$493,7,FALSE)</f>
        <v>1077934</v>
      </c>
      <c r="AC412" s="107">
        <f>VLOOKUP(Table3[Symbol],Finalcial!$A$2:$P$493,8,FALSE)</f>
        <v>318553</v>
      </c>
      <c r="AD412" s="107">
        <f>VLOOKUP(Table3[Symbol],Finalcial!$A$2:$P$493,9,FALSE)</f>
        <v>3082</v>
      </c>
      <c r="AE412" s="107">
        <f>VLOOKUP(Table3[Symbol],Finalcial!$A$2:$P$493,10,FALSE)</f>
        <v>0.03</v>
      </c>
      <c r="AF412" s="107">
        <f>VLOOKUP(Table3[Symbol],Finalcial!$A$2:$P$493,11,FALSE)</f>
        <v>2.2000000000000002</v>
      </c>
      <c r="AG412" s="107">
        <f>VLOOKUP(Table3[Symbol],Finalcial!$A$2:$P$493,12,FALSE)</f>
        <v>0.97</v>
      </c>
      <c r="AH412" s="107">
        <f>VLOOKUP(Table3[Symbol],Finalcial!$A$2:$P$493,13,FALSE)</f>
        <v>8.8800000000000008</v>
      </c>
      <c r="AI412" s="107">
        <f>VLOOKUP(Table3[Symbol],Finalcial!$A$2:$P$493,14,FALSE)</f>
        <v>9.85</v>
      </c>
      <c r="AJ412" s="108">
        <f t="shared" si="7"/>
        <v>769.25438027255029</v>
      </c>
    </row>
    <row r="413" spans="1:36" ht="18.55" customHeight="1" x14ac:dyDescent="0.3">
      <c r="A413" s="64" t="s">
        <v>511</v>
      </c>
      <c r="B413" s="14" t="str">
        <f>VLOOKUP(Table3[Symbol],stockComparisonTrading_excel!$A$2:$X$562,2,FALSE)</f>
        <v>Services: Health Care Services</v>
      </c>
      <c r="C413" s="104">
        <f>VLOOKUP(Table3[Symbol],stockComparisonTrading_excel!$A$2:$X$562,3,FALSE)</f>
        <v>3.16</v>
      </c>
      <c r="D413" s="105">
        <f>VLOOKUP(Table3[Symbol],stockComparisonTrading_excel!$A$2:$X$562,18,FALSE)</f>
        <v>88.07</v>
      </c>
      <c r="E413" s="105">
        <f>VLOOKUP(Table3[Symbol],stockComparisonTrading_excel!$A$2:$X$562,18,FALSE)</f>
        <v>88.07</v>
      </c>
      <c r="F413" s="105">
        <f>VLOOKUP(Table3[Symbol],stockComparisonTrading_excel!$A$2:$X$562,18,FALSE)</f>
        <v>88.07</v>
      </c>
      <c r="G413" s="105">
        <f>VLOOKUP(Table3[Symbol],stockComparisonTrading_excel!$A$2:$X$562,18,FALSE)</f>
        <v>88.07</v>
      </c>
      <c r="H413" s="105">
        <f>VLOOKUP(Table3[Symbol],stockComparisonTrading_excel!$A$2:$X$562,18,FALSE)</f>
        <v>88.07</v>
      </c>
      <c r="I413" s="105">
        <f>VLOOKUP(Table3[Symbol],stockComparisonTrading_excel!$A$2:$X$562,18,FALSE)</f>
        <v>88.07</v>
      </c>
      <c r="J413" s="105">
        <f>VLOOKUP(Table3[Symbol],stockComparisonTrading_excel!$A$2:$X$562,18,FALSE)</f>
        <v>88.07</v>
      </c>
      <c r="K413" s="105">
        <f>VLOOKUP(Table3[Symbol],stockComparisonTrading_excel!$A$2:$X$562,18,FALSE)</f>
        <v>88.07</v>
      </c>
      <c r="L413" s="105">
        <f>VLOOKUP(Table3[Symbol],stockComparisonTrading_excel!$A$2:$X$562,18,FALSE)</f>
        <v>88.07</v>
      </c>
      <c r="M413" s="105">
        <f>VLOOKUP(Table3[Symbol],stockComparisonTrading_excel!$A$2:$X$562,18,FALSE)</f>
        <v>88.07</v>
      </c>
      <c r="N413" s="105">
        <f>VLOOKUP(Table3[Symbol],stockComparisonTrading_excel!$A$2:$X$562,18,FALSE)</f>
        <v>88.07</v>
      </c>
      <c r="O413" s="105">
        <f>VLOOKUP(Table3[Symbol],stockComparisonTrading_excel!$A$2:$X$562,17,FALSE)</f>
        <v>1979500000</v>
      </c>
      <c r="P413" s="105">
        <f>VLOOKUP(Table3[Symbol],stockComparisonTrading_excel!$A$2:$X$562,18,FALSE)</f>
        <v>88.07</v>
      </c>
      <c r="Q413" s="105">
        <f>VLOOKUP(Table3[Symbol],stockComparisonTrading_excel!$A$2:$X$562,19,FALSE)</f>
        <v>2.65</v>
      </c>
      <c r="R413" s="105">
        <f>VLOOKUP(Table3[Symbol],stockComparisonTrading_excel!$A$2:$X$562,20,FALSE)</f>
        <v>1.4</v>
      </c>
      <c r="S413" s="105">
        <f>VLOOKUP(Table3[Symbol],stockComparisonTrading_excel!$A$2:$X$562,21,FALSE)</f>
        <v>0.81</v>
      </c>
      <c r="T413" s="105">
        <f>VLOOKUP(Table3[Symbol],stockComparisonTrading_excel!$A$2:$X$562,22,FALSE)</f>
        <v>133.66999999999999</v>
      </c>
      <c r="U413" s="105">
        <f>VLOOKUP(Table3[Symbol],stockComparisonTrading_excel!$A$2:$X$562,23,FALSE)</f>
        <v>535000000</v>
      </c>
      <c r="V413" s="105">
        <f>VLOOKUP(Table3[Symbol],stockComparisonTrading_excel!$A$2:$X$562,24,FALSE)</f>
        <v>1</v>
      </c>
      <c r="W413" s="106" t="str">
        <f>VLOOKUP(Table3[Symbol],Finalcial!$A$2:$P$493,2)</f>
        <v>Q1/2013</v>
      </c>
      <c r="X413" s="107">
        <f>VLOOKUP(Table3[Symbol],Finalcial!$A$2:$P$493,3)</f>
        <v>41364</v>
      </c>
      <c r="Y413" s="107">
        <f>VLOOKUP(Table3[Symbol],Finalcial!$A$2:$P$493,4,FALSE)</f>
        <v>1120576</v>
      </c>
      <c r="Z413" s="107">
        <f>VLOOKUP(Table3[Symbol],Finalcial!$A$2:$P$493,5,FALSE)</f>
        <v>356483</v>
      </c>
      <c r="AA413" s="107">
        <f>VLOOKUP(Table3[Symbol],Finalcial!$A$2:$P$493,6,FALSE)</f>
        <v>535000</v>
      </c>
      <c r="AB413" s="107">
        <f>VLOOKUP(Table3[Symbol],Finalcial!$A$2:$P$493,7,FALSE)</f>
        <v>747831</v>
      </c>
      <c r="AC413" s="107">
        <f>VLOOKUP(Table3[Symbol],Finalcial!$A$2:$P$493,8,FALSE)</f>
        <v>270212</v>
      </c>
      <c r="AD413" s="107">
        <f>VLOOKUP(Table3[Symbol],Finalcial!$A$2:$P$493,9,FALSE)</f>
        <v>16332</v>
      </c>
      <c r="AE413" s="107">
        <f>VLOOKUP(Table3[Symbol],Finalcial!$A$2:$P$493,10,FALSE)</f>
        <v>0.03</v>
      </c>
      <c r="AF413" s="107">
        <f>VLOOKUP(Table3[Symbol],Finalcial!$A$2:$P$493,11,FALSE)</f>
        <v>0.48</v>
      </c>
      <c r="AG413" s="107">
        <f>VLOOKUP(Table3[Symbol],Finalcial!$A$2:$P$493,12,FALSE)</f>
        <v>6.04</v>
      </c>
      <c r="AH413" s="107">
        <f>VLOOKUP(Table3[Symbol],Finalcial!$A$2:$P$493,13,FALSE)</f>
        <v>4.34</v>
      </c>
      <c r="AI413" s="107">
        <f>VLOOKUP(Table3[Symbol],Finalcial!$A$2:$P$493,14,FALSE)</f>
        <v>3.44</v>
      </c>
      <c r="AJ413" s="108">
        <f t="shared" si="7"/>
        <v>21.827271614009305</v>
      </c>
    </row>
    <row r="414" spans="1:36" ht="18.55" customHeight="1" x14ac:dyDescent="0.3">
      <c r="A414" s="64" t="s">
        <v>48</v>
      </c>
      <c r="B414" s="14" t="str">
        <f>VLOOKUP(Table3[Symbol],stockComparisonTrading_excel!$A$2:$X$562,2,FALSE)</f>
        <v>Services: Transportation &amp; Logistics</v>
      </c>
      <c r="C414" s="104">
        <f>VLOOKUP(Table3[Symbol],stockComparisonTrading_excel!$A$2:$X$562,3,FALSE)</f>
        <v>2.2400000000000002</v>
      </c>
      <c r="D414" s="105">
        <f>VLOOKUP(Table3[Symbol],stockComparisonTrading_excel!$A$2:$X$562,18,FALSE)</f>
        <v>9.34</v>
      </c>
      <c r="E414" s="105">
        <f>VLOOKUP(Table3[Symbol],stockComparisonTrading_excel!$A$2:$X$562,18,FALSE)</f>
        <v>9.34</v>
      </c>
      <c r="F414" s="105">
        <f>VLOOKUP(Table3[Symbol],stockComparisonTrading_excel!$A$2:$X$562,18,FALSE)</f>
        <v>9.34</v>
      </c>
      <c r="G414" s="105">
        <f>VLOOKUP(Table3[Symbol],stockComparisonTrading_excel!$A$2:$X$562,18,FALSE)</f>
        <v>9.34</v>
      </c>
      <c r="H414" s="105">
        <f>VLOOKUP(Table3[Symbol],stockComparisonTrading_excel!$A$2:$X$562,18,FALSE)</f>
        <v>9.34</v>
      </c>
      <c r="I414" s="105">
        <f>VLOOKUP(Table3[Symbol],stockComparisonTrading_excel!$A$2:$X$562,18,FALSE)</f>
        <v>9.34</v>
      </c>
      <c r="J414" s="105">
        <f>VLOOKUP(Table3[Symbol],stockComparisonTrading_excel!$A$2:$X$562,18,FALSE)</f>
        <v>9.34</v>
      </c>
      <c r="K414" s="105">
        <f>VLOOKUP(Table3[Symbol],stockComparisonTrading_excel!$A$2:$X$562,18,FALSE)</f>
        <v>9.34</v>
      </c>
      <c r="L414" s="105">
        <f>VLOOKUP(Table3[Symbol],stockComparisonTrading_excel!$A$2:$X$562,18,FALSE)</f>
        <v>9.34</v>
      </c>
      <c r="M414" s="105">
        <f>VLOOKUP(Table3[Symbol],stockComparisonTrading_excel!$A$2:$X$562,18,FALSE)</f>
        <v>9.34</v>
      </c>
      <c r="N414" s="105">
        <f>VLOOKUP(Table3[Symbol],stockComparisonTrading_excel!$A$2:$X$562,18,FALSE)</f>
        <v>9.34</v>
      </c>
      <c r="O414" s="105">
        <f>VLOOKUP(Table3[Symbol],stockComparisonTrading_excel!$A$2:$X$562,17,FALSE)</f>
        <v>547577104.44000006</v>
      </c>
      <c r="P414" s="105">
        <f>VLOOKUP(Table3[Symbol],stockComparisonTrading_excel!$A$2:$X$562,18,FALSE)</f>
        <v>9.34</v>
      </c>
      <c r="Q414" s="105">
        <f>VLOOKUP(Table3[Symbol],stockComparisonTrading_excel!$A$2:$X$562,19,FALSE)</f>
        <v>1.8</v>
      </c>
      <c r="R414" s="105">
        <f>VLOOKUP(Table3[Symbol],stockComparisonTrading_excel!$A$2:$X$562,20,FALSE)</f>
        <v>1.18</v>
      </c>
      <c r="S414" s="105">
        <f>VLOOKUP(Table3[Symbol],stockComparisonTrading_excel!$A$2:$X$562,21,FALSE)</f>
        <v>0.48</v>
      </c>
      <c r="T414" s="105">
        <f>VLOOKUP(Table3[Symbol],stockComparisonTrading_excel!$A$2:$X$562,22,FALSE)</f>
        <v>297.57</v>
      </c>
      <c r="U414" s="105">
        <f>VLOOKUP(Table3[Symbol],stockComparisonTrading_excel!$A$2:$X$562,23,FALSE)</f>
        <v>258291087</v>
      </c>
      <c r="V414" s="105">
        <f>VLOOKUP(Table3[Symbol],stockComparisonTrading_excel!$A$2:$X$562,24,FALSE)</f>
        <v>1</v>
      </c>
      <c r="W414" s="106" t="str">
        <f>VLOOKUP(Table3[Symbol],Finalcial!$A$2:$P$493,2)</f>
        <v>Q1/2013</v>
      </c>
      <c r="X414" s="107">
        <f>VLOOKUP(Table3[Symbol],Finalcial!$A$2:$P$493,3)</f>
        <v>41364</v>
      </c>
      <c r="Y414" s="107">
        <f>VLOOKUP(Table3[Symbol],Finalcial!$A$2:$P$493,4,FALSE)</f>
        <v>665922</v>
      </c>
      <c r="Z414" s="107">
        <f>VLOOKUP(Table3[Symbol],Finalcial!$A$2:$P$493,5,FALSE)</f>
        <v>351904</v>
      </c>
      <c r="AA414" s="107">
        <f>VLOOKUP(Table3[Symbol],Finalcial!$A$2:$P$493,6,FALSE)</f>
        <v>234810</v>
      </c>
      <c r="AB414" s="107">
        <f>VLOOKUP(Table3[Symbol],Finalcial!$A$2:$P$493,7,FALSE)</f>
        <v>314018</v>
      </c>
      <c r="AC414" s="107">
        <f>VLOOKUP(Table3[Symbol],Finalcial!$A$2:$P$493,8,FALSE)</f>
        <v>184964</v>
      </c>
      <c r="AD414" s="107">
        <f>VLOOKUP(Table3[Symbol],Finalcial!$A$2:$P$493,9,FALSE)</f>
        <v>6203</v>
      </c>
      <c r="AE414" s="107">
        <f>VLOOKUP(Table3[Symbol],Finalcial!$A$2:$P$493,10,FALSE)</f>
        <v>0.03</v>
      </c>
      <c r="AF414" s="107">
        <f>VLOOKUP(Table3[Symbol],Finalcial!$A$2:$P$493,11,FALSE)</f>
        <v>1.1200000000000001</v>
      </c>
      <c r="AG414" s="107">
        <f>VLOOKUP(Table3[Symbol],Finalcial!$A$2:$P$493,12,FALSE)</f>
        <v>3.35</v>
      </c>
      <c r="AH414" s="107">
        <f>VLOOKUP(Table3[Symbol],Finalcial!$A$2:$P$493,13,FALSE)</f>
        <v>9.6999999999999993</v>
      </c>
      <c r="AI414" s="107">
        <f>VLOOKUP(Table3[Symbol],Finalcial!$A$2:$P$493,14,FALSE)</f>
        <v>14.82</v>
      </c>
      <c r="AJ414" s="108">
        <f t="shared" si="7"/>
        <v>56.731259068192813</v>
      </c>
    </row>
    <row r="415" spans="1:36" ht="18.55" customHeight="1" x14ac:dyDescent="0.3">
      <c r="A415" s="64" t="s">
        <v>388</v>
      </c>
      <c r="B415" s="14" t="str">
        <f>VLOOKUP(Table3[Symbol],stockComparisonTrading_excel!$A$2:$X$562,2,FALSE)</f>
        <v>Technology: Electronic Components</v>
      </c>
      <c r="C415" s="104">
        <f>VLOOKUP(Table3[Symbol],stockComparisonTrading_excel!$A$2:$X$562,3,FALSE)</f>
        <v>3.9</v>
      </c>
      <c r="D415" s="105">
        <f>VLOOKUP(Table3[Symbol],stockComparisonTrading_excel!$A$2:$X$562,18,FALSE)</f>
        <v>3.18</v>
      </c>
      <c r="E415" s="105">
        <f>VLOOKUP(Table3[Symbol],stockComparisonTrading_excel!$A$2:$X$562,18,FALSE)</f>
        <v>3.18</v>
      </c>
      <c r="F415" s="105">
        <f>VLOOKUP(Table3[Symbol],stockComparisonTrading_excel!$A$2:$X$562,18,FALSE)</f>
        <v>3.18</v>
      </c>
      <c r="G415" s="105">
        <f>VLOOKUP(Table3[Symbol],stockComparisonTrading_excel!$A$2:$X$562,18,FALSE)</f>
        <v>3.18</v>
      </c>
      <c r="H415" s="105">
        <f>VLOOKUP(Table3[Symbol],stockComparisonTrading_excel!$A$2:$X$562,18,FALSE)</f>
        <v>3.18</v>
      </c>
      <c r="I415" s="105">
        <f>VLOOKUP(Table3[Symbol],stockComparisonTrading_excel!$A$2:$X$562,18,FALSE)</f>
        <v>3.18</v>
      </c>
      <c r="J415" s="105">
        <f>VLOOKUP(Table3[Symbol],stockComparisonTrading_excel!$A$2:$X$562,18,FALSE)</f>
        <v>3.18</v>
      </c>
      <c r="K415" s="105">
        <f>VLOOKUP(Table3[Symbol],stockComparisonTrading_excel!$A$2:$X$562,18,FALSE)</f>
        <v>3.18</v>
      </c>
      <c r="L415" s="105">
        <f>VLOOKUP(Table3[Symbol],stockComparisonTrading_excel!$A$2:$X$562,18,FALSE)</f>
        <v>3.18</v>
      </c>
      <c r="M415" s="105">
        <f>VLOOKUP(Table3[Symbol],stockComparisonTrading_excel!$A$2:$X$562,18,FALSE)</f>
        <v>3.18</v>
      </c>
      <c r="N415" s="105">
        <f>VLOOKUP(Table3[Symbol],stockComparisonTrading_excel!$A$2:$X$562,18,FALSE)</f>
        <v>3.18</v>
      </c>
      <c r="O415" s="105">
        <f>VLOOKUP(Table3[Symbol],stockComparisonTrading_excel!$A$2:$X$562,17,FALSE)</f>
        <v>943483441.25999999</v>
      </c>
      <c r="P415" s="105">
        <f>VLOOKUP(Table3[Symbol],stockComparisonTrading_excel!$A$2:$X$562,18,FALSE)</f>
        <v>3.18</v>
      </c>
      <c r="Q415" s="105">
        <f>VLOOKUP(Table3[Symbol],stockComparisonTrading_excel!$A$2:$X$562,19,FALSE)</f>
        <v>1.53</v>
      </c>
      <c r="R415" s="105">
        <f>VLOOKUP(Table3[Symbol],stockComparisonTrading_excel!$A$2:$X$562,20,FALSE)</f>
        <v>2.4</v>
      </c>
      <c r="S415" s="105">
        <f>VLOOKUP(Table3[Symbol],stockComparisonTrading_excel!$A$2:$X$562,21,FALSE)</f>
        <v>6.01</v>
      </c>
      <c r="T415" s="105">
        <f>VLOOKUP(Table3[Symbol],stockComparisonTrading_excel!$A$2:$X$562,22,FALSE)</f>
        <v>35.86</v>
      </c>
      <c r="U415" s="105">
        <f>VLOOKUP(Table3[Symbol],stockComparisonTrading_excel!$A$2:$X$562,23,FALSE)</f>
        <v>257782361</v>
      </c>
      <c r="V415" s="105">
        <f>VLOOKUP(Table3[Symbol],stockComparisonTrading_excel!$A$2:$X$562,24,FALSE)</f>
        <v>1</v>
      </c>
      <c r="W415" s="106" t="str">
        <f>VLOOKUP(Table3[Symbol],Finalcial!$A$2:$P$493,2)</f>
        <v>Q4/2012</v>
      </c>
      <c r="X415" s="107">
        <f>VLOOKUP(Table3[Symbol],Finalcial!$A$2:$P$493,3)</f>
        <v>41274</v>
      </c>
      <c r="Y415" s="107">
        <f>VLOOKUP(Table3[Symbol],Finalcial!$A$2:$P$493,4,FALSE)</f>
        <v>807033</v>
      </c>
      <c r="Z415" s="107">
        <f>VLOOKUP(Table3[Symbol],Finalcial!$A$2:$P$493,5,FALSE)</f>
        <v>250782</v>
      </c>
      <c r="AA415" s="107">
        <f>VLOOKUP(Table3[Symbol],Finalcial!$A$2:$P$493,6,FALSE)</f>
        <v>257782</v>
      </c>
      <c r="AB415" s="107">
        <f>VLOOKUP(Table3[Symbol],Finalcial!$A$2:$P$493,7,FALSE)</f>
        <v>556250</v>
      </c>
      <c r="AC415" s="107">
        <f>VLOOKUP(Table3[Symbol],Finalcial!$A$2:$P$493,8,FALSE)</f>
        <v>181843</v>
      </c>
      <c r="AD415" s="107">
        <f>VLOOKUP(Table3[Symbol],Finalcial!$A$2:$P$493,9,FALSE)</f>
        <v>7790</v>
      </c>
      <c r="AE415" s="107">
        <f>VLOOKUP(Table3[Symbol],Finalcial!$A$2:$P$493,10,FALSE)</f>
        <v>0.03</v>
      </c>
      <c r="AF415" s="107">
        <f>VLOOKUP(Table3[Symbol],Finalcial!$A$2:$P$493,11,FALSE)</f>
        <v>0.45</v>
      </c>
      <c r="AG415" s="107">
        <f>VLOOKUP(Table3[Symbol],Finalcial!$A$2:$P$493,12,FALSE)</f>
        <v>4.28</v>
      </c>
      <c r="AH415" s="107">
        <f>VLOOKUP(Table3[Symbol],Finalcial!$A$2:$P$493,13,FALSE)</f>
        <v>37.1</v>
      </c>
      <c r="AI415" s="107">
        <f>VLOOKUP(Table3[Symbol],Finalcial!$A$2:$P$493,14,FALSE)</f>
        <v>52.49</v>
      </c>
      <c r="AJ415" s="108">
        <f t="shared" si="7"/>
        <v>32.192811296534018</v>
      </c>
    </row>
    <row r="416" spans="1:36" ht="18.55" customHeight="1" x14ac:dyDescent="0.3">
      <c r="A416" s="43" t="s">
        <v>214</v>
      </c>
      <c r="B416" s="14" t="str">
        <f>VLOOKUP(Table3[Symbol],stockComparisonTrading_excel!$A$2:$X$562,2,FALSE)</f>
        <v>Financials: Banking</v>
      </c>
      <c r="C416" s="104">
        <f>VLOOKUP(Table3[Symbol],stockComparisonTrading_excel!$A$2:$X$562,3,FALSE)</f>
        <v>1.36</v>
      </c>
      <c r="D416" s="105">
        <f>VLOOKUP(Table3[Symbol],stockComparisonTrading_excel!$A$2:$X$562,18,FALSE)</f>
        <v>24.66</v>
      </c>
      <c r="E416" s="105">
        <f>VLOOKUP(Table3[Symbol],stockComparisonTrading_excel!$A$2:$X$562,18,FALSE)</f>
        <v>24.66</v>
      </c>
      <c r="F416" s="105">
        <f>VLOOKUP(Table3[Symbol],stockComparisonTrading_excel!$A$2:$X$562,18,FALSE)</f>
        <v>24.66</v>
      </c>
      <c r="G416" s="105">
        <f>VLOOKUP(Table3[Symbol],stockComparisonTrading_excel!$A$2:$X$562,18,FALSE)</f>
        <v>24.66</v>
      </c>
      <c r="H416" s="105">
        <f>VLOOKUP(Table3[Symbol],stockComparisonTrading_excel!$A$2:$X$562,18,FALSE)</f>
        <v>24.66</v>
      </c>
      <c r="I416" s="105">
        <f>VLOOKUP(Table3[Symbol],stockComparisonTrading_excel!$A$2:$X$562,18,FALSE)</f>
        <v>24.66</v>
      </c>
      <c r="J416" s="105">
        <f>VLOOKUP(Table3[Symbol],stockComparisonTrading_excel!$A$2:$X$562,18,FALSE)</f>
        <v>24.66</v>
      </c>
      <c r="K416" s="105">
        <f>VLOOKUP(Table3[Symbol],stockComparisonTrading_excel!$A$2:$X$562,18,FALSE)</f>
        <v>24.66</v>
      </c>
      <c r="L416" s="105">
        <f>VLOOKUP(Table3[Symbol],stockComparisonTrading_excel!$A$2:$X$562,18,FALSE)</f>
        <v>24.66</v>
      </c>
      <c r="M416" s="105">
        <f>VLOOKUP(Table3[Symbol],stockComparisonTrading_excel!$A$2:$X$562,18,FALSE)</f>
        <v>24.66</v>
      </c>
      <c r="N416" s="105">
        <f>VLOOKUP(Table3[Symbol],stockComparisonTrading_excel!$A$2:$X$562,18,FALSE)</f>
        <v>24.66</v>
      </c>
      <c r="O416" s="105">
        <f>VLOOKUP(Table3[Symbol],stockComparisonTrading_excel!$A$2:$X$562,17,FALSE)</f>
        <v>17562978212.779999</v>
      </c>
      <c r="P416" s="105">
        <f>VLOOKUP(Table3[Symbol],stockComparisonTrading_excel!$A$2:$X$562,18,FALSE)</f>
        <v>24.66</v>
      </c>
      <c r="Q416" s="105">
        <f>VLOOKUP(Table3[Symbol],stockComparisonTrading_excel!$A$2:$X$562,19,FALSE)</f>
        <v>1.25</v>
      </c>
      <c r="R416" s="105">
        <f>VLOOKUP(Table3[Symbol],stockComparisonTrading_excel!$A$2:$X$562,20,FALSE)</f>
        <v>1.19</v>
      </c>
      <c r="S416" s="105">
        <f>VLOOKUP(Table3[Symbol],stockComparisonTrading_excel!$A$2:$X$562,21,FALSE)</f>
        <v>0.56999999999999995</v>
      </c>
      <c r="T416" s="105">
        <f>VLOOKUP(Table3[Symbol],stockComparisonTrading_excel!$A$2:$X$562,22,FALSE)</f>
        <v>29.47</v>
      </c>
      <c r="U416" s="105">
        <f>VLOOKUP(Table3[Symbol],stockComparisonTrading_excel!$A$2:$X$562,23,FALSE)</f>
        <v>12281802946</v>
      </c>
      <c r="V416" s="105">
        <f>VLOOKUP(Table3[Symbol],stockComparisonTrading_excel!$A$2:$X$562,24,FALSE)</f>
        <v>1</v>
      </c>
      <c r="W416" s="106" t="str">
        <f>VLOOKUP(Table3[Symbol],Finalcial!$A$2:$P$493,2)</f>
        <v>Q1/2013</v>
      </c>
      <c r="X416" s="107">
        <f>VLOOKUP(Table3[Symbol],Finalcial!$A$2:$P$493,3)</f>
        <v>41364</v>
      </c>
      <c r="Y416" s="107">
        <f>VLOOKUP(Table3[Symbol],Finalcial!$A$2:$P$493,4,FALSE)</f>
        <v>128335887</v>
      </c>
      <c r="Z416" s="107">
        <f>VLOOKUP(Table3[Symbol],Finalcial!$A$2:$P$493,5,FALSE)</f>
        <v>113787018</v>
      </c>
      <c r="AA416" s="107">
        <f>VLOOKUP(Table3[Symbol],Finalcial!$A$2:$P$493,6,FALSE)</f>
        <v>12213672</v>
      </c>
      <c r="AB416" s="107">
        <f>VLOOKUP(Table3[Symbol],Finalcial!$A$2:$P$493,7,FALSE)</f>
        <v>14548868</v>
      </c>
      <c r="AC416" s="107">
        <f>VLOOKUP(Table3[Symbol],Finalcial!$A$2:$P$493,8,FALSE)</f>
        <v>1592960</v>
      </c>
      <c r="AD416" s="107">
        <f>VLOOKUP(Table3[Symbol],Finalcial!$A$2:$P$493,9,FALSE)</f>
        <v>209174</v>
      </c>
      <c r="AE416" s="107">
        <f>VLOOKUP(Table3[Symbol],Finalcial!$A$2:$P$493,10,FALSE)</f>
        <v>0.02</v>
      </c>
      <c r="AF416" s="107">
        <f>VLOOKUP(Table3[Symbol],Finalcial!$A$2:$P$493,11,FALSE)</f>
        <v>7.82</v>
      </c>
      <c r="AG416" s="107">
        <f>VLOOKUP(Table3[Symbol],Finalcial!$A$2:$P$493,12,FALSE)</f>
        <v>13.13</v>
      </c>
      <c r="AH416" s="107">
        <f>VLOOKUP(Table3[Symbol],Finalcial!$A$2:$P$493,13,FALSE)</f>
        <v>0.89</v>
      </c>
      <c r="AI416" s="107">
        <f>VLOOKUP(Table3[Symbol],Finalcial!$A$2:$P$493,14,FALSE)</f>
        <v>5.27</v>
      </c>
      <c r="AJ416" s="108">
        <f t="shared" si="7"/>
        <v>543.98260778108181</v>
      </c>
    </row>
    <row r="417" spans="1:36" ht="18.55" customHeight="1" x14ac:dyDescent="0.3">
      <c r="A417" s="43" t="s">
        <v>282</v>
      </c>
      <c r="B417" s="14" t="str">
        <f>VLOOKUP(Table3[Symbol],stockComparisonTrading_excel!$A$2:$X$562,2,FALSE)</f>
        <v>Financials: Finance and Securities</v>
      </c>
      <c r="C417" s="104">
        <f>VLOOKUP(Table3[Symbol],stockComparisonTrading_excel!$A$2:$X$562,3,FALSE)</f>
        <v>4.58</v>
      </c>
      <c r="D417" s="105" t="str">
        <f>VLOOKUP(Table3[Symbol],stockComparisonTrading_excel!$A$2:$X$562,18,FALSE)</f>
        <v>N/A</v>
      </c>
      <c r="E417" s="105" t="str">
        <f>VLOOKUP(Table3[Symbol],stockComparisonTrading_excel!$A$2:$X$562,18,FALSE)</f>
        <v>N/A</v>
      </c>
      <c r="F417" s="105" t="str">
        <f>VLOOKUP(Table3[Symbol],stockComparisonTrading_excel!$A$2:$X$562,18,FALSE)</f>
        <v>N/A</v>
      </c>
      <c r="G417" s="105" t="str">
        <f>VLOOKUP(Table3[Symbol],stockComparisonTrading_excel!$A$2:$X$562,18,FALSE)</f>
        <v>N/A</v>
      </c>
      <c r="H417" s="105" t="str">
        <f>VLOOKUP(Table3[Symbol],stockComparisonTrading_excel!$A$2:$X$562,18,FALSE)</f>
        <v>N/A</v>
      </c>
      <c r="I417" s="105" t="str">
        <f>VLOOKUP(Table3[Symbol],stockComparisonTrading_excel!$A$2:$X$562,18,FALSE)</f>
        <v>N/A</v>
      </c>
      <c r="J417" s="105" t="str">
        <f>VLOOKUP(Table3[Symbol],stockComparisonTrading_excel!$A$2:$X$562,18,FALSE)</f>
        <v>N/A</v>
      </c>
      <c r="K417" s="105" t="str">
        <f>VLOOKUP(Table3[Symbol],stockComparisonTrading_excel!$A$2:$X$562,18,FALSE)</f>
        <v>N/A</v>
      </c>
      <c r="L417" s="105" t="str">
        <f>VLOOKUP(Table3[Symbol],stockComparisonTrading_excel!$A$2:$X$562,18,FALSE)</f>
        <v>N/A</v>
      </c>
      <c r="M417" s="105" t="str">
        <f>VLOOKUP(Table3[Symbol],stockComparisonTrading_excel!$A$2:$X$562,18,FALSE)</f>
        <v>N/A</v>
      </c>
      <c r="N417" s="105" t="str">
        <f>VLOOKUP(Table3[Symbol],stockComparisonTrading_excel!$A$2:$X$562,18,FALSE)</f>
        <v>N/A</v>
      </c>
      <c r="O417" s="105">
        <f>VLOOKUP(Table3[Symbol],stockComparisonTrading_excel!$A$2:$X$562,17,FALSE)</f>
        <v>3522437880</v>
      </c>
      <c r="P417" s="105" t="str">
        <f>VLOOKUP(Table3[Symbol],stockComparisonTrading_excel!$A$2:$X$562,18,FALSE)</f>
        <v>N/A</v>
      </c>
      <c r="Q417" s="105">
        <f>VLOOKUP(Table3[Symbol],stockComparisonTrading_excel!$A$2:$X$562,19,FALSE)</f>
        <v>1.71</v>
      </c>
      <c r="R417" s="105">
        <f>VLOOKUP(Table3[Symbol],stockComparisonTrading_excel!$A$2:$X$562,20,FALSE)</f>
        <v>2.5099999999999998</v>
      </c>
      <c r="S417" s="105" t="str">
        <f>VLOOKUP(Table3[Symbol],stockComparisonTrading_excel!$A$2:$X$562,21,FALSE)</f>
        <v>-</v>
      </c>
      <c r="T417" s="105">
        <f>VLOOKUP(Table3[Symbol],stockComparisonTrading_excel!$A$2:$X$562,22,FALSE)</f>
        <v>0.08</v>
      </c>
      <c r="U417" s="105">
        <f>VLOOKUP(Table3[Symbol],stockComparisonTrading_excel!$A$2:$X$562,23,FALSE)</f>
        <v>819171600</v>
      </c>
      <c r="V417" s="105">
        <f>VLOOKUP(Table3[Symbol],stockComparisonTrading_excel!$A$2:$X$562,24,FALSE)</f>
        <v>1</v>
      </c>
      <c r="W417" s="106" t="str">
        <f>VLOOKUP(Table3[Symbol],Finalcial!$A$2:$P$493,2)</f>
        <v>Q1/2013</v>
      </c>
      <c r="X417" s="107">
        <f>VLOOKUP(Table3[Symbol],Finalcial!$A$2:$P$493,3)</f>
        <v>41364</v>
      </c>
      <c r="Y417" s="107">
        <f>VLOOKUP(Table3[Symbol],Finalcial!$A$2:$P$493,4,FALSE)</f>
        <v>3601224</v>
      </c>
      <c r="Z417" s="107">
        <f>VLOOKUP(Table3[Symbol],Finalcial!$A$2:$P$493,5,FALSE)</f>
        <v>1545015</v>
      </c>
      <c r="AA417" s="107">
        <f>VLOOKUP(Table3[Symbol],Finalcial!$A$2:$P$493,6,FALSE)</f>
        <v>819172</v>
      </c>
      <c r="AB417" s="107">
        <f>VLOOKUP(Table3[Symbol],Finalcial!$A$2:$P$493,7,FALSE)</f>
        <v>2056209</v>
      </c>
      <c r="AC417" s="107">
        <f>VLOOKUP(Table3[Symbol],Finalcial!$A$2:$P$493,8,FALSE)</f>
        <v>186172</v>
      </c>
      <c r="AD417" s="107">
        <f>VLOOKUP(Table3[Symbol],Finalcial!$A$2:$P$493,9,FALSE)</f>
        <v>12987</v>
      </c>
      <c r="AE417" s="107">
        <f>VLOOKUP(Table3[Symbol],Finalcial!$A$2:$P$493,10,FALSE)</f>
        <v>0.02</v>
      </c>
      <c r="AF417" s="107">
        <f>VLOOKUP(Table3[Symbol],Finalcial!$A$2:$P$493,11,FALSE)</f>
        <v>0.75</v>
      </c>
      <c r="AG417" s="107">
        <f>VLOOKUP(Table3[Symbol],Finalcial!$A$2:$P$493,12,FALSE)</f>
        <v>6.98</v>
      </c>
      <c r="AH417" s="107">
        <f>VLOOKUP(Table3[Symbol],Finalcial!$A$2:$P$493,13,FALSE)</f>
        <v>-1.83</v>
      </c>
      <c r="AI417" s="107">
        <f>VLOOKUP(Table3[Symbol],Finalcial!$A$2:$P$493,14,FALSE)</f>
        <v>-2.94</v>
      </c>
      <c r="AJ417" s="108">
        <f t="shared" si="7"/>
        <v>118.96627396627396</v>
      </c>
    </row>
    <row r="418" spans="1:36" ht="18.55" customHeight="1" x14ac:dyDescent="0.3">
      <c r="A418" s="64" t="s">
        <v>162</v>
      </c>
      <c r="B418" s="14" t="str">
        <f>VLOOKUP(Table3[Symbol],stockComparisonTrading_excel!$A$2:$X$562,2,FALSE)</f>
        <v>Industrials: Steel</v>
      </c>
      <c r="C418" s="104">
        <f>VLOOKUP(Table3[Symbol],stockComparisonTrading_excel!$A$2:$X$562,3,FALSE)</f>
        <v>0.34</v>
      </c>
      <c r="D418" s="105" t="str">
        <f>VLOOKUP(Table3[Symbol],stockComparisonTrading_excel!$A$2:$X$562,18,FALSE)</f>
        <v>N/A</v>
      </c>
      <c r="E418" s="105" t="str">
        <f>VLOOKUP(Table3[Symbol],stockComparisonTrading_excel!$A$2:$X$562,18,FALSE)</f>
        <v>N/A</v>
      </c>
      <c r="F418" s="105" t="str">
        <f>VLOOKUP(Table3[Symbol],stockComparisonTrading_excel!$A$2:$X$562,18,FALSE)</f>
        <v>N/A</v>
      </c>
      <c r="G418" s="105" t="str">
        <f>VLOOKUP(Table3[Symbol],stockComparisonTrading_excel!$A$2:$X$562,18,FALSE)</f>
        <v>N/A</v>
      </c>
      <c r="H418" s="105" t="str">
        <f>VLOOKUP(Table3[Symbol],stockComparisonTrading_excel!$A$2:$X$562,18,FALSE)</f>
        <v>N/A</v>
      </c>
      <c r="I418" s="105" t="str">
        <f>VLOOKUP(Table3[Symbol],stockComparisonTrading_excel!$A$2:$X$562,18,FALSE)</f>
        <v>N/A</v>
      </c>
      <c r="J418" s="105" t="str">
        <f>VLOOKUP(Table3[Symbol],stockComparisonTrading_excel!$A$2:$X$562,18,FALSE)</f>
        <v>N/A</v>
      </c>
      <c r="K418" s="105" t="str">
        <f>VLOOKUP(Table3[Symbol],stockComparisonTrading_excel!$A$2:$X$562,18,FALSE)</f>
        <v>N/A</v>
      </c>
      <c r="L418" s="105" t="str">
        <f>VLOOKUP(Table3[Symbol],stockComparisonTrading_excel!$A$2:$X$562,18,FALSE)</f>
        <v>N/A</v>
      </c>
      <c r="M418" s="105" t="str">
        <f>VLOOKUP(Table3[Symbol],stockComparisonTrading_excel!$A$2:$X$562,18,FALSE)</f>
        <v>N/A</v>
      </c>
      <c r="N418" s="105" t="str">
        <f>VLOOKUP(Table3[Symbol],stockComparisonTrading_excel!$A$2:$X$562,18,FALSE)</f>
        <v>N/A</v>
      </c>
      <c r="O418" s="105">
        <f>VLOOKUP(Table3[Symbol],stockComparisonTrading_excel!$A$2:$X$562,17,FALSE)</f>
        <v>10688203176.42</v>
      </c>
      <c r="P418" s="105" t="str">
        <f>VLOOKUP(Table3[Symbol],stockComparisonTrading_excel!$A$2:$X$562,18,FALSE)</f>
        <v>N/A</v>
      </c>
      <c r="Q418" s="105">
        <f>VLOOKUP(Table3[Symbol],stockComparisonTrading_excel!$A$2:$X$562,19,FALSE)</f>
        <v>1.62</v>
      </c>
      <c r="R418" s="105">
        <f>VLOOKUP(Table3[Symbol],stockComparisonTrading_excel!$A$2:$X$562,20,FALSE)</f>
        <v>0.24</v>
      </c>
      <c r="S418" s="105" t="str">
        <f>VLOOKUP(Table3[Symbol],stockComparisonTrading_excel!$A$2:$X$562,21,FALSE)</f>
        <v>-</v>
      </c>
      <c r="T418" s="105">
        <f>VLOOKUP(Table3[Symbol],stockComparisonTrading_excel!$A$2:$X$562,22,FALSE)</f>
        <v>78.64</v>
      </c>
      <c r="U418" s="105">
        <f>VLOOKUP(Table3[Symbol],stockComparisonTrading_excel!$A$2:$X$562,23,FALSE)</f>
        <v>32388494474</v>
      </c>
      <c r="V418" s="105">
        <f>VLOOKUP(Table3[Symbol],stockComparisonTrading_excel!$A$2:$X$562,24,FALSE)</f>
        <v>1</v>
      </c>
      <c r="W418" s="106" t="str">
        <f>VLOOKUP(Table3[Symbol],Finalcial!$A$2:$P$493,2)</f>
        <v>Q1/2013</v>
      </c>
      <c r="X418" s="107">
        <f>VLOOKUP(Table3[Symbol],Finalcial!$A$2:$P$493,3)</f>
        <v>41364</v>
      </c>
      <c r="Y418" s="107">
        <f>VLOOKUP(Table3[Symbol],Finalcial!$A$2:$P$493,4,FALSE)</f>
        <v>39903370</v>
      </c>
      <c r="Z418" s="107">
        <f>VLOOKUP(Table3[Symbol],Finalcial!$A$2:$P$493,5,FALSE)</f>
        <v>20604125</v>
      </c>
      <c r="AA418" s="107">
        <f>VLOOKUP(Table3[Symbol],Finalcial!$A$2:$P$493,6,FALSE)</f>
        <v>30311651</v>
      </c>
      <c r="AB418" s="107">
        <f>VLOOKUP(Table3[Symbol],Finalcial!$A$2:$P$493,7,FALSE)</f>
        <v>9293569</v>
      </c>
      <c r="AC418" s="107">
        <f>VLOOKUP(Table3[Symbol],Finalcial!$A$2:$P$493,8,FALSE)</f>
        <v>2286945</v>
      </c>
      <c r="AD418" s="107">
        <f>VLOOKUP(Table3[Symbol],Finalcial!$A$2:$P$493,9,FALSE)</f>
        <v>481605</v>
      </c>
      <c r="AE418" s="107">
        <f>VLOOKUP(Table3[Symbol],Finalcial!$A$2:$P$493,10,FALSE)</f>
        <v>0.02</v>
      </c>
      <c r="AF418" s="107">
        <f>VLOOKUP(Table3[Symbol],Finalcial!$A$2:$P$493,11,FALSE)</f>
        <v>2.2200000000000002</v>
      </c>
      <c r="AG418" s="107">
        <f>VLOOKUP(Table3[Symbol],Finalcial!$A$2:$P$493,12,FALSE)</f>
        <v>21.06</v>
      </c>
      <c r="AH418" s="107">
        <f>VLOOKUP(Table3[Symbol],Finalcial!$A$2:$P$493,13,FALSE)</f>
        <v>-8.19</v>
      </c>
      <c r="AI418" s="107">
        <f>VLOOKUP(Table3[Symbol],Finalcial!$A$2:$P$493,14,FALSE)</f>
        <v>-43.76</v>
      </c>
      <c r="AJ418" s="108">
        <f t="shared" si="7"/>
        <v>42.782207410637348</v>
      </c>
    </row>
    <row r="419" spans="1:36" ht="18.55" customHeight="1" x14ac:dyDescent="0.3">
      <c r="A419" s="64" t="s">
        <v>176</v>
      </c>
      <c r="B419" s="14" t="str">
        <f>VLOOKUP(Table3[Symbol],stockComparisonTrading_excel!$A$2:$X$562,2,FALSE)</f>
        <v>Industrials: Steel</v>
      </c>
      <c r="C419" s="104">
        <f>VLOOKUP(Table3[Symbol],stockComparisonTrading_excel!$A$2:$X$562,3,FALSE)</f>
        <v>1.82</v>
      </c>
      <c r="D419" s="105">
        <f>VLOOKUP(Table3[Symbol],stockComparisonTrading_excel!$A$2:$X$562,18,FALSE)</f>
        <v>42.16</v>
      </c>
      <c r="E419" s="105">
        <f>VLOOKUP(Table3[Symbol],stockComparisonTrading_excel!$A$2:$X$562,18,FALSE)</f>
        <v>42.16</v>
      </c>
      <c r="F419" s="105">
        <f>VLOOKUP(Table3[Symbol],stockComparisonTrading_excel!$A$2:$X$562,18,FALSE)</f>
        <v>42.16</v>
      </c>
      <c r="G419" s="105">
        <f>VLOOKUP(Table3[Symbol],stockComparisonTrading_excel!$A$2:$X$562,18,FALSE)</f>
        <v>42.16</v>
      </c>
      <c r="H419" s="105">
        <f>VLOOKUP(Table3[Symbol],stockComparisonTrading_excel!$A$2:$X$562,18,FALSE)</f>
        <v>42.16</v>
      </c>
      <c r="I419" s="105">
        <f>VLOOKUP(Table3[Symbol],stockComparisonTrading_excel!$A$2:$X$562,18,FALSE)</f>
        <v>42.16</v>
      </c>
      <c r="J419" s="105">
        <f>VLOOKUP(Table3[Symbol],stockComparisonTrading_excel!$A$2:$X$562,18,FALSE)</f>
        <v>42.16</v>
      </c>
      <c r="K419" s="105">
        <f>VLOOKUP(Table3[Symbol],stockComparisonTrading_excel!$A$2:$X$562,18,FALSE)</f>
        <v>42.16</v>
      </c>
      <c r="L419" s="105">
        <f>VLOOKUP(Table3[Symbol],stockComparisonTrading_excel!$A$2:$X$562,18,FALSE)</f>
        <v>42.16</v>
      </c>
      <c r="M419" s="105">
        <f>VLOOKUP(Table3[Symbol],stockComparisonTrading_excel!$A$2:$X$562,18,FALSE)</f>
        <v>42.16</v>
      </c>
      <c r="N419" s="105">
        <f>VLOOKUP(Table3[Symbol],stockComparisonTrading_excel!$A$2:$X$562,18,FALSE)</f>
        <v>42.16</v>
      </c>
      <c r="O419" s="105">
        <f>VLOOKUP(Table3[Symbol],stockComparisonTrading_excel!$A$2:$X$562,17,FALSE)</f>
        <v>13798405107</v>
      </c>
      <c r="P419" s="105">
        <f>VLOOKUP(Table3[Symbol],stockComparisonTrading_excel!$A$2:$X$562,18,FALSE)</f>
        <v>42.16</v>
      </c>
      <c r="Q419" s="105">
        <f>VLOOKUP(Table3[Symbol],stockComparisonTrading_excel!$A$2:$X$562,19,FALSE)</f>
        <v>1.36</v>
      </c>
      <c r="R419" s="105">
        <f>VLOOKUP(Table3[Symbol],stockComparisonTrading_excel!$A$2:$X$562,20,FALSE)</f>
        <v>1.3</v>
      </c>
      <c r="S419" s="105" t="str">
        <f>VLOOKUP(Table3[Symbol],stockComparisonTrading_excel!$A$2:$X$562,21,FALSE)</f>
        <v>-</v>
      </c>
      <c r="T419" s="105">
        <f>VLOOKUP(Table3[Symbol],stockComparisonTrading_excel!$A$2:$X$562,22,FALSE)</f>
        <v>0.33</v>
      </c>
      <c r="U419" s="105">
        <f>VLOOKUP(Table3[Symbol],stockComparisonTrading_excel!$A$2:$X$562,23,FALSE)</f>
        <v>7795709100</v>
      </c>
      <c r="V419" s="105">
        <f>VLOOKUP(Table3[Symbol],stockComparisonTrading_excel!$A$2:$X$562,24,FALSE)</f>
        <v>1</v>
      </c>
      <c r="W419" s="106" t="str">
        <f>VLOOKUP(Table3[Symbol],Finalcial!$A$2:$P$493,2)</f>
        <v>Q1/2013</v>
      </c>
      <c r="X419" s="107">
        <f>VLOOKUP(Table3[Symbol],Finalcial!$A$2:$P$493,3)</f>
        <v>41364</v>
      </c>
      <c r="Y419" s="107">
        <f>VLOOKUP(Table3[Symbol],Finalcial!$A$2:$P$493,4,FALSE)</f>
        <v>13904623</v>
      </c>
      <c r="Z419" s="107">
        <f>VLOOKUP(Table3[Symbol],Finalcial!$A$2:$P$493,5,FALSE)</f>
        <v>3764700</v>
      </c>
      <c r="AA419" s="107">
        <f>VLOOKUP(Table3[Symbol],Finalcial!$A$2:$P$493,6,FALSE)</f>
        <v>7795709</v>
      </c>
      <c r="AB419" s="107">
        <f>VLOOKUP(Table3[Symbol],Finalcial!$A$2:$P$493,7,FALSE)</f>
        <v>10139923</v>
      </c>
      <c r="AC419" s="107">
        <f>VLOOKUP(Table3[Symbol],Finalcial!$A$2:$P$493,8,FALSE)</f>
        <v>2637331</v>
      </c>
      <c r="AD419" s="107">
        <f>VLOOKUP(Table3[Symbol],Finalcial!$A$2:$P$493,9,FALSE)</f>
        <v>137234</v>
      </c>
      <c r="AE419" s="107">
        <f>VLOOKUP(Table3[Symbol],Finalcial!$A$2:$P$493,10,FALSE)</f>
        <v>0.02</v>
      </c>
      <c r="AF419" s="107">
        <f>VLOOKUP(Table3[Symbol],Finalcial!$A$2:$P$493,11,FALSE)</f>
        <v>0.37</v>
      </c>
      <c r="AG419" s="107">
        <f>VLOOKUP(Table3[Symbol],Finalcial!$A$2:$P$493,12,FALSE)</f>
        <v>5.2</v>
      </c>
      <c r="AH419" s="107">
        <f>VLOOKUP(Table3[Symbol],Finalcial!$A$2:$P$493,13,FALSE)</f>
        <v>2.38</v>
      </c>
      <c r="AI419" s="107">
        <f>VLOOKUP(Table3[Symbol],Finalcial!$A$2:$P$493,14,FALSE)</f>
        <v>3.17</v>
      </c>
      <c r="AJ419" s="108">
        <f t="shared" si="7"/>
        <v>27.432706180684086</v>
      </c>
    </row>
    <row r="420" spans="1:36" ht="18.55" customHeight="1" x14ac:dyDescent="0.3">
      <c r="A420" s="64" t="s">
        <v>155</v>
      </c>
      <c r="B420" s="14" t="str">
        <f>VLOOKUP(Table3[Symbol],stockComparisonTrading_excel!$A$2:$X$562,2,FALSE)</f>
        <v>Property &amp; Construction: Property Development</v>
      </c>
      <c r="C420" s="104">
        <f>VLOOKUP(Table3[Symbol],stockComparisonTrading_excel!$A$2:$X$562,3,FALSE)</f>
        <v>3.46</v>
      </c>
      <c r="D420" s="105">
        <f>VLOOKUP(Table3[Symbol],stockComparisonTrading_excel!$A$2:$X$562,18,FALSE)</f>
        <v>137.76</v>
      </c>
      <c r="E420" s="105">
        <f>VLOOKUP(Table3[Symbol],stockComparisonTrading_excel!$A$2:$X$562,18,FALSE)</f>
        <v>137.76</v>
      </c>
      <c r="F420" s="105">
        <f>VLOOKUP(Table3[Symbol],stockComparisonTrading_excel!$A$2:$X$562,18,FALSE)</f>
        <v>137.76</v>
      </c>
      <c r="G420" s="105">
        <f>VLOOKUP(Table3[Symbol],stockComparisonTrading_excel!$A$2:$X$562,18,FALSE)</f>
        <v>137.76</v>
      </c>
      <c r="H420" s="105">
        <f>VLOOKUP(Table3[Symbol],stockComparisonTrading_excel!$A$2:$X$562,18,FALSE)</f>
        <v>137.76</v>
      </c>
      <c r="I420" s="105">
        <f>VLOOKUP(Table3[Symbol],stockComparisonTrading_excel!$A$2:$X$562,18,FALSE)</f>
        <v>137.76</v>
      </c>
      <c r="J420" s="105">
        <f>VLOOKUP(Table3[Symbol],stockComparisonTrading_excel!$A$2:$X$562,18,FALSE)</f>
        <v>137.76</v>
      </c>
      <c r="K420" s="105">
        <f>VLOOKUP(Table3[Symbol],stockComparisonTrading_excel!$A$2:$X$562,18,FALSE)</f>
        <v>137.76</v>
      </c>
      <c r="L420" s="105">
        <f>VLOOKUP(Table3[Symbol],stockComparisonTrading_excel!$A$2:$X$562,18,FALSE)</f>
        <v>137.76</v>
      </c>
      <c r="M420" s="105">
        <f>VLOOKUP(Table3[Symbol],stockComparisonTrading_excel!$A$2:$X$562,18,FALSE)</f>
        <v>137.76</v>
      </c>
      <c r="N420" s="105">
        <f>VLOOKUP(Table3[Symbol],stockComparisonTrading_excel!$A$2:$X$562,18,FALSE)</f>
        <v>137.76</v>
      </c>
      <c r="O420" s="105">
        <f>VLOOKUP(Table3[Symbol],stockComparisonTrading_excel!$A$2:$X$562,17,FALSE)</f>
        <v>24988516898.099998</v>
      </c>
      <c r="P420" s="105">
        <f>VLOOKUP(Table3[Symbol],stockComparisonTrading_excel!$A$2:$X$562,18,FALSE)</f>
        <v>137.76</v>
      </c>
      <c r="Q420" s="105">
        <f>VLOOKUP(Table3[Symbol],stockComparisonTrading_excel!$A$2:$X$562,19,FALSE)</f>
        <v>3.86</v>
      </c>
      <c r="R420" s="105">
        <f>VLOOKUP(Table3[Symbol],stockComparisonTrading_excel!$A$2:$X$562,20,FALSE)</f>
        <v>1.25</v>
      </c>
      <c r="S420" s="105" t="str">
        <f>VLOOKUP(Table3[Symbol],stockComparisonTrading_excel!$A$2:$X$562,21,FALSE)</f>
        <v>-</v>
      </c>
      <c r="T420" s="105">
        <f>VLOOKUP(Table3[Symbol],stockComparisonTrading_excel!$A$2:$X$562,22,FALSE)</f>
        <v>3.56</v>
      </c>
      <c r="U420" s="105">
        <f>VLOOKUP(Table3[Symbol],stockComparisonTrading_excel!$A$2:$X$562,23,FALSE)</f>
        <v>5316705723</v>
      </c>
      <c r="V420" s="105">
        <f>VLOOKUP(Table3[Symbol],stockComparisonTrading_excel!$A$2:$X$562,24,FALSE)</f>
        <v>1</v>
      </c>
      <c r="W420" s="106" t="str">
        <f>VLOOKUP(Table3[Symbol],Finalcial!$A$2:$P$493,2)</f>
        <v>Q1/2013</v>
      </c>
      <c r="X420" s="107">
        <f>VLOOKUP(Table3[Symbol],Finalcial!$A$2:$P$493,3)</f>
        <v>41364</v>
      </c>
      <c r="Y420" s="107">
        <f>VLOOKUP(Table3[Symbol],Finalcial!$A$2:$P$493,4,FALSE)</f>
        <v>14432786</v>
      </c>
      <c r="Z420" s="107">
        <f>VLOOKUP(Table3[Symbol],Finalcial!$A$2:$P$493,5,FALSE)</f>
        <v>7341307</v>
      </c>
      <c r="AA420" s="107">
        <f>VLOOKUP(Table3[Symbol],Finalcial!$A$2:$P$493,6,FALSE)</f>
        <v>5163882</v>
      </c>
      <c r="AB420" s="107">
        <f>VLOOKUP(Table3[Symbol],Finalcial!$A$2:$P$493,7,FALSE)</f>
        <v>6468685</v>
      </c>
      <c r="AC420" s="107">
        <f>VLOOKUP(Table3[Symbol],Finalcial!$A$2:$P$493,8,FALSE)</f>
        <v>810075</v>
      </c>
      <c r="AD420" s="107">
        <f>VLOOKUP(Table3[Symbol],Finalcial!$A$2:$P$493,9,FALSE)</f>
        <v>97880</v>
      </c>
      <c r="AE420" s="107">
        <f>VLOOKUP(Table3[Symbol],Finalcial!$A$2:$P$493,10,FALSE)</f>
        <v>0.02</v>
      </c>
      <c r="AF420" s="107">
        <f>VLOOKUP(Table3[Symbol],Finalcial!$A$2:$P$493,11,FALSE)</f>
        <v>1.1299999999999999</v>
      </c>
      <c r="AG420" s="107">
        <f>VLOOKUP(Table3[Symbol],Finalcial!$A$2:$P$493,12,FALSE)</f>
        <v>12.08</v>
      </c>
      <c r="AH420" s="107">
        <f>VLOOKUP(Table3[Symbol],Finalcial!$A$2:$P$493,13,FALSE)</f>
        <v>2.82</v>
      </c>
      <c r="AI420" s="107">
        <f>VLOOKUP(Table3[Symbol],Finalcial!$A$2:$P$493,14,FALSE)</f>
        <v>3</v>
      </c>
      <c r="AJ420" s="108">
        <f t="shared" si="7"/>
        <v>75.003136493665707</v>
      </c>
    </row>
    <row r="421" spans="1:36" ht="18.55" customHeight="1" x14ac:dyDescent="0.3">
      <c r="A421" s="64" t="s">
        <v>464</v>
      </c>
      <c r="B421" s="14" t="str">
        <f>VLOOKUP(Table3[Symbol],stockComparisonTrading_excel!$A$2:$X$562,2,FALSE)</f>
        <v>Property &amp; Construction: Property Development</v>
      </c>
      <c r="C421" s="104">
        <f>VLOOKUP(Table3[Symbol],stockComparisonTrading_excel!$A$2:$X$562,3,FALSE)</f>
        <v>1.89</v>
      </c>
      <c r="D421" s="105" t="str">
        <f>VLOOKUP(Table3[Symbol],stockComparisonTrading_excel!$A$2:$X$562,18,FALSE)</f>
        <v>N/A</v>
      </c>
      <c r="E421" s="105" t="str">
        <f>VLOOKUP(Table3[Symbol],stockComparisonTrading_excel!$A$2:$X$562,18,FALSE)</f>
        <v>N/A</v>
      </c>
      <c r="F421" s="105" t="str">
        <f>VLOOKUP(Table3[Symbol],stockComparisonTrading_excel!$A$2:$X$562,18,FALSE)</f>
        <v>N/A</v>
      </c>
      <c r="G421" s="105" t="str">
        <f>VLOOKUP(Table3[Symbol],stockComparisonTrading_excel!$A$2:$X$562,18,FALSE)</f>
        <v>N/A</v>
      </c>
      <c r="H421" s="105" t="str">
        <f>VLOOKUP(Table3[Symbol],stockComparisonTrading_excel!$A$2:$X$562,18,FALSE)</f>
        <v>N/A</v>
      </c>
      <c r="I421" s="105" t="str">
        <f>VLOOKUP(Table3[Symbol],stockComparisonTrading_excel!$A$2:$X$562,18,FALSE)</f>
        <v>N/A</v>
      </c>
      <c r="J421" s="105" t="str">
        <f>VLOOKUP(Table3[Symbol],stockComparisonTrading_excel!$A$2:$X$562,18,FALSE)</f>
        <v>N/A</v>
      </c>
      <c r="K421" s="105" t="str">
        <f>VLOOKUP(Table3[Symbol],stockComparisonTrading_excel!$A$2:$X$562,18,FALSE)</f>
        <v>N/A</v>
      </c>
      <c r="L421" s="105" t="str">
        <f>VLOOKUP(Table3[Symbol],stockComparisonTrading_excel!$A$2:$X$562,18,FALSE)</f>
        <v>N/A</v>
      </c>
      <c r="M421" s="105" t="str">
        <f>VLOOKUP(Table3[Symbol],stockComparisonTrading_excel!$A$2:$X$562,18,FALSE)</f>
        <v>N/A</v>
      </c>
      <c r="N421" s="105" t="str">
        <f>VLOOKUP(Table3[Symbol],stockComparisonTrading_excel!$A$2:$X$562,18,FALSE)</f>
        <v>N/A</v>
      </c>
      <c r="O421" s="105">
        <f>VLOOKUP(Table3[Symbol],stockComparisonTrading_excel!$A$2:$X$562,17,FALSE)</f>
        <v>1352391228.72</v>
      </c>
      <c r="P421" s="105" t="str">
        <f>VLOOKUP(Table3[Symbol],stockComparisonTrading_excel!$A$2:$X$562,18,FALSE)</f>
        <v>N/A</v>
      </c>
      <c r="Q421" s="105">
        <f>VLOOKUP(Table3[Symbol],stockComparisonTrading_excel!$A$2:$X$562,19,FALSE)</f>
        <v>2.52</v>
      </c>
      <c r="R421" s="105">
        <f>VLOOKUP(Table3[Symbol],stockComparisonTrading_excel!$A$2:$X$562,20,FALSE)</f>
        <v>1.28</v>
      </c>
      <c r="S421" s="105" t="str">
        <f>VLOOKUP(Table3[Symbol],stockComparisonTrading_excel!$A$2:$X$562,21,FALSE)</f>
        <v>-</v>
      </c>
      <c r="T421" s="105">
        <f>VLOOKUP(Table3[Symbol],stockComparisonTrading_excel!$A$2:$X$562,22,FALSE)</f>
        <v>243.75</v>
      </c>
      <c r="U421" s="105">
        <f>VLOOKUP(Table3[Symbol],stockComparisonTrading_excel!$A$2:$X$562,23,FALSE)</f>
        <v>419997276</v>
      </c>
      <c r="V421" s="105">
        <f>VLOOKUP(Table3[Symbol],stockComparisonTrading_excel!$A$2:$X$562,24,FALSE)</f>
        <v>1</v>
      </c>
      <c r="W421" s="106" t="str">
        <f>VLOOKUP(Table3[Symbol],Finalcial!$A$2:$P$493,2)</f>
        <v>Q1/2013</v>
      </c>
      <c r="X421" s="107">
        <f>VLOOKUP(Table3[Symbol],Finalcial!$A$2:$P$493,3)</f>
        <v>41364</v>
      </c>
      <c r="Y421" s="107">
        <f>VLOOKUP(Table3[Symbol],Finalcial!$A$2:$P$493,4,FALSE)</f>
        <v>3485723.9</v>
      </c>
      <c r="Z421" s="107">
        <f>VLOOKUP(Table3[Symbol],Finalcial!$A$2:$P$493,5,FALSE)</f>
        <v>2821721.38</v>
      </c>
      <c r="AA421" s="107">
        <f>VLOOKUP(Table3[Symbol],Finalcial!$A$2:$P$493,6,FALSE)</f>
        <v>419997.28</v>
      </c>
      <c r="AB421" s="107">
        <f>VLOOKUP(Table3[Symbol],Finalcial!$A$2:$P$493,7,FALSE)</f>
        <v>578621.18000000005</v>
      </c>
      <c r="AC421" s="107">
        <f>VLOOKUP(Table3[Symbol],Finalcial!$A$2:$P$493,8,FALSE)</f>
        <v>678854.12</v>
      </c>
      <c r="AD421" s="107">
        <f>VLOOKUP(Table3[Symbol],Finalcial!$A$2:$P$493,9,FALSE)</f>
        <v>7440.45</v>
      </c>
      <c r="AE421" s="107">
        <f>VLOOKUP(Table3[Symbol],Finalcial!$A$2:$P$493,10,FALSE)</f>
        <v>0.02</v>
      </c>
      <c r="AF421" s="107">
        <f>VLOOKUP(Table3[Symbol],Finalcial!$A$2:$P$493,11,FALSE)</f>
        <v>4.88</v>
      </c>
      <c r="AG421" s="107">
        <f>VLOOKUP(Table3[Symbol],Finalcial!$A$2:$P$493,12,FALSE)</f>
        <v>1.1000000000000001</v>
      </c>
      <c r="AH421" s="107">
        <f>VLOOKUP(Table3[Symbol],Finalcial!$A$2:$P$493,13,FALSE)</f>
        <v>-4.99</v>
      </c>
      <c r="AI421" s="107">
        <f>VLOOKUP(Table3[Symbol],Finalcial!$A$2:$P$493,14,FALSE)</f>
        <v>-29.09</v>
      </c>
      <c r="AJ421" s="108">
        <f t="shared" si="7"/>
        <v>379.24068839922313</v>
      </c>
    </row>
    <row r="422" spans="1:36" ht="18.55" customHeight="1" x14ac:dyDescent="0.3">
      <c r="A422" s="64" t="s">
        <v>323</v>
      </c>
      <c r="B422" s="14" t="str">
        <f>VLOOKUP(Table3[Symbol],stockComparisonTrading_excel!$A$2:$X$562,2,FALSE)</f>
        <v>Property &amp; Construction: Property Development</v>
      </c>
      <c r="C422" s="104">
        <f>VLOOKUP(Table3[Symbol],stockComparisonTrading_excel!$A$2:$X$562,3,FALSE)</f>
        <v>1.59</v>
      </c>
      <c r="D422" s="105">
        <f>VLOOKUP(Table3[Symbol],stockComparisonTrading_excel!$A$2:$X$562,18,FALSE)</f>
        <v>26.26</v>
      </c>
      <c r="E422" s="105">
        <f>VLOOKUP(Table3[Symbol],stockComparisonTrading_excel!$A$2:$X$562,18,FALSE)</f>
        <v>26.26</v>
      </c>
      <c r="F422" s="105">
        <f>VLOOKUP(Table3[Symbol],stockComparisonTrading_excel!$A$2:$X$562,18,FALSE)</f>
        <v>26.26</v>
      </c>
      <c r="G422" s="105">
        <f>VLOOKUP(Table3[Symbol],stockComparisonTrading_excel!$A$2:$X$562,18,FALSE)</f>
        <v>26.26</v>
      </c>
      <c r="H422" s="105">
        <f>VLOOKUP(Table3[Symbol],stockComparisonTrading_excel!$A$2:$X$562,18,FALSE)</f>
        <v>26.26</v>
      </c>
      <c r="I422" s="105">
        <f>VLOOKUP(Table3[Symbol],stockComparisonTrading_excel!$A$2:$X$562,18,FALSE)</f>
        <v>26.26</v>
      </c>
      <c r="J422" s="105">
        <f>VLOOKUP(Table3[Symbol],stockComparisonTrading_excel!$A$2:$X$562,18,FALSE)</f>
        <v>26.26</v>
      </c>
      <c r="K422" s="105">
        <f>VLOOKUP(Table3[Symbol],stockComparisonTrading_excel!$A$2:$X$562,18,FALSE)</f>
        <v>26.26</v>
      </c>
      <c r="L422" s="105">
        <f>VLOOKUP(Table3[Symbol],stockComparisonTrading_excel!$A$2:$X$562,18,FALSE)</f>
        <v>26.26</v>
      </c>
      <c r="M422" s="105">
        <f>VLOOKUP(Table3[Symbol],stockComparisonTrading_excel!$A$2:$X$562,18,FALSE)</f>
        <v>26.26</v>
      </c>
      <c r="N422" s="105">
        <f>VLOOKUP(Table3[Symbol],stockComparisonTrading_excel!$A$2:$X$562,18,FALSE)</f>
        <v>26.26</v>
      </c>
      <c r="O422" s="105">
        <f>VLOOKUP(Table3[Symbol],stockComparisonTrading_excel!$A$2:$X$562,17,FALSE)</f>
        <v>808497649.47000003</v>
      </c>
      <c r="P422" s="105">
        <f>VLOOKUP(Table3[Symbol],stockComparisonTrading_excel!$A$2:$X$562,18,FALSE)</f>
        <v>26.26</v>
      </c>
      <c r="Q422" s="105">
        <f>VLOOKUP(Table3[Symbol],stockComparisonTrading_excel!$A$2:$X$562,19,FALSE)</f>
        <v>1.1200000000000001</v>
      </c>
      <c r="R422" s="105">
        <f>VLOOKUP(Table3[Symbol],stockComparisonTrading_excel!$A$2:$X$562,20,FALSE)</f>
        <v>1.45</v>
      </c>
      <c r="S422" s="105">
        <f>VLOOKUP(Table3[Symbol],stockComparisonTrading_excel!$A$2:$X$562,21,FALSE)</f>
        <v>0.69</v>
      </c>
      <c r="T422" s="105">
        <f>VLOOKUP(Table3[Symbol],stockComparisonTrading_excel!$A$2:$X$562,22,FALSE)</f>
        <v>122.32</v>
      </c>
      <c r="U422" s="105">
        <f>VLOOKUP(Table3[Symbol],stockComparisonTrading_excel!$A$2:$X$562,23,FALSE)</f>
        <v>549998401</v>
      </c>
      <c r="V422" s="105">
        <f>VLOOKUP(Table3[Symbol],stockComparisonTrading_excel!$A$2:$X$562,24,FALSE)</f>
        <v>1</v>
      </c>
      <c r="W422" s="106" t="str">
        <f>VLOOKUP(Table3[Symbol],Finalcial!$A$2:$P$493,2)</f>
        <v>Q4/2012</v>
      </c>
      <c r="X422" s="107">
        <f>VLOOKUP(Table3[Symbol],Finalcial!$A$2:$P$493,3)</f>
        <v>41274</v>
      </c>
      <c r="Y422" s="107">
        <f>VLOOKUP(Table3[Symbol],Finalcial!$A$2:$P$493,4,FALSE)</f>
        <v>1211265.71</v>
      </c>
      <c r="Z422" s="107">
        <f>VLOOKUP(Table3[Symbol],Finalcial!$A$2:$P$493,5,FALSE)</f>
        <v>486212.41</v>
      </c>
      <c r="AA422" s="107">
        <f>VLOOKUP(Table3[Symbol],Finalcial!$A$2:$P$493,6,FALSE)</f>
        <v>499999.99</v>
      </c>
      <c r="AB422" s="107">
        <f>VLOOKUP(Table3[Symbol],Finalcial!$A$2:$P$493,7,FALSE)</f>
        <v>725053.3</v>
      </c>
      <c r="AC422" s="107">
        <f>VLOOKUP(Table3[Symbol],Finalcial!$A$2:$P$493,8,FALSE)</f>
        <v>92874.15</v>
      </c>
      <c r="AD422" s="107">
        <f>VLOOKUP(Table3[Symbol],Finalcial!$A$2:$P$493,9,FALSE)</f>
        <v>7431.86</v>
      </c>
      <c r="AE422" s="107">
        <f>VLOOKUP(Table3[Symbol],Finalcial!$A$2:$P$493,10,FALSE)</f>
        <v>0.02</v>
      </c>
      <c r="AF422" s="107">
        <f>VLOOKUP(Table3[Symbol],Finalcial!$A$2:$P$493,11,FALSE)</f>
        <v>0.67</v>
      </c>
      <c r="AG422" s="107">
        <f>VLOOKUP(Table3[Symbol],Finalcial!$A$2:$P$493,12,FALSE)</f>
        <v>8</v>
      </c>
      <c r="AH422" s="107">
        <f>VLOOKUP(Table3[Symbol],Finalcial!$A$2:$P$493,13,FALSE)</f>
        <v>4.49</v>
      </c>
      <c r="AI422" s="107">
        <f>VLOOKUP(Table3[Symbol],Finalcial!$A$2:$P$493,14,FALSE)</f>
        <v>4.34</v>
      </c>
      <c r="AJ422" s="108">
        <f t="shared" si="7"/>
        <v>65.422708447145126</v>
      </c>
    </row>
    <row r="423" spans="1:36" ht="18.55" customHeight="1" x14ac:dyDescent="0.3">
      <c r="A423" s="64" t="s">
        <v>43</v>
      </c>
      <c r="B423" s="14" t="str">
        <f>VLOOKUP(Table3[Symbol],stockComparisonTrading_excel!$A$2:$X$562,2,FALSE)</f>
        <v>Services: Media &amp; Publishing</v>
      </c>
      <c r="C423" s="104">
        <f>VLOOKUP(Table3[Symbol],stockComparisonTrading_excel!$A$2:$X$562,3,FALSE)</f>
        <v>0.6</v>
      </c>
      <c r="D423" s="105">
        <f>VLOOKUP(Table3[Symbol],stockComparisonTrading_excel!$A$2:$X$562,18,FALSE)</f>
        <v>50.68</v>
      </c>
      <c r="E423" s="105">
        <f>VLOOKUP(Table3[Symbol],stockComparisonTrading_excel!$A$2:$X$562,18,FALSE)</f>
        <v>50.68</v>
      </c>
      <c r="F423" s="105">
        <f>VLOOKUP(Table3[Symbol],stockComparisonTrading_excel!$A$2:$X$562,18,FALSE)</f>
        <v>50.68</v>
      </c>
      <c r="G423" s="105">
        <f>VLOOKUP(Table3[Symbol],stockComparisonTrading_excel!$A$2:$X$562,18,FALSE)</f>
        <v>50.68</v>
      </c>
      <c r="H423" s="105">
        <f>VLOOKUP(Table3[Symbol],stockComparisonTrading_excel!$A$2:$X$562,18,FALSE)</f>
        <v>50.68</v>
      </c>
      <c r="I423" s="105">
        <f>VLOOKUP(Table3[Symbol],stockComparisonTrading_excel!$A$2:$X$562,18,FALSE)</f>
        <v>50.68</v>
      </c>
      <c r="J423" s="105">
        <f>VLOOKUP(Table3[Symbol],stockComparisonTrading_excel!$A$2:$X$562,18,FALSE)</f>
        <v>50.68</v>
      </c>
      <c r="K423" s="105">
        <f>VLOOKUP(Table3[Symbol],stockComparisonTrading_excel!$A$2:$X$562,18,FALSE)</f>
        <v>50.68</v>
      </c>
      <c r="L423" s="105">
        <f>VLOOKUP(Table3[Symbol],stockComparisonTrading_excel!$A$2:$X$562,18,FALSE)</f>
        <v>50.68</v>
      </c>
      <c r="M423" s="105">
        <f>VLOOKUP(Table3[Symbol],stockComparisonTrading_excel!$A$2:$X$562,18,FALSE)</f>
        <v>50.68</v>
      </c>
      <c r="N423" s="105">
        <f>VLOOKUP(Table3[Symbol],stockComparisonTrading_excel!$A$2:$X$562,18,FALSE)</f>
        <v>50.68</v>
      </c>
      <c r="O423" s="105">
        <f>VLOOKUP(Table3[Symbol],stockComparisonTrading_excel!$A$2:$X$562,17,FALSE)</f>
        <v>1582104189.5999999</v>
      </c>
      <c r="P423" s="105">
        <f>VLOOKUP(Table3[Symbol],stockComparisonTrading_excel!$A$2:$X$562,18,FALSE)</f>
        <v>50.68</v>
      </c>
      <c r="Q423" s="105">
        <f>VLOOKUP(Table3[Symbol],stockComparisonTrading_excel!$A$2:$X$562,19,FALSE)</f>
        <v>1.88</v>
      </c>
      <c r="R423" s="105">
        <f>VLOOKUP(Table3[Symbol],stockComparisonTrading_excel!$A$2:$X$562,20,FALSE)</f>
        <v>0.47</v>
      </c>
      <c r="S423" s="105" t="str">
        <f>VLOOKUP(Table3[Symbol],stockComparisonTrading_excel!$A$2:$X$562,21,FALSE)</f>
        <v>-</v>
      </c>
      <c r="T423" s="105">
        <f>VLOOKUP(Table3[Symbol],stockComparisonTrading_excel!$A$2:$X$562,22,FALSE)</f>
        <v>142.82</v>
      </c>
      <c r="U423" s="105">
        <f>VLOOKUP(Table3[Symbol],stockComparisonTrading_excel!$A$2:$X$562,23,FALSE)</f>
        <v>1797845670</v>
      </c>
      <c r="V423" s="105">
        <f>VLOOKUP(Table3[Symbol],stockComparisonTrading_excel!$A$2:$X$562,24,FALSE)</f>
        <v>0.5</v>
      </c>
      <c r="W423" s="106">
        <f>VLOOKUP(Table3[Symbol],Finalcial!$A$2:$P$493,2)</f>
        <v>0</v>
      </c>
      <c r="X423" s="107">
        <f>VLOOKUP(Table3[Symbol],Finalcial!$A$2:$P$493,3)</f>
        <v>0</v>
      </c>
      <c r="Y423" s="107">
        <f>VLOOKUP(Table3[Symbol],Finalcial!$A$2:$P$493,4,FALSE)</f>
        <v>1249587.23</v>
      </c>
      <c r="Z423" s="107">
        <f>VLOOKUP(Table3[Symbol],Finalcial!$A$2:$P$493,5,FALSE)</f>
        <v>288841.49</v>
      </c>
      <c r="AA423" s="107">
        <f>VLOOKUP(Table3[Symbol],Finalcial!$A$2:$P$493,6,FALSE)</f>
        <v>898922.84</v>
      </c>
      <c r="AB423" s="107">
        <f>VLOOKUP(Table3[Symbol],Finalcial!$A$2:$P$493,7,FALSE)</f>
        <v>956105.86</v>
      </c>
      <c r="AC423" s="107">
        <f>VLOOKUP(Table3[Symbol],Finalcial!$A$2:$P$493,8,FALSE)</f>
        <v>125975.87</v>
      </c>
      <c r="AD423" s="107">
        <f>VLOOKUP(Table3[Symbol],Finalcial!$A$2:$P$493,9,FALSE)</f>
        <v>34538.28</v>
      </c>
      <c r="AE423" s="107">
        <f>VLOOKUP(Table3[Symbol],Finalcial!$A$2:$P$493,10,FALSE)</f>
        <v>0.02</v>
      </c>
      <c r="AF423" s="107">
        <f>VLOOKUP(Table3[Symbol],Finalcial!$A$2:$P$493,11,FALSE)</f>
        <v>0.3</v>
      </c>
      <c r="AG423" s="107">
        <f>VLOOKUP(Table3[Symbol],Finalcial!$A$2:$P$493,12,FALSE)</f>
        <v>27.42</v>
      </c>
      <c r="AH423" s="107">
        <f>VLOOKUP(Table3[Symbol],Finalcial!$A$2:$P$493,13,FALSE)</f>
        <v>6.44</v>
      </c>
      <c r="AI423" s="107">
        <f>VLOOKUP(Table3[Symbol],Finalcial!$A$2:$P$493,14,FALSE)</f>
        <v>6.09</v>
      </c>
      <c r="AJ423" s="108">
        <f t="shared" si="7"/>
        <v>8.3629378764663436</v>
      </c>
    </row>
    <row r="424" spans="1:36" ht="18.55" customHeight="1" x14ac:dyDescent="0.3">
      <c r="A424" s="64" t="s">
        <v>407</v>
      </c>
      <c r="B424" s="16" t="str">
        <f>VLOOKUP(Table3[Symbol],stockComparisonTrading_excel!$A$2:$X$562,2,FALSE)</f>
        <v>Technology: Communication Technology</v>
      </c>
      <c r="C424" s="104">
        <f>VLOOKUP(Table3[Symbol],stockComparisonTrading_excel!$A$2:$X$562,3,FALSE)</f>
        <v>1.1499999999999999</v>
      </c>
      <c r="D424" s="105">
        <f>VLOOKUP(Table3[Symbol],stockComparisonTrading_excel!$A$2:$X$562,18,FALSE)</f>
        <v>32.409999999999997</v>
      </c>
      <c r="E424" s="105">
        <f>VLOOKUP(Table3[Symbol],stockComparisonTrading_excel!$A$2:$X$562,18,FALSE)</f>
        <v>32.409999999999997</v>
      </c>
      <c r="F424" s="105">
        <f>VLOOKUP(Table3[Symbol],stockComparisonTrading_excel!$A$2:$X$562,18,FALSE)</f>
        <v>32.409999999999997</v>
      </c>
      <c r="G424" s="105">
        <f>VLOOKUP(Table3[Symbol],stockComparisonTrading_excel!$A$2:$X$562,18,FALSE)</f>
        <v>32.409999999999997</v>
      </c>
      <c r="H424" s="105">
        <f>VLOOKUP(Table3[Symbol],stockComparisonTrading_excel!$A$2:$X$562,18,FALSE)</f>
        <v>32.409999999999997</v>
      </c>
      <c r="I424" s="105">
        <f>VLOOKUP(Table3[Symbol],stockComparisonTrading_excel!$A$2:$X$562,18,FALSE)</f>
        <v>32.409999999999997</v>
      </c>
      <c r="J424" s="105">
        <f>VLOOKUP(Table3[Symbol],stockComparisonTrading_excel!$A$2:$X$562,18,FALSE)</f>
        <v>32.409999999999997</v>
      </c>
      <c r="K424" s="105">
        <f>VLOOKUP(Table3[Symbol],stockComparisonTrading_excel!$A$2:$X$562,18,FALSE)</f>
        <v>32.409999999999997</v>
      </c>
      <c r="L424" s="105">
        <f>VLOOKUP(Table3[Symbol],stockComparisonTrading_excel!$A$2:$X$562,18,FALSE)</f>
        <v>32.409999999999997</v>
      </c>
      <c r="M424" s="105">
        <f>VLOOKUP(Table3[Symbol],stockComparisonTrading_excel!$A$2:$X$562,18,FALSE)</f>
        <v>32.409999999999997</v>
      </c>
      <c r="N424" s="105">
        <f>VLOOKUP(Table3[Symbol],stockComparisonTrading_excel!$A$2:$X$562,18,FALSE)</f>
        <v>32.409999999999997</v>
      </c>
      <c r="O424" s="105">
        <f>VLOOKUP(Table3[Symbol],stockComparisonTrading_excel!$A$2:$X$562,17,FALSE)</f>
        <v>1937180000</v>
      </c>
      <c r="P424" s="105">
        <f>VLOOKUP(Table3[Symbol],stockComparisonTrading_excel!$A$2:$X$562,18,FALSE)</f>
        <v>32.409999999999997</v>
      </c>
      <c r="Q424" s="105">
        <f>VLOOKUP(Table3[Symbol],stockComparisonTrading_excel!$A$2:$X$562,19,FALSE)</f>
        <v>1.51</v>
      </c>
      <c r="R424" s="105">
        <f>VLOOKUP(Table3[Symbol],stockComparisonTrading_excel!$A$2:$X$562,20,FALSE)</f>
        <v>1.81</v>
      </c>
      <c r="S424" s="105">
        <f>VLOOKUP(Table3[Symbol],stockComparisonTrading_excel!$A$2:$X$562,21,FALSE)</f>
        <v>0.69</v>
      </c>
      <c r="T424" s="105">
        <f>VLOOKUP(Table3[Symbol],stockComparisonTrading_excel!$A$2:$X$562,22,FALSE)</f>
        <v>510.7</v>
      </c>
      <c r="U424" s="105">
        <f>VLOOKUP(Table3[Symbol],stockComparisonTrading_excel!$A$2:$X$562,23,FALSE)</f>
        <v>707000000</v>
      </c>
      <c r="V424" s="105">
        <f>VLOOKUP(Table3[Symbol],stockComparisonTrading_excel!$A$2:$X$562,24,FALSE)</f>
        <v>1</v>
      </c>
      <c r="W424" s="106" t="str">
        <f>VLOOKUP(Table3[Symbol],Finalcial!$A$2:$P$493,2)</f>
        <v>Q1/2013</v>
      </c>
      <c r="X424" s="107">
        <f>VLOOKUP(Table3[Symbol],Finalcial!$A$2:$P$493,3)</f>
        <v>41364</v>
      </c>
      <c r="Y424" s="107">
        <f>VLOOKUP(Table3[Symbol],Finalcial!$A$2:$P$493,4,FALSE)</f>
        <v>5802229</v>
      </c>
      <c r="Z424" s="107">
        <f>VLOOKUP(Table3[Symbol],Finalcial!$A$2:$P$493,5,FALSE)</f>
        <v>4089166</v>
      </c>
      <c r="AA424" s="107">
        <f>VLOOKUP(Table3[Symbol],Finalcial!$A$2:$P$493,6,FALSE)</f>
        <v>947000</v>
      </c>
      <c r="AB424" s="107">
        <f>VLOOKUP(Table3[Symbol],Finalcial!$A$2:$P$493,7,FALSE)</f>
        <v>1713063</v>
      </c>
      <c r="AC424" s="107">
        <f>VLOOKUP(Table3[Symbol],Finalcial!$A$2:$P$493,8,FALSE)</f>
        <v>2009238</v>
      </c>
      <c r="AD424" s="107">
        <f>VLOOKUP(Table3[Symbol],Finalcial!$A$2:$P$493,9,FALSE)</f>
        <v>17233</v>
      </c>
      <c r="AE424" s="107">
        <f>VLOOKUP(Table3[Symbol],Finalcial!$A$2:$P$493,10,FALSE)</f>
        <v>0.02</v>
      </c>
      <c r="AF424" s="107">
        <f>VLOOKUP(Table3[Symbol],Finalcial!$A$2:$P$493,11,FALSE)</f>
        <v>2.39</v>
      </c>
      <c r="AG424" s="107">
        <f>VLOOKUP(Table3[Symbol],Finalcial!$A$2:$P$493,12,FALSE)</f>
        <v>0.86</v>
      </c>
      <c r="AH424" s="107">
        <f>VLOOKUP(Table3[Symbol],Finalcial!$A$2:$P$493,13,FALSE)</f>
        <v>4.96</v>
      </c>
      <c r="AI424" s="107">
        <f>VLOOKUP(Table3[Symbol],Finalcial!$A$2:$P$493,14,FALSE)</f>
        <v>4.79</v>
      </c>
      <c r="AJ424" s="108">
        <f t="shared" si="7"/>
        <v>237.28694945743632</v>
      </c>
    </row>
    <row r="425" spans="1:36" ht="18.55" customHeight="1" x14ac:dyDescent="0.3">
      <c r="A425" s="38" t="s">
        <v>449</v>
      </c>
      <c r="B425" s="14" t="str">
        <f>VLOOKUP(Table3[Symbol],stockComparisonTrading_excel!$A$2:$X$562,2,FALSE)</f>
        <v>Agribusiness</v>
      </c>
      <c r="C425" s="104">
        <f>VLOOKUP(Table3[Symbol],stockComparisonTrading_excel!$A$2:$X$562,3,FALSE)</f>
        <v>4.12</v>
      </c>
      <c r="D425" s="105">
        <f>VLOOKUP(Table3[Symbol],stockComparisonTrading_excel!$A$2:$X$562,18,FALSE)</f>
        <v>10.050000000000001</v>
      </c>
      <c r="E425" s="105">
        <f>VLOOKUP(Table3[Symbol],stockComparisonTrading_excel!$A$2:$X$562,18,FALSE)</f>
        <v>10.050000000000001</v>
      </c>
      <c r="F425" s="105">
        <f>VLOOKUP(Table3[Symbol],stockComparisonTrading_excel!$A$2:$X$562,18,FALSE)</f>
        <v>10.050000000000001</v>
      </c>
      <c r="G425" s="105">
        <f>VLOOKUP(Table3[Symbol],stockComparisonTrading_excel!$A$2:$X$562,18,FALSE)</f>
        <v>10.050000000000001</v>
      </c>
      <c r="H425" s="105">
        <f>VLOOKUP(Table3[Symbol],stockComparisonTrading_excel!$A$2:$X$562,18,FALSE)</f>
        <v>10.050000000000001</v>
      </c>
      <c r="I425" s="105">
        <f>VLOOKUP(Table3[Symbol],stockComparisonTrading_excel!$A$2:$X$562,18,FALSE)</f>
        <v>10.050000000000001</v>
      </c>
      <c r="J425" s="105">
        <f>VLOOKUP(Table3[Symbol],stockComparisonTrading_excel!$A$2:$X$562,18,FALSE)</f>
        <v>10.050000000000001</v>
      </c>
      <c r="K425" s="105">
        <f>VLOOKUP(Table3[Symbol],stockComparisonTrading_excel!$A$2:$X$562,18,FALSE)</f>
        <v>10.050000000000001</v>
      </c>
      <c r="L425" s="105">
        <f>VLOOKUP(Table3[Symbol],stockComparisonTrading_excel!$A$2:$X$562,18,FALSE)</f>
        <v>10.050000000000001</v>
      </c>
      <c r="M425" s="105">
        <f>VLOOKUP(Table3[Symbol],stockComparisonTrading_excel!$A$2:$X$562,18,FALSE)</f>
        <v>10.050000000000001</v>
      </c>
      <c r="N425" s="105">
        <f>VLOOKUP(Table3[Symbol],stockComparisonTrading_excel!$A$2:$X$562,18,FALSE)</f>
        <v>10.050000000000001</v>
      </c>
      <c r="O425" s="105">
        <f>VLOOKUP(Table3[Symbol],stockComparisonTrading_excel!$A$2:$X$562,17,FALSE)</f>
        <v>1397340934.6400001</v>
      </c>
      <c r="P425" s="105">
        <f>VLOOKUP(Table3[Symbol],stockComparisonTrading_excel!$A$2:$X$562,18,FALSE)</f>
        <v>10.050000000000001</v>
      </c>
      <c r="Q425" s="105">
        <f>VLOOKUP(Table3[Symbol],stockComparisonTrading_excel!$A$2:$X$562,19,FALSE)</f>
        <v>1.02</v>
      </c>
      <c r="R425" s="105">
        <f>VLOOKUP(Table3[Symbol],stockComparisonTrading_excel!$A$2:$X$562,20,FALSE)</f>
        <v>3.15</v>
      </c>
      <c r="S425" s="105">
        <f>VLOOKUP(Table3[Symbol],stockComparisonTrading_excel!$A$2:$X$562,21,FALSE)</f>
        <v>7.83</v>
      </c>
      <c r="T425" s="105">
        <f>VLOOKUP(Table3[Symbol],stockComparisonTrading_excel!$A$2:$X$562,22,FALSE)</f>
        <v>7.66</v>
      </c>
      <c r="U425" s="105">
        <f>VLOOKUP(Table3[Symbol],stockComparisonTrading_excel!$A$2:$X$562,23,FALSE)</f>
        <v>433956812</v>
      </c>
      <c r="V425" s="105">
        <f>VLOOKUP(Table3[Symbol],stockComparisonTrading_excel!$A$2:$X$562,24,FALSE)</f>
        <v>1</v>
      </c>
      <c r="W425" s="106" t="str">
        <f>VLOOKUP(Table3[Symbol],Finalcial!$A$2:$P$493,2)</f>
        <v>Q1/2013</v>
      </c>
      <c r="X425" s="107">
        <f>VLOOKUP(Table3[Symbol],Finalcial!$A$2:$P$493,3)</f>
        <v>41364</v>
      </c>
      <c r="Y425" s="107">
        <f>VLOOKUP(Table3[Symbol],Finalcial!$A$2:$P$493,4,FALSE)</f>
        <v>1834814</v>
      </c>
      <c r="Z425" s="107">
        <f>VLOOKUP(Table3[Symbol],Finalcial!$A$2:$P$493,5,FALSE)</f>
        <v>467086</v>
      </c>
      <c r="AA425" s="107">
        <f>VLOOKUP(Table3[Symbol],Finalcial!$A$2:$P$493,6,FALSE)</f>
        <v>433957</v>
      </c>
      <c r="AB425" s="107">
        <f>VLOOKUP(Table3[Symbol],Finalcial!$A$2:$P$493,7,FALSE)</f>
        <v>1366593</v>
      </c>
      <c r="AC425" s="107">
        <f>VLOOKUP(Table3[Symbol],Finalcial!$A$2:$P$493,8,FALSE)</f>
        <v>593639</v>
      </c>
      <c r="AD425" s="107">
        <f>VLOOKUP(Table3[Symbol],Finalcial!$A$2:$P$493,9,FALSE)</f>
        <v>4586</v>
      </c>
      <c r="AE425" s="107">
        <f>VLOOKUP(Table3[Symbol],Finalcial!$A$2:$P$493,10,FALSE)</f>
        <v>0.01</v>
      </c>
      <c r="AF425" s="107">
        <f>VLOOKUP(Table3[Symbol],Finalcial!$A$2:$P$493,11,FALSE)</f>
        <v>0.34</v>
      </c>
      <c r="AG425" s="107">
        <f>VLOOKUP(Table3[Symbol],Finalcial!$A$2:$P$493,12,FALSE)</f>
        <v>0.77</v>
      </c>
      <c r="AH425" s="107">
        <f>VLOOKUP(Table3[Symbol],Finalcial!$A$2:$P$493,13,FALSE)</f>
        <v>11.68</v>
      </c>
      <c r="AI425" s="107">
        <f>VLOOKUP(Table3[Symbol],Finalcial!$A$2:$P$493,14,FALSE)</f>
        <v>10.79</v>
      </c>
      <c r="AJ425" s="108">
        <f t="shared" si="7"/>
        <v>101.85041430440471</v>
      </c>
    </row>
    <row r="426" spans="1:36" ht="18.55" customHeight="1" x14ac:dyDescent="0.3">
      <c r="A426" s="43" t="s">
        <v>126</v>
      </c>
      <c r="B426" s="14" t="str">
        <f>VLOOKUP(Table3[Symbol],stockComparisonTrading_excel!$A$2:$X$562,2,FALSE)</f>
        <v>Consumer Products: Home &amp; Office Products</v>
      </c>
      <c r="C426" s="104">
        <f>VLOOKUP(Table3[Symbol],stockComparisonTrading_excel!$A$2:$X$562,3,FALSE)</f>
        <v>16.2</v>
      </c>
      <c r="D426" s="105">
        <f>VLOOKUP(Table3[Symbol],stockComparisonTrading_excel!$A$2:$X$562,18,FALSE)</f>
        <v>12.46</v>
      </c>
      <c r="E426" s="105">
        <f>VLOOKUP(Table3[Symbol],stockComparisonTrading_excel!$A$2:$X$562,18,FALSE)</f>
        <v>12.46</v>
      </c>
      <c r="F426" s="105">
        <f>VLOOKUP(Table3[Symbol],stockComparisonTrading_excel!$A$2:$X$562,18,FALSE)</f>
        <v>12.46</v>
      </c>
      <c r="G426" s="105">
        <f>VLOOKUP(Table3[Symbol],stockComparisonTrading_excel!$A$2:$X$562,18,FALSE)</f>
        <v>12.46</v>
      </c>
      <c r="H426" s="105">
        <f>VLOOKUP(Table3[Symbol],stockComparisonTrading_excel!$A$2:$X$562,18,FALSE)</f>
        <v>12.46</v>
      </c>
      <c r="I426" s="105">
        <f>VLOOKUP(Table3[Symbol],stockComparisonTrading_excel!$A$2:$X$562,18,FALSE)</f>
        <v>12.46</v>
      </c>
      <c r="J426" s="105">
        <f>VLOOKUP(Table3[Symbol],stockComparisonTrading_excel!$A$2:$X$562,18,FALSE)</f>
        <v>12.46</v>
      </c>
      <c r="K426" s="105">
        <f>VLOOKUP(Table3[Symbol],stockComparisonTrading_excel!$A$2:$X$562,18,FALSE)</f>
        <v>12.46</v>
      </c>
      <c r="L426" s="105">
        <f>VLOOKUP(Table3[Symbol],stockComparisonTrading_excel!$A$2:$X$562,18,FALSE)</f>
        <v>12.46</v>
      </c>
      <c r="M426" s="105">
        <f>VLOOKUP(Table3[Symbol],stockComparisonTrading_excel!$A$2:$X$562,18,FALSE)</f>
        <v>12.46</v>
      </c>
      <c r="N426" s="105">
        <f>VLOOKUP(Table3[Symbol],stockComparisonTrading_excel!$A$2:$X$562,18,FALSE)</f>
        <v>12.46</v>
      </c>
      <c r="O426" s="105">
        <f>VLOOKUP(Table3[Symbol],stockComparisonTrading_excel!$A$2:$X$562,17,FALSE)</f>
        <v>161000000</v>
      </c>
      <c r="P426" s="105">
        <f>VLOOKUP(Table3[Symbol],stockComparisonTrading_excel!$A$2:$X$562,18,FALSE)</f>
        <v>12.46</v>
      </c>
      <c r="Q426" s="105">
        <f>VLOOKUP(Table3[Symbol],stockComparisonTrading_excel!$A$2:$X$562,19,FALSE)</f>
        <v>0.6</v>
      </c>
      <c r="R426" s="105">
        <f>VLOOKUP(Table3[Symbol],stockComparisonTrading_excel!$A$2:$X$562,20,FALSE)</f>
        <v>27.03</v>
      </c>
      <c r="S426" s="105">
        <f>VLOOKUP(Table3[Symbol],stockComparisonTrading_excel!$A$2:$X$562,21,FALSE)</f>
        <v>3.11</v>
      </c>
      <c r="T426" s="105">
        <f>VLOOKUP(Table3[Symbol],stockComparisonTrading_excel!$A$2:$X$562,22,FALSE)</f>
        <v>1.1599999999999999</v>
      </c>
      <c r="U426" s="105">
        <f>VLOOKUP(Table3[Symbol],stockComparisonTrading_excel!$A$2:$X$562,23,FALSE)</f>
        <v>10000000</v>
      </c>
      <c r="V426" s="105">
        <f>VLOOKUP(Table3[Symbol],stockComparisonTrading_excel!$A$2:$X$562,24,FALSE)</f>
        <v>10</v>
      </c>
      <c r="W426" s="106" t="str">
        <f>VLOOKUP(Table3[Symbol],Finalcial!$A$2:$P$493,2)</f>
        <v>Q1/2013</v>
      </c>
      <c r="X426" s="107">
        <f>VLOOKUP(Table3[Symbol],Finalcial!$A$2:$P$493,3)</f>
        <v>41364</v>
      </c>
      <c r="Y426" s="107">
        <f>VLOOKUP(Table3[Symbol],Finalcial!$A$2:$P$493,4,FALSE)</f>
        <v>331526.01</v>
      </c>
      <c r="Z426" s="107">
        <f>VLOOKUP(Table3[Symbol],Finalcial!$A$2:$P$493,5,FALSE)</f>
        <v>45370.11</v>
      </c>
      <c r="AA426" s="107">
        <f>VLOOKUP(Table3[Symbol],Finalcial!$A$2:$P$493,6,FALSE)</f>
        <v>100000</v>
      </c>
      <c r="AB426" s="107">
        <f>VLOOKUP(Table3[Symbol],Finalcial!$A$2:$P$493,7,FALSE)</f>
        <v>285686.09000000003</v>
      </c>
      <c r="AC426" s="107">
        <f>VLOOKUP(Table3[Symbol],Finalcial!$A$2:$P$493,8,FALSE)</f>
        <v>56583.02</v>
      </c>
      <c r="AD426" s="107">
        <f>VLOOKUP(Table3[Symbol],Finalcial!$A$2:$P$493,9,FALSE)</f>
        <v>112.12</v>
      </c>
      <c r="AE426" s="107">
        <f>VLOOKUP(Table3[Symbol],Finalcial!$A$2:$P$493,10,FALSE)</f>
        <v>0.01</v>
      </c>
      <c r="AF426" s="107">
        <f>VLOOKUP(Table3[Symbol],Finalcial!$A$2:$P$493,11,FALSE)</f>
        <v>0.16</v>
      </c>
      <c r="AG426" s="107">
        <f>VLOOKUP(Table3[Symbol],Finalcial!$A$2:$P$493,12,FALSE)</f>
        <v>0.2</v>
      </c>
      <c r="AH426" s="107">
        <f>VLOOKUP(Table3[Symbol],Finalcial!$A$2:$P$493,13,FALSE)</f>
        <v>3.89</v>
      </c>
      <c r="AI426" s="107">
        <f>VLOOKUP(Table3[Symbol],Finalcial!$A$2:$P$493,14,FALSE)</f>
        <v>3.31</v>
      </c>
      <c r="AJ426" s="108">
        <f t="shared" si="7"/>
        <v>404.65670709953622</v>
      </c>
    </row>
    <row r="427" spans="1:36" ht="18.55" customHeight="1" x14ac:dyDescent="0.3">
      <c r="A427" s="43" t="s">
        <v>93</v>
      </c>
      <c r="B427" s="14" t="str">
        <f>VLOOKUP(Table3[Symbol],stockComparisonTrading_excel!$A$2:$X$562,2,FALSE)</f>
        <v>Financials: Banking</v>
      </c>
      <c r="C427" s="104">
        <f>VLOOKUP(Table3[Symbol],stockComparisonTrading_excel!$A$2:$X$562,3,FALSE)</f>
        <v>2.5</v>
      </c>
      <c r="D427" s="105">
        <f>VLOOKUP(Table3[Symbol],stockComparisonTrading_excel!$A$2:$X$562,18,FALSE)</f>
        <v>31.83</v>
      </c>
      <c r="E427" s="105">
        <f>VLOOKUP(Table3[Symbol],stockComparisonTrading_excel!$A$2:$X$562,18,FALSE)</f>
        <v>31.83</v>
      </c>
      <c r="F427" s="105">
        <f>VLOOKUP(Table3[Symbol],stockComparisonTrading_excel!$A$2:$X$562,18,FALSE)</f>
        <v>31.83</v>
      </c>
      <c r="G427" s="105">
        <f>VLOOKUP(Table3[Symbol],stockComparisonTrading_excel!$A$2:$X$562,18,FALSE)</f>
        <v>31.83</v>
      </c>
      <c r="H427" s="105">
        <f>VLOOKUP(Table3[Symbol],stockComparisonTrading_excel!$A$2:$X$562,18,FALSE)</f>
        <v>31.83</v>
      </c>
      <c r="I427" s="105">
        <f>VLOOKUP(Table3[Symbol],stockComparisonTrading_excel!$A$2:$X$562,18,FALSE)</f>
        <v>31.83</v>
      </c>
      <c r="J427" s="105">
        <f>VLOOKUP(Table3[Symbol],stockComparisonTrading_excel!$A$2:$X$562,18,FALSE)</f>
        <v>31.83</v>
      </c>
      <c r="K427" s="105">
        <f>VLOOKUP(Table3[Symbol],stockComparisonTrading_excel!$A$2:$X$562,18,FALSE)</f>
        <v>31.83</v>
      </c>
      <c r="L427" s="105">
        <f>VLOOKUP(Table3[Symbol],stockComparisonTrading_excel!$A$2:$X$562,18,FALSE)</f>
        <v>31.83</v>
      </c>
      <c r="M427" s="105">
        <f>VLOOKUP(Table3[Symbol],stockComparisonTrading_excel!$A$2:$X$562,18,FALSE)</f>
        <v>31.83</v>
      </c>
      <c r="N427" s="105">
        <f>VLOOKUP(Table3[Symbol],stockComparisonTrading_excel!$A$2:$X$562,18,FALSE)</f>
        <v>31.83</v>
      </c>
      <c r="O427" s="105">
        <f>VLOOKUP(Table3[Symbol],stockComparisonTrading_excel!$A$2:$X$562,17,FALSE)</f>
        <v>49338614578.5</v>
      </c>
      <c r="P427" s="105">
        <f>VLOOKUP(Table3[Symbol],stockComparisonTrading_excel!$A$2:$X$562,18,FALSE)</f>
        <v>31.83</v>
      </c>
      <c r="Q427" s="105">
        <f>VLOOKUP(Table3[Symbol],stockComparisonTrading_excel!$A$2:$X$562,19,FALSE)</f>
        <v>2.36</v>
      </c>
      <c r="R427" s="105">
        <f>VLOOKUP(Table3[Symbol],stockComparisonTrading_excel!$A$2:$X$562,20,FALSE)</f>
        <v>0.99</v>
      </c>
      <c r="S427" s="105">
        <f>VLOOKUP(Table3[Symbol],stockComparisonTrading_excel!$A$2:$X$562,21,FALSE)</f>
        <v>0.21</v>
      </c>
      <c r="T427" s="105">
        <f>VLOOKUP(Table3[Symbol],stockComparisonTrading_excel!$A$2:$X$562,22,FALSE)</f>
        <v>3.84</v>
      </c>
      <c r="U427" s="105">
        <f>VLOOKUP(Table3[Symbol],stockComparisonTrading_excel!$A$2:$X$562,23,FALSE)</f>
        <v>21084878025</v>
      </c>
      <c r="V427" s="105">
        <f>VLOOKUP(Table3[Symbol],stockComparisonTrading_excel!$A$2:$X$562,24,FALSE)</f>
        <v>0.5</v>
      </c>
      <c r="W427" s="106" t="str">
        <f>VLOOKUP(Table3[Symbol],Finalcial!$A$2:$P$493,2)</f>
        <v>Q1/2013</v>
      </c>
      <c r="X427" s="107">
        <f>VLOOKUP(Table3[Symbol],Finalcial!$A$2:$P$493,3)</f>
        <v>41364</v>
      </c>
      <c r="Y427" s="107">
        <f>VLOOKUP(Table3[Symbol],Finalcial!$A$2:$P$493,4,FALSE)</f>
        <v>208409306</v>
      </c>
      <c r="Z427" s="107">
        <f>VLOOKUP(Table3[Symbol],Finalcial!$A$2:$P$493,5,FALSE)</f>
        <v>187531897</v>
      </c>
      <c r="AA427" s="107">
        <f>VLOOKUP(Table3[Symbol],Finalcial!$A$2:$P$493,6,FALSE)</f>
        <v>10542439</v>
      </c>
      <c r="AB427" s="107">
        <f>VLOOKUP(Table3[Symbol],Finalcial!$A$2:$P$493,7,FALSE)</f>
        <v>20877409</v>
      </c>
      <c r="AC427" s="107">
        <f>VLOOKUP(Table3[Symbol],Finalcial!$A$2:$P$493,8,FALSE)</f>
        <v>3197152</v>
      </c>
      <c r="AD427" s="107">
        <f>VLOOKUP(Table3[Symbol],Finalcial!$A$2:$P$493,9,FALSE)</f>
        <v>313057</v>
      </c>
      <c r="AE427" s="107">
        <f>VLOOKUP(Table3[Symbol],Finalcial!$A$2:$P$493,10,FALSE)</f>
        <v>0.01</v>
      </c>
      <c r="AF427" s="107">
        <f>VLOOKUP(Table3[Symbol],Finalcial!$A$2:$P$493,11,FALSE)</f>
        <v>8.98</v>
      </c>
      <c r="AG427" s="107">
        <f>VLOOKUP(Table3[Symbol],Finalcial!$A$2:$P$493,12,FALSE)</f>
        <v>9.7899999999999991</v>
      </c>
      <c r="AH427" s="107">
        <f>VLOOKUP(Table3[Symbol],Finalcial!$A$2:$P$493,13,FALSE)</f>
        <v>0.86</v>
      </c>
      <c r="AI427" s="107">
        <f>VLOOKUP(Table3[Symbol],Finalcial!$A$2:$P$493,14,FALSE)</f>
        <v>8.99</v>
      </c>
      <c r="AJ427" s="108">
        <f t="shared" si="7"/>
        <v>599.03435157175852</v>
      </c>
    </row>
    <row r="428" spans="1:36" ht="18.55" customHeight="1" x14ac:dyDescent="0.3">
      <c r="A428" s="64" t="s">
        <v>40</v>
      </c>
      <c r="B428" s="14" t="str">
        <f>VLOOKUP(Table3[Symbol],stockComparisonTrading_excel!$A$2:$X$562,2,FALSE)</f>
        <v>Industrials: Automotive</v>
      </c>
      <c r="C428" s="104">
        <f>VLOOKUP(Table3[Symbol],stockComparisonTrading_excel!$A$2:$X$562,3,FALSE)</f>
        <v>4.68</v>
      </c>
      <c r="D428" s="105">
        <f>VLOOKUP(Table3[Symbol],stockComparisonTrading_excel!$A$2:$X$562,18,FALSE)</f>
        <v>16.93</v>
      </c>
      <c r="E428" s="105">
        <f>VLOOKUP(Table3[Symbol],stockComparisonTrading_excel!$A$2:$X$562,18,FALSE)</f>
        <v>16.93</v>
      </c>
      <c r="F428" s="105">
        <f>VLOOKUP(Table3[Symbol],stockComparisonTrading_excel!$A$2:$X$562,18,FALSE)</f>
        <v>16.93</v>
      </c>
      <c r="G428" s="105">
        <f>VLOOKUP(Table3[Symbol],stockComparisonTrading_excel!$A$2:$X$562,18,FALSE)</f>
        <v>16.93</v>
      </c>
      <c r="H428" s="105">
        <f>VLOOKUP(Table3[Symbol],stockComparisonTrading_excel!$A$2:$X$562,18,FALSE)</f>
        <v>16.93</v>
      </c>
      <c r="I428" s="105">
        <f>VLOOKUP(Table3[Symbol],stockComparisonTrading_excel!$A$2:$X$562,18,FALSE)</f>
        <v>16.93</v>
      </c>
      <c r="J428" s="105">
        <f>VLOOKUP(Table3[Symbol],stockComparisonTrading_excel!$A$2:$X$562,18,FALSE)</f>
        <v>16.93</v>
      </c>
      <c r="K428" s="105">
        <f>VLOOKUP(Table3[Symbol],stockComparisonTrading_excel!$A$2:$X$562,18,FALSE)</f>
        <v>16.93</v>
      </c>
      <c r="L428" s="105">
        <f>VLOOKUP(Table3[Symbol],stockComparisonTrading_excel!$A$2:$X$562,18,FALSE)</f>
        <v>16.93</v>
      </c>
      <c r="M428" s="105">
        <f>VLOOKUP(Table3[Symbol],stockComparisonTrading_excel!$A$2:$X$562,18,FALSE)</f>
        <v>16.93</v>
      </c>
      <c r="N428" s="105">
        <f>VLOOKUP(Table3[Symbol],stockComparisonTrading_excel!$A$2:$X$562,18,FALSE)</f>
        <v>16.93</v>
      </c>
      <c r="O428" s="105">
        <f>VLOOKUP(Table3[Symbol],stockComparisonTrading_excel!$A$2:$X$562,17,FALSE)</f>
        <v>1313399924.3800001</v>
      </c>
      <c r="P428" s="105">
        <f>VLOOKUP(Table3[Symbol],stockComparisonTrading_excel!$A$2:$X$562,18,FALSE)</f>
        <v>16.93</v>
      </c>
      <c r="Q428" s="105">
        <f>VLOOKUP(Table3[Symbol],stockComparisonTrading_excel!$A$2:$X$562,19,FALSE)</f>
        <v>1.39</v>
      </c>
      <c r="R428" s="105">
        <f>VLOOKUP(Table3[Symbol],stockComparisonTrading_excel!$A$2:$X$562,20,FALSE)</f>
        <v>2.87</v>
      </c>
      <c r="S428" s="105">
        <f>VLOOKUP(Table3[Symbol],stockComparisonTrading_excel!$A$2:$X$562,21,FALSE)</f>
        <v>3.77</v>
      </c>
      <c r="T428" s="105">
        <f>VLOOKUP(Table3[Symbol],stockComparisonTrading_excel!$A$2:$X$562,22,FALSE)</f>
        <v>65.319999999999993</v>
      </c>
      <c r="U428" s="105">
        <f>VLOOKUP(Table3[Symbol],stockComparisonTrading_excel!$A$2:$X$562,23,FALSE)</f>
        <v>329999981</v>
      </c>
      <c r="V428" s="105">
        <f>VLOOKUP(Table3[Symbol],stockComparisonTrading_excel!$A$2:$X$562,24,FALSE)</f>
        <v>1</v>
      </c>
      <c r="W428" s="106">
        <f>VLOOKUP(Table3[Symbol],Finalcial!$A$2:$P$493,2)</f>
        <v>0</v>
      </c>
      <c r="X428" s="107">
        <f>VLOOKUP(Table3[Symbol],Finalcial!$A$2:$P$493,3)</f>
        <v>0</v>
      </c>
      <c r="Y428" s="107">
        <f>VLOOKUP(Table3[Symbol],Finalcial!$A$2:$P$493,4,FALSE)</f>
        <v>1578572.57</v>
      </c>
      <c r="Z428" s="107">
        <f>VLOOKUP(Table3[Symbol],Finalcial!$A$2:$P$493,5,FALSE)</f>
        <v>625155.75</v>
      </c>
      <c r="AA428" s="107">
        <f>VLOOKUP(Table3[Symbol],Finalcial!$A$2:$P$493,6,FALSE)</f>
        <v>329999.98</v>
      </c>
      <c r="AB428" s="107">
        <f>VLOOKUP(Table3[Symbol],Finalcial!$A$2:$P$493,7,FALSE)</f>
        <v>945465.94</v>
      </c>
      <c r="AC428" s="107">
        <f>VLOOKUP(Table3[Symbol],Finalcial!$A$2:$P$493,8,FALSE)</f>
        <v>243818.15</v>
      </c>
      <c r="AD428" s="107">
        <f>VLOOKUP(Table3[Symbol],Finalcial!$A$2:$P$493,9,FALSE)</f>
        <v>3309.53</v>
      </c>
      <c r="AE428" s="107">
        <f>VLOOKUP(Table3[Symbol],Finalcial!$A$2:$P$493,10,FALSE)</f>
        <v>0.01</v>
      </c>
      <c r="AF428" s="107">
        <f>VLOOKUP(Table3[Symbol],Finalcial!$A$2:$P$493,11,FALSE)</f>
        <v>0.66</v>
      </c>
      <c r="AG428" s="107">
        <f>VLOOKUP(Table3[Symbol],Finalcial!$A$2:$P$493,12,FALSE)</f>
        <v>1.36</v>
      </c>
      <c r="AH428" s="107">
        <f>VLOOKUP(Table3[Symbol],Finalcial!$A$2:$P$493,13,FALSE)</f>
        <v>6.12</v>
      </c>
      <c r="AI428" s="107">
        <f>VLOOKUP(Table3[Symbol],Finalcial!$A$2:$P$493,14,FALSE)</f>
        <v>8.34</v>
      </c>
      <c r="AJ428" s="108">
        <f t="shared" si="7"/>
        <v>188.89562868443554</v>
      </c>
    </row>
    <row r="429" spans="1:36" ht="18.55" customHeight="1" x14ac:dyDescent="0.3">
      <c r="A429" s="64" t="s">
        <v>380</v>
      </c>
      <c r="B429" s="14" t="str">
        <f>VLOOKUP(Table3[Symbol],stockComparisonTrading_excel!$A$2:$X$562,2,FALSE)</f>
        <v>Industrials: Packanging</v>
      </c>
      <c r="C429" s="104">
        <f>VLOOKUP(Table3[Symbol],stockComparisonTrading_excel!$A$2:$X$562,3,FALSE)</f>
        <v>3.8</v>
      </c>
      <c r="D429" s="105">
        <f>VLOOKUP(Table3[Symbol],stockComparisonTrading_excel!$A$2:$X$562,18,FALSE)</f>
        <v>29.71</v>
      </c>
      <c r="E429" s="105">
        <f>VLOOKUP(Table3[Symbol],stockComparisonTrading_excel!$A$2:$X$562,18,FALSE)</f>
        <v>29.71</v>
      </c>
      <c r="F429" s="105">
        <f>VLOOKUP(Table3[Symbol],stockComparisonTrading_excel!$A$2:$X$562,18,FALSE)</f>
        <v>29.71</v>
      </c>
      <c r="G429" s="105">
        <f>VLOOKUP(Table3[Symbol],stockComparisonTrading_excel!$A$2:$X$562,18,FALSE)</f>
        <v>29.71</v>
      </c>
      <c r="H429" s="105">
        <f>VLOOKUP(Table3[Symbol],stockComparisonTrading_excel!$A$2:$X$562,18,FALSE)</f>
        <v>29.71</v>
      </c>
      <c r="I429" s="105">
        <f>VLOOKUP(Table3[Symbol],stockComparisonTrading_excel!$A$2:$X$562,18,FALSE)</f>
        <v>29.71</v>
      </c>
      <c r="J429" s="105">
        <f>VLOOKUP(Table3[Symbol],stockComparisonTrading_excel!$A$2:$X$562,18,FALSE)</f>
        <v>29.71</v>
      </c>
      <c r="K429" s="105">
        <f>VLOOKUP(Table3[Symbol],stockComparisonTrading_excel!$A$2:$X$562,18,FALSE)</f>
        <v>29.71</v>
      </c>
      <c r="L429" s="105">
        <f>VLOOKUP(Table3[Symbol],stockComparisonTrading_excel!$A$2:$X$562,18,FALSE)</f>
        <v>29.71</v>
      </c>
      <c r="M429" s="105">
        <f>VLOOKUP(Table3[Symbol],stockComparisonTrading_excel!$A$2:$X$562,18,FALSE)</f>
        <v>29.71</v>
      </c>
      <c r="N429" s="105">
        <f>VLOOKUP(Table3[Symbol],stockComparisonTrading_excel!$A$2:$X$562,18,FALSE)</f>
        <v>29.71</v>
      </c>
      <c r="O429" s="105">
        <f>VLOOKUP(Table3[Symbol],stockComparisonTrading_excel!$A$2:$X$562,17,FALSE)</f>
        <v>930000000</v>
      </c>
      <c r="P429" s="105">
        <f>VLOOKUP(Table3[Symbol],stockComparisonTrading_excel!$A$2:$X$562,18,FALSE)</f>
        <v>29.71</v>
      </c>
      <c r="Q429" s="105">
        <f>VLOOKUP(Table3[Symbol],stockComparisonTrading_excel!$A$2:$X$562,19,FALSE)</f>
        <v>1.35</v>
      </c>
      <c r="R429" s="105">
        <f>VLOOKUP(Table3[Symbol],stockComparisonTrading_excel!$A$2:$X$562,20,FALSE)</f>
        <v>2.2999999999999998</v>
      </c>
      <c r="S429" s="105">
        <f>VLOOKUP(Table3[Symbol],stockComparisonTrading_excel!$A$2:$X$562,21,FALSE)</f>
        <v>5.48</v>
      </c>
      <c r="T429" s="105">
        <f>VLOOKUP(Table3[Symbol],stockComparisonTrading_excel!$A$2:$X$562,22,FALSE)</f>
        <v>2.4300000000000002</v>
      </c>
      <c r="U429" s="105">
        <f>VLOOKUP(Table3[Symbol],stockComparisonTrading_excel!$A$2:$X$562,23,FALSE)</f>
        <v>300000000</v>
      </c>
      <c r="V429" s="105">
        <f>VLOOKUP(Table3[Symbol],stockComparisonTrading_excel!$A$2:$X$562,24,FALSE)</f>
        <v>1</v>
      </c>
      <c r="W429" s="106" t="str">
        <f>VLOOKUP(Table3[Symbol],Finalcial!$A$2:$P$493,2)</f>
        <v>Q4/2012</v>
      </c>
      <c r="X429" s="107">
        <f>VLOOKUP(Table3[Symbol],Finalcial!$A$2:$P$493,3)</f>
        <v>41274</v>
      </c>
      <c r="Y429" s="107">
        <f>VLOOKUP(Table3[Symbol],Finalcial!$A$2:$P$493,4,FALSE)</f>
        <v>1609375</v>
      </c>
      <c r="Z429" s="107">
        <f>VLOOKUP(Table3[Symbol],Finalcial!$A$2:$P$493,5,FALSE)</f>
        <v>910637</v>
      </c>
      <c r="AA429" s="107">
        <f>VLOOKUP(Table3[Symbol],Finalcial!$A$2:$P$493,6,FALSE)</f>
        <v>300000</v>
      </c>
      <c r="AB429" s="107">
        <f>VLOOKUP(Table3[Symbol],Finalcial!$A$2:$P$493,7,FALSE)</f>
        <v>698738</v>
      </c>
      <c r="AC429" s="107">
        <f>VLOOKUP(Table3[Symbol],Finalcial!$A$2:$P$493,8,FALSE)</f>
        <v>241951</v>
      </c>
      <c r="AD429" s="107">
        <f>VLOOKUP(Table3[Symbol],Finalcial!$A$2:$P$493,9,FALSE)</f>
        <v>1630</v>
      </c>
      <c r="AE429" s="107">
        <f>VLOOKUP(Table3[Symbol],Finalcial!$A$2:$P$493,10,FALSE)</f>
        <v>0.01</v>
      </c>
      <c r="AF429" s="107">
        <f>VLOOKUP(Table3[Symbol],Finalcial!$A$2:$P$493,11,FALSE)</f>
        <v>1.3</v>
      </c>
      <c r="AG429" s="107">
        <f>VLOOKUP(Table3[Symbol],Finalcial!$A$2:$P$493,12,FALSE)</f>
        <v>0.67</v>
      </c>
      <c r="AH429" s="107">
        <f>VLOOKUP(Table3[Symbol],Finalcial!$A$2:$P$493,13,FALSE)</f>
        <v>2.34</v>
      </c>
      <c r="AI429" s="107">
        <f>VLOOKUP(Table3[Symbol],Finalcial!$A$2:$P$493,14,FALSE)</f>
        <v>-0.52</v>
      </c>
      <c r="AJ429" s="108">
        <f t="shared" si="7"/>
        <v>558.67300613496934</v>
      </c>
    </row>
    <row r="430" spans="1:36" ht="18.55" customHeight="1" x14ac:dyDescent="0.3">
      <c r="A430" s="64" t="s">
        <v>429</v>
      </c>
      <c r="B430" s="14" t="str">
        <f>VLOOKUP(Table3[Symbol],stockComparisonTrading_excel!$A$2:$X$562,2,FALSE)</f>
        <v>Industrials: Steel</v>
      </c>
      <c r="C430" s="104">
        <f>VLOOKUP(Table3[Symbol],stockComparisonTrading_excel!$A$2:$X$562,3,FALSE)</f>
        <v>0.6</v>
      </c>
      <c r="D430" s="105">
        <f>VLOOKUP(Table3[Symbol],stockComparisonTrading_excel!$A$2:$X$562,18,FALSE)</f>
        <v>35.659999999999997</v>
      </c>
      <c r="E430" s="105">
        <f>VLOOKUP(Table3[Symbol],stockComparisonTrading_excel!$A$2:$X$562,18,FALSE)</f>
        <v>35.659999999999997</v>
      </c>
      <c r="F430" s="105">
        <f>VLOOKUP(Table3[Symbol],stockComparisonTrading_excel!$A$2:$X$562,18,FALSE)</f>
        <v>35.659999999999997</v>
      </c>
      <c r="G430" s="105">
        <f>VLOOKUP(Table3[Symbol],stockComparisonTrading_excel!$A$2:$X$562,18,FALSE)</f>
        <v>35.659999999999997</v>
      </c>
      <c r="H430" s="105">
        <f>VLOOKUP(Table3[Symbol],stockComparisonTrading_excel!$A$2:$X$562,18,FALSE)</f>
        <v>35.659999999999997</v>
      </c>
      <c r="I430" s="105">
        <f>VLOOKUP(Table3[Symbol],stockComparisonTrading_excel!$A$2:$X$562,18,FALSE)</f>
        <v>35.659999999999997</v>
      </c>
      <c r="J430" s="105">
        <f>VLOOKUP(Table3[Symbol],stockComparisonTrading_excel!$A$2:$X$562,18,FALSE)</f>
        <v>35.659999999999997</v>
      </c>
      <c r="K430" s="105">
        <f>VLOOKUP(Table3[Symbol],stockComparisonTrading_excel!$A$2:$X$562,18,FALSE)</f>
        <v>35.659999999999997</v>
      </c>
      <c r="L430" s="105">
        <f>VLOOKUP(Table3[Symbol],stockComparisonTrading_excel!$A$2:$X$562,18,FALSE)</f>
        <v>35.659999999999997</v>
      </c>
      <c r="M430" s="105">
        <f>VLOOKUP(Table3[Symbol],stockComparisonTrading_excel!$A$2:$X$562,18,FALSE)</f>
        <v>35.659999999999997</v>
      </c>
      <c r="N430" s="105">
        <f>VLOOKUP(Table3[Symbol],stockComparisonTrading_excel!$A$2:$X$562,18,FALSE)</f>
        <v>35.659999999999997</v>
      </c>
      <c r="O430" s="105">
        <f>VLOOKUP(Table3[Symbol],stockComparisonTrading_excel!$A$2:$X$562,17,FALSE)</f>
        <v>4440140157.6000004</v>
      </c>
      <c r="P430" s="105">
        <f>VLOOKUP(Table3[Symbol],stockComparisonTrading_excel!$A$2:$X$562,18,FALSE)</f>
        <v>35.659999999999997</v>
      </c>
      <c r="Q430" s="105">
        <f>VLOOKUP(Table3[Symbol],stockComparisonTrading_excel!$A$2:$X$562,19,FALSE)</f>
        <v>5.62</v>
      </c>
      <c r="R430" s="105">
        <f>VLOOKUP(Table3[Symbol],stockComparisonTrading_excel!$A$2:$X$562,20,FALSE)</f>
        <v>0.19</v>
      </c>
      <c r="S430" s="105" t="str">
        <f>VLOOKUP(Table3[Symbol],stockComparisonTrading_excel!$A$2:$X$562,21,FALSE)</f>
        <v>-</v>
      </c>
      <c r="T430" s="105">
        <f>VLOOKUP(Table3[Symbol],stockComparisonTrading_excel!$A$2:$X$562,22,FALSE)</f>
        <v>467.94</v>
      </c>
      <c r="U430" s="105">
        <f>VLOOKUP(Table3[Symbol],stockComparisonTrading_excel!$A$2:$X$562,23,FALSE)</f>
        <v>4228704912</v>
      </c>
      <c r="V430" s="105">
        <f>VLOOKUP(Table3[Symbol],stockComparisonTrading_excel!$A$2:$X$562,24,FALSE)</f>
        <v>0.2</v>
      </c>
      <c r="W430" s="106" t="str">
        <f>VLOOKUP(Table3[Symbol],Finalcial!$A$2:$P$493,2)</f>
        <v>Q1/2013</v>
      </c>
      <c r="X430" s="107">
        <f>VLOOKUP(Table3[Symbol],Finalcial!$A$2:$P$493,3)</f>
        <v>41364</v>
      </c>
      <c r="Y430" s="107">
        <f>VLOOKUP(Table3[Symbol],Finalcial!$A$2:$P$493,4,FALSE)</f>
        <v>1518664</v>
      </c>
      <c r="Z430" s="107">
        <f>VLOOKUP(Table3[Symbol],Finalcial!$A$2:$P$493,5,FALSE)</f>
        <v>694305</v>
      </c>
      <c r="AA430" s="107">
        <f>VLOOKUP(Table3[Symbol],Finalcial!$A$2:$P$493,6,FALSE)</f>
        <v>845741</v>
      </c>
      <c r="AB430" s="107">
        <f>VLOOKUP(Table3[Symbol],Finalcial!$A$2:$P$493,7,FALSE)</f>
        <v>824243</v>
      </c>
      <c r="AC430" s="107">
        <f>VLOOKUP(Table3[Symbol],Finalcial!$A$2:$P$493,8,FALSE)</f>
        <v>366435</v>
      </c>
      <c r="AD430" s="107">
        <f>VLOOKUP(Table3[Symbol],Finalcial!$A$2:$P$493,9,FALSE)</f>
        <v>33838</v>
      </c>
      <c r="AE430" s="107">
        <f>VLOOKUP(Table3[Symbol],Finalcial!$A$2:$P$493,10,FALSE)</f>
        <v>0.01</v>
      </c>
      <c r="AF430" s="107">
        <f>VLOOKUP(Table3[Symbol],Finalcial!$A$2:$P$493,11,FALSE)</f>
        <v>0.84</v>
      </c>
      <c r="AG430" s="107">
        <f>VLOOKUP(Table3[Symbol],Finalcial!$A$2:$P$493,12,FALSE)</f>
        <v>9.23</v>
      </c>
      <c r="AH430" s="107">
        <f>VLOOKUP(Table3[Symbol],Finalcial!$A$2:$P$493,13,FALSE)</f>
        <v>8.89</v>
      </c>
      <c r="AI430" s="107">
        <f>VLOOKUP(Table3[Symbol],Finalcial!$A$2:$P$493,14,FALSE)</f>
        <v>15.63</v>
      </c>
      <c r="AJ430" s="108">
        <f t="shared" si="7"/>
        <v>20.518499911342278</v>
      </c>
    </row>
    <row r="431" spans="1:36" ht="18.55" customHeight="1" x14ac:dyDescent="0.3">
      <c r="A431" s="64" t="s">
        <v>306</v>
      </c>
      <c r="B431" s="14" t="str">
        <f>VLOOKUP(Table3[Symbol],stockComparisonTrading_excel!$A$2:$X$562,2,FALSE)</f>
        <v>Property &amp; Construction: Property Development</v>
      </c>
      <c r="C431" s="104">
        <f>VLOOKUP(Table3[Symbol],stockComparisonTrading_excel!$A$2:$X$562,3,FALSE)</f>
        <v>1.2</v>
      </c>
      <c r="D431" s="105">
        <f>VLOOKUP(Table3[Symbol],stockComparisonTrading_excel!$A$2:$X$562,18,FALSE)</f>
        <v>51</v>
      </c>
      <c r="E431" s="105">
        <f>VLOOKUP(Table3[Symbol],stockComparisonTrading_excel!$A$2:$X$562,18,FALSE)</f>
        <v>51</v>
      </c>
      <c r="F431" s="105">
        <f>VLOOKUP(Table3[Symbol],stockComparisonTrading_excel!$A$2:$X$562,18,FALSE)</f>
        <v>51</v>
      </c>
      <c r="G431" s="105">
        <f>VLOOKUP(Table3[Symbol],stockComparisonTrading_excel!$A$2:$X$562,18,FALSE)</f>
        <v>51</v>
      </c>
      <c r="H431" s="105">
        <f>VLOOKUP(Table3[Symbol],stockComparisonTrading_excel!$A$2:$X$562,18,FALSE)</f>
        <v>51</v>
      </c>
      <c r="I431" s="105">
        <f>VLOOKUP(Table3[Symbol],stockComparisonTrading_excel!$A$2:$X$562,18,FALSE)</f>
        <v>51</v>
      </c>
      <c r="J431" s="105">
        <f>VLOOKUP(Table3[Symbol],stockComparisonTrading_excel!$A$2:$X$562,18,FALSE)</f>
        <v>51</v>
      </c>
      <c r="K431" s="105">
        <f>VLOOKUP(Table3[Symbol],stockComparisonTrading_excel!$A$2:$X$562,18,FALSE)</f>
        <v>51</v>
      </c>
      <c r="L431" s="105">
        <f>VLOOKUP(Table3[Symbol],stockComparisonTrading_excel!$A$2:$X$562,18,FALSE)</f>
        <v>51</v>
      </c>
      <c r="M431" s="105">
        <f>VLOOKUP(Table3[Symbol],stockComparisonTrading_excel!$A$2:$X$562,18,FALSE)</f>
        <v>51</v>
      </c>
      <c r="N431" s="105">
        <f>VLOOKUP(Table3[Symbol],stockComparisonTrading_excel!$A$2:$X$562,18,FALSE)</f>
        <v>51</v>
      </c>
      <c r="O431" s="105">
        <f>VLOOKUP(Table3[Symbol],stockComparisonTrading_excel!$A$2:$X$562,17,FALSE)</f>
        <v>504000000</v>
      </c>
      <c r="P431" s="105">
        <f>VLOOKUP(Table3[Symbol],stockComparisonTrading_excel!$A$2:$X$562,18,FALSE)</f>
        <v>51</v>
      </c>
      <c r="Q431" s="105">
        <f>VLOOKUP(Table3[Symbol],stockComparisonTrading_excel!$A$2:$X$562,19,FALSE)</f>
        <v>0.8</v>
      </c>
      <c r="R431" s="105">
        <f>VLOOKUP(Table3[Symbol],stockComparisonTrading_excel!$A$2:$X$562,20,FALSE)</f>
        <v>1.88</v>
      </c>
      <c r="S431" s="105">
        <f>VLOOKUP(Table3[Symbol],stockComparisonTrading_excel!$A$2:$X$562,21,FALSE)</f>
        <v>3.33</v>
      </c>
      <c r="T431" s="105">
        <f>VLOOKUP(Table3[Symbol],stockComparisonTrading_excel!$A$2:$X$562,22,FALSE)</f>
        <v>223.33</v>
      </c>
      <c r="U431" s="105">
        <f>VLOOKUP(Table3[Symbol],stockComparisonTrading_excel!$A$2:$X$562,23,FALSE)</f>
        <v>336000000</v>
      </c>
      <c r="V431" s="105">
        <f>VLOOKUP(Table3[Symbol],stockComparisonTrading_excel!$A$2:$X$562,24,FALSE)</f>
        <v>1</v>
      </c>
      <c r="W431" s="106" t="str">
        <f>VLOOKUP(Table3[Symbol],Finalcial!$A$2:$P$493,2)</f>
        <v>Q1/2013</v>
      </c>
      <c r="X431" s="107">
        <f>VLOOKUP(Table3[Symbol],Finalcial!$A$2:$P$493,3)</f>
        <v>41364</v>
      </c>
      <c r="Y431" s="107">
        <f>VLOOKUP(Table3[Symbol],Finalcial!$A$2:$P$493,4,FALSE)</f>
        <v>877311</v>
      </c>
      <c r="Z431" s="107">
        <f>VLOOKUP(Table3[Symbol],Finalcial!$A$2:$P$493,5,FALSE)</f>
        <v>245347</v>
      </c>
      <c r="AA431" s="107">
        <f>VLOOKUP(Table3[Symbol],Finalcial!$A$2:$P$493,6,FALSE)</f>
        <v>336000</v>
      </c>
      <c r="AB431" s="107">
        <f>VLOOKUP(Table3[Symbol],Finalcial!$A$2:$P$493,7,FALSE)</f>
        <v>631964</v>
      </c>
      <c r="AC431" s="107">
        <f>VLOOKUP(Table3[Symbol],Finalcial!$A$2:$P$493,8,FALSE)</f>
        <v>60176</v>
      </c>
      <c r="AD431" s="107">
        <f>VLOOKUP(Table3[Symbol],Finalcial!$A$2:$P$493,9,FALSE)</f>
        <v>4630</v>
      </c>
      <c r="AE431" s="107">
        <f>VLOOKUP(Table3[Symbol],Finalcial!$A$2:$P$493,10,FALSE)</f>
        <v>0.01</v>
      </c>
      <c r="AF431" s="107">
        <f>VLOOKUP(Table3[Symbol],Finalcial!$A$2:$P$493,11,FALSE)</f>
        <v>0.39</v>
      </c>
      <c r="AG431" s="107">
        <f>VLOOKUP(Table3[Symbol],Finalcial!$A$2:$P$493,12,FALSE)</f>
        <v>7.69</v>
      </c>
      <c r="AH431" s="107">
        <f>VLOOKUP(Table3[Symbol],Finalcial!$A$2:$P$493,13,FALSE)</f>
        <v>3.64</v>
      </c>
      <c r="AI431" s="107">
        <f>VLOOKUP(Table3[Symbol],Finalcial!$A$2:$P$493,14,FALSE)</f>
        <v>1.57</v>
      </c>
      <c r="AJ431" s="108">
        <f t="shared" si="7"/>
        <v>52.990712742980563</v>
      </c>
    </row>
    <row r="432" spans="1:36" ht="18.55" customHeight="1" x14ac:dyDescent="0.3">
      <c r="A432" s="64" t="s">
        <v>265</v>
      </c>
      <c r="B432" s="14" t="str">
        <f>VLOOKUP(Table3[Symbol],stockComparisonTrading_excel!$A$2:$X$562,2,FALSE)</f>
        <v>Property &amp; Construction: Property Development</v>
      </c>
      <c r="C432" s="104">
        <f>VLOOKUP(Table3[Symbol],stockComparisonTrading_excel!$A$2:$X$562,3,FALSE)</f>
        <v>1.32</v>
      </c>
      <c r="D432" s="105">
        <f>VLOOKUP(Table3[Symbol],stockComparisonTrading_excel!$A$2:$X$562,18,FALSE)</f>
        <v>19.91</v>
      </c>
      <c r="E432" s="105">
        <f>VLOOKUP(Table3[Symbol],stockComparisonTrading_excel!$A$2:$X$562,18,FALSE)</f>
        <v>19.91</v>
      </c>
      <c r="F432" s="105">
        <f>VLOOKUP(Table3[Symbol],stockComparisonTrading_excel!$A$2:$X$562,18,FALSE)</f>
        <v>19.91</v>
      </c>
      <c r="G432" s="105">
        <f>VLOOKUP(Table3[Symbol],stockComparisonTrading_excel!$A$2:$X$562,18,FALSE)</f>
        <v>19.91</v>
      </c>
      <c r="H432" s="105">
        <f>VLOOKUP(Table3[Symbol],stockComparisonTrading_excel!$A$2:$X$562,18,FALSE)</f>
        <v>19.91</v>
      </c>
      <c r="I432" s="105">
        <f>VLOOKUP(Table3[Symbol],stockComparisonTrading_excel!$A$2:$X$562,18,FALSE)</f>
        <v>19.91</v>
      </c>
      <c r="J432" s="105">
        <f>VLOOKUP(Table3[Symbol],stockComparisonTrading_excel!$A$2:$X$562,18,FALSE)</f>
        <v>19.91</v>
      </c>
      <c r="K432" s="105">
        <f>VLOOKUP(Table3[Symbol],stockComparisonTrading_excel!$A$2:$X$562,18,FALSE)</f>
        <v>19.91</v>
      </c>
      <c r="L432" s="105">
        <f>VLOOKUP(Table3[Symbol],stockComparisonTrading_excel!$A$2:$X$562,18,FALSE)</f>
        <v>19.91</v>
      </c>
      <c r="M432" s="105">
        <f>VLOOKUP(Table3[Symbol],stockComparisonTrading_excel!$A$2:$X$562,18,FALSE)</f>
        <v>19.91</v>
      </c>
      <c r="N432" s="105">
        <f>VLOOKUP(Table3[Symbol],stockComparisonTrading_excel!$A$2:$X$562,18,FALSE)</f>
        <v>19.91</v>
      </c>
      <c r="O432" s="105">
        <f>VLOOKUP(Table3[Symbol],stockComparisonTrading_excel!$A$2:$X$562,17,FALSE)</f>
        <v>1992454887.3599999</v>
      </c>
      <c r="P432" s="105">
        <f>VLOOKUP(Table3[Symbol],stockComparisonTrading_excel!$A$2:$X$562,18,FALSE)</f>
        <v>19.91</v>
      </c>
      <c r="Q432" s="105">
        <f>VLOOKUP(Table3[Symbol],stockComparisonTrading_excel!$A$2:$X$562,19,FALSE)</f>
        <v>0.89</v>
      </c>
      <c r="R432" s="105">
        <f>VLOOKUP(Table3[Symbol],stockComparisonTrading_excel!$A$2:$X$562,20,FALSE)</f>
        <v>1.89</v>
      </c>
      <c r="S432" s="105">
        <f>VLOOKUP(Table3[Symbol],stockComparisonTrading_excel!$A$2:$X$562,21,FALSE)</f>
        <v>2.08</v>
      </c>
      <c r="T432" s="105">
        <f>VLOOKUP(Table3[Symbol],stockComparisonTrading_excel!$A$2:$X$562,22,FALSE)</f>
        <v>133.36000000000001</v>
      </c>
      <c r="U432" s="105">
        <f>VLOOKUP(Table3[Symbol],stockComparisonTrading_excel!$A$2:$X$562,23,FALSE)</f>
        <v>1185985052</v>
      </c>
      <c r="V432" s="105">
        <f>VLOOKUP(Table3[Symbol],stockComparisonTrading_excel!$A$2:$X$562,24,FALSE)</f>
        <v>1</v>
      </c>
      <c r="W432" s="106" t="str">
        <f>VLOOKUP(Table3[Symbol],Finalcial!$A$2:$P$493,2)</f>
        <v>Q1/2013</v>
      </c>
      <c r="X432" s="107">
        <f>VLOOKUP(Table3[Symbol],Finalcial!$A$2:$P$493,3)</f>
        <v>41364</v>
      </c>
      <c r="Y432" s="107">
        <f>VLOOKUP(Table3[Symbol],Finalcial!$A$2:$P$493,4,FALSE)</f>
        <v>3771696</v>
      </c>
      <c r="Z432" s="107">
        <f>VLOOKUP(Table3[Symbol],Finalcial!$A$2:$P$493,5,FALSE)</f>
        <v>1523458</v>
      </c>
      <c r="AA432" s="107">
        <f>VLOOKUP(Table3[Symbol],Finalcial!$A$2:$P$493,6,FALSE)</f>
        <v>1185985</v>
      </c>
      <c r="AB432" s="107">
        <f>VLOOKUP(Table3[Symbol],Finalcial!$A$2:$P$493,7,FALSE)</f>
        <v>2248238</v>
      </c>
      <c r="AC432" s="107">
        <f>VLOOKUP(Table3[Symbol],Finalcial!$A$2:$P$493,8,FALSE)</f>
        <v>372419</v>
      </c>
      <c r="AD432" s="107">
        <f>VLOOKUP(Table3[Symbol],Finalcial!$A$2:$P$493,9,FALSE)</f>
        <v>15277</v>
      </c>
      <c r="AE432" s="107">
        <f>VLOOKUP(Table3[Symbol],Finalcial!$A$2:$P$493,10,FALSE)</f>
        <v>0.01</v>
      </c>
      <c r="AF432" s="107">
        <f>VLOOKUP(Table3[Symbol],Finalcial!$A$2:$P$493,11,FALSE)</f>
        <v>0.68</v>
      </c>
      <c r="AG432" s="107">
        <f>VLOOKUP(Table3[Symbol],Finalcial!$A$2:$P$493,12,FALSE)</f>
        <v>4.0999999999999996</v>
      </c>
      <c r="AH432" s="107">
        <f>VLOOKUP(Table3[Symbol],Finalcial!$A$2:$P$493,13,FALSE)</f>
        <v>5.38</v>
      </c>
      <c r="AI432" s="107">
        <f>VLOOKUP(Table3[Symbol],Finalcial!$A$2:$P$493,14,FALSE)</f>
        <v>6.09</v>
      </c>
      <c r="AJ432" s="108">
        <f t="shared" si="7"/>
        <v>99.722327682136552</v>
      </c>
    </row>
    <row r="433" spans="1:36" ht="18.55" customHeight="1" x14ac:dyDescent="0.3">
      <c r="A433" s="64" t="s">
        <v>293</v>
      </c>
      <c r="B433" s="14" t="str">
        <f>VLOOKUP(Table3[Symbol],stockComparisonTrading_excel!$A$2:$X$562,2,FALSE)</f>
        <v>Property &amp; Construction: Property Development</v>
      </c>
      <c r="C433" s="104">
        <f>VLOOKUP(Table3[Symbol],stockComparisonTrading_excel!$A$2:$X$562,3,FALSE)</f>
        <v>1.05</v>
      </c>
      <c r="D433" s="105">
        <f>VLOOKUP(Table3[Symbol],stockComparisonTrading_excel!$A$2:$X$562,18,FALSE)</f>
        <v>41.64</v>
      </c>
      <c r="E433" s="105">
        <f>VLOOKUP(Table3[Symbol],stockComparisonTrading_excel!$A$2:$X$562,18,FALSE)</f>
        <v>41.64</v>
      </c>
      <c r="F433" s="105">
        <f>VLOOKUP(Table3[Symbol],stockComparisonTrading_excel!$A$2:$X$562,18,FALSE)</f>
        <v>41.64</v>
      </c>
      <c r="G433" s="105">
        <f>VLOOKUP(Table3[Symbol],stockComparisonTrading_excel!$A$2:$X$562,18,FALSE)</f>
        <v>41.64</v>
      </c>
      <c r="H433" s="105">
        <f>VLOOKUP(Table3[Symbol],stockComparisonTrading_excel!$A$2:$X$562,18,FALSE)</f>
        <v>41.64</v>
      </c>
      <c r="I433" s="105">
        <f>VLOOKUP(Table3[Symbol],stockComparisonTrading_excel!$A$2:$X$562,18,FALSE)</f>
        <v>41.64</v>
      </c>
      <c r="J433" s="105">
        <f>VLOOKUP(Table3[Symbol],stockComparisonTrading_excel!$A$2:$X$562,18,FALSE)</f>
        <v>41.64</v>
      </c>
      <c r="K433" s="105">
        <f>VLOOKUP(Table3[Symbol],stockComparisonTrading_excel!$A$2:$X$562,18,FALSE)</f>
        <v>41.64</v>
      </c>
      <c r="L433" s="105">
        <f>VLOOKUP(Table3[Symbol],stockComparisonTrading_excel!$A$2:$X$562,18,FALSE)</f>
        <v>41.64</v>
      </c>
      <c r="M433" s="105">
        <f>VLOOKUP(Table3[Symbol],stockComparisonTrading_excel!$A$2:$X$562,18,FALSE)</f>
        <v>41.64</v>
      </c>
      <c r="N433" s="105">
        <f>VLOOKUP(Table3[Symbol],stockComparisonTrading_excel!$A$2:$X$562,18,FALSE)</f>
        <v>41.64</v>
      </c>
      <c r="O433" s="105">
        <f>VLOOKUP(Table3[Symbol],stockComparisonTrading_excel!$A$2:$X$562,17,FALSE)</f>
        <v>9944897296.25</v>
      </c>
      <c r="P433" s="105">
        <f>VLOOKUP(Table3[Symbol],stockComparisonTrading_excel!$A$2:$X$562,18,FALSE)</f>
        <v>41.64</v>
      </c>
      <c r="Q433" s="105">
        <f>VLOOKUP(Table3[Symbol],stockComparisonTrading_excel!$A$2:$X$562,19,FALSE)</f>
        <v>1.1399999999999999</v>
      </c>
      <c r="R433" s="105">
        <f>VLOOKUP(Table3[Symbol],stockComparisonTrading_excel!$A$2:$X$562,20,FALSE)</f>
        <v>1.55</v>
      </c>
      <c r="S433" s="105">
        <f>VLOOKUP(Table3[Symbol],stockComparisonTrading_excel!$A$2:$X$562,21,FALSE)</f>
        <v>1.89</v>
      </c>
      <c r="T433" s="105">
        <f>VLOOKUP(Table3[Symbol],stockComparisonTrading_excel!$A$2:$X$562,22,FALSE)</f>
        <v>329.99</v>
      </c>
      <c r="U433" s="105">
        <f>VLOOKUP(Table3[Symbol],stockComparisonTrading_excel!$A$2:$X$562,23,FALSE)</f>
        <v>5682798455</v>
      </c>
      <c r="V433" s="105">
        <f>VLOOKUP(Table3[Symbol],stockComparisonTrading_excel!$A$2:$X$562,24,FALSE)</f>
        <v>1</v>
      </c>
      <c r="W433" s="106" t="str">
        <f>VLOOKUP(Table3[Symbol],Finalcial!$A$2:$P$493,2)</f>
        <v>Q1/2013</v>
      </c>
      <c r="X433" s="107">
        <f>VLOOKUP(Table3[Symbol],Finalcial!$A$2:$P$493,3)</f>
        <v>41364</v>
      </c>
      <c r="Y433" s="107">
        <f>VLOOKUP(Table3[Symbol],Finalcial!$A$2:$P$493,4,FALSE)</f>
        <v>27580420</v>
      </c>
      <c r="Z433" s="107">
        <f>VLOOKUP(Table3[Symbol],Finalcial!$A$2:$P$493,5,FALSE)</f>
        <v>18785978</v>
      </c>
      <c r="AA433" s="107">
        <f>VLOOKUP(Table3[Symbol],Finalcial!$A$2:$P$493,6,FALSE)</f>
        <v>5641048</v>
      </c>
      <c r="AB433" s="107">
        <f>VLOOKUP(Table3[Symbol],Finalcial!$A$2:$P$493,7,FALSE)</f>
        <v>8726309</v>
      </c>
      <c r="AC433" s="107">
        <f>VLOOKUP(Table3[Symbol],Finalcial!$A$2:$P$493,8,FALSE)</f>
        <v>2468556</v>
      </c>
      <c r="AD433" s="107">
        <f>VLOOKUP(Table3[Symbol],Finalcial!$A$2:$P$493,9,FALSE)</f>
        <v>83415</v>
      </c>
      <c r="AE433" s="107">
        <f>VLOOKUP(Table3[Symbol],Finalcial!$A$2:$P$493,10,FALSE)</f>
        <v>0.01</v>
      </c>
      <c r="AF433" s="107">
        <f>VLOOKUP(Table3[Symbol],Finalcial!$A$2:$P$493,11,FALSE)</f>
        <v>2.15</v>
      </c>
      <c r="AG433" s="107">
        <f>VLOOKUP(Table3[Symbol],Finalcial!$A$2:$P$493,12,FALSE)</f>
        <v>3.38</v>
      </c>
      <c r="AH433" s="107">
        <f>VLOOKUP(Table3[Symbol],Finalcial!$A$2:$P$493,13,FALSE)</f>
        <v>3.65</v>
      </c>
      <c r="AI433" s="107">
        <f>VLOOKUP(Table3[Symbol],Finalcial!$A$2:$P$493,14,FALSE)</f>
        <v>2.96</v>
      </c>
      <c r="AJ433" s="108">
        <f t="shared" si="7"/>
        <v>225.21102919139244</v>
      </c>
    </row>
    <row r="434" spans="1:36" ht="18.55" customHeight="1" x14ac:dyDescent="0.3">
      <c r="A434" s="64" t="s">
        <v>18</v>
      </c>
      <c r="B434" s="14" t="str">
        <f>VLOOKUP(Table3[Symbol],stockComparisonTrading_excel!$A$2:$X$562,2,FALSE)</f>
        <v>Property &amp; Construction: Property Development</v>
      </c>
      <c r="C434" s="104">
        <f>VLOOKUP(Table3[Symbol],stockComparisonTrading_excel!$A$2:$X$562,3,FALSE)</f>
        <v>4.18</v>
      </c>
      <c r="D434" s="105">
        <f>VLOOKUP(Table3[Symbol],stockComparisonTrading_excel!$A$2:$X$562,18,FALSE)</f>
        <v>44.56</v>
      </c>
      <c r="E434" s="105">
        <f>VLOOKUP(Table3[Symbol],stockComparisonTrading_excel!$A$2:$X$562,18,FALSE)</f>
        <v>44.56</v>
      </c>
      <c r="F434" s="105">
        <f>VLOOKUP(Table3[Symbol],stockComparisonTrading_excel!$A$2:$X$562,18,FALSE)</f>
        <v>44.56</v>
      </c>
      <c r="G434" s="105">
        <f>VLOOKUP(Table3[Symbol],stockComparisonTrading_excel!$A$2:$X$562,18,FALSE)</f>
        <v>44.56</v>
      </c>
      <c r="H434" s="105">
        <f>VLOOKUP(Table3[Symbol],stockComparisonTrading_excel!$A$2:$X$562,18,FALSE)</f>
        <v>44.56</v>
      </c>
      <c r="I434" s="105">
        <f>VLOOKUP(Table3[Symbol],stockComparisonTrading_excel!$A$2:$X$562,18,FALSE)</f>
        <v>44.56</v>
      </c>
      <c r="J434" s="105">
        <f>VLOOKUP(Table3[Symbol],stockComparisonTrading_excel!$A$2:$X$562,18,FALSE)</f>
        <v>44.56</v>
      </c>
      <c r="K434" s="105">
        <f>VLOOKUP(Table3[Symbol],stockComparisonTrading_excel!$A$2:$X$562,18,FALSE)</f>
        <v>44.56</v>
      </c>
      <c r="L434" s="105">
        <f>VLOOKUP(Table3[Symbol],stockComparisonTrading_excel!$A$2:$X$562,18,FALSE)</f>
        <v>44.56</v>
      </c>
      <c r="M434" s="105">
        <f>VLOOKUP(Table3[Symbol],stockComparisonTrading_excel!$A$2:$X$562,18,FALSE)</f>
        <v>44.56</v>
      </c>
      <c r="N434" s="105">
        <f>VLOOKUP(Table3[Symbol],stockComparisonTrading_excel!$A$2:$X$562,18,FALSE)</f>
        <v>44.56</v>
      </c>
      <c r="O434" s="105">
        <f>VLOOKUP(Table3[Symbol],stockComparisonTrading_excel!$A$2:$X$562,17,FALSE)</f>
        <v>3380680000</v>
      </c>
      <c r="P434" s="105">
        <f>VLOOKUP(Table3[Symbol],stockComparisonTrading_excel!$A$2:$X$562,18,FALSE)</f>
        <v>44.56</v>
      </c>
      <c r="Q434" s="105">
        <f>VLOOKUP(Table3[Symbol],stockComparisonTrading_excel!$A$2:$X$562,19,FALSE)</f>
        <v>1.35</v>
      </c>
      <c r="R434" s="105">
        <f>VLOOKUP(Table3[Symbol],stockComparisonTrading_excel!$A$2:$X$562,20,FALSE)</f>
        <v>3.32</v>
      </c>
      <c r="S434" s="105">
        <f>VLOOKUP(Table3[Symbol],stockComparisonTrading_excel!$A$2:$X$562,21,FALSE)</f>
        <v>0.9</v>
      </c>
      <c r="T434" s="105">
        <f>VLOOKUP(Table3[Symbol],stockComparisonTrading_excel!$A$2:$X$562,22,FALSE)</f>
        <v>1.19</v>
      </c>
      <c r="U434" s="105">
        <f>VLOOKUP(Table3[Symbol],stockComparisonTrading_excel!$A$2:$X$562,23,FALSE)</f>
        <v>758000000</v>
      </c>
      <c r="V434" s="105">
        <f>VLOOKUP(Table3[Symbol],stockComparisonTrading_excel!$A$2:$X$562,24,FALSE)</f>
        <v>1</v>
      </c>
      <c r="W434" s="106" t="e">
        <f>VLOOKUP(Table3[Symbol],Finalcial!$A$2:$P$493,2)</f>
        <v>#N/A</v>
      </c>
      <c r="X434" s="107" t="e">
        <f>VLOOKUP(Table3[Symbol],Finalcial!$A$2:$P$493,3)</f>
        <v>#N/A</v>
      </c>
      <c r="Y434" s="107">
        <f>VLOOKUP(Table3[Symbol],Finalcial!$A$2:$P$493,4,FALSE)</f>
        <v>7598316</v>
      </c>
      <c r="Z434" s="107">
        <f>VLOOKUP(Table3[Symbol],Finalcial!$A$2:$P$493,5,FALSE)</f>
        <v>5085193</v>
      </c>
      <c r="AA434" s="107">
        <f>VLOOKUP(Table3[Symbol],Finalcial!$A$2:$P$493,6,FALSE)</f>
        <v>758000</v>
      </c>
      <c r="AB434" s="107">
        <f>VLOOKUP(Table3[Symbol],Finalcial!$A$2:$P$493,7,FALSE)</f>
        <v>2513123</v>
      </c>
      <c r="AC434" s="107">
        <f>VLOOKUP(Table3[Symbol],Finalcial!$A$2:$P$493,8,FALSE)</f>
        <v>267067</v>
      </c>
      <c r="AD434" s="107">
        <f>VLOOKUP(Table3[Symbol],Finalcial!$A$2:$P$493,9,FALSE)</f>
        <v>4100</v>
      </c>
      <c r="AE434" s="107">
        <f>VLOOKUP(Table3[Symbol],Finalcial!$A$2:$P$493,10,FALSE)</f>
        <v>0.01</v>
      </c>
      <c r="AF434" s="107">
        <f>VLOOKUP(Table3[Symbol],Finalcial!$A$2:$P$493,11,FALSE)</f>
        <v>2.02</v>
      </c>
      <c r="AG434" s="107">
        <f>VLOOKUP(Table3[Symbol],Finalcial!$A$2:$P$493,12,FALSE)</f>
        <v>1.54</v>
      </c>
      <c r="AH434" s="107">
        <f>VLOOKUP(Table3[Symbol],Finalcial!$A$2:$P$493,13,FALSE)</f>
        <v>2.4</v>
      </c>
      <c r="AI434" s="107">
        <f>VLOOKUP(Table3[Symbol],Finalcial!$A$2:$P$493,14,FALSE)</f>
        <v>3.06</v>
      </c>
      <c r="AJ434" s="108">
        <f t="shared" si="7"/>
        <v>1240.2909756097561</v>
      </c>
    </row>
    <row r="435" spans="1:36" ht="18.55" customHeight="1" x14ac:dyDescent="0.3">
      <c r="A435" s="64" t="s">
        <v>180</v>
      </c>
      <c r="B435" s="14" t="str">
        <f>VLOOKUP(Table3[Symbol],stockComparisonTrading_excel!$A$2:$X$562,2,FALSE)</f>
        <v>Resources: Energy &amp; Utilities</v>
      </c>
      <c r="C435" s="104">
        <f>VLOOKUP(Table3[Symbol],stockComparisonTrading_excel!$A$2:$X$562,3,FALSE)</f>
        <v>4.12</v>
      </c>
      <c r="D435" s="105" t="str">
        <f>VLOOKUP(Table3[Symbol],stockComparisonTrading_excel!$A$2:$X$562,18,FALSE)</f>
        <v>N/A</v>
      </c>
      <c r="E435" s="105" t="str">
        <f>VLOOKUP(Table3[Symbol],stockComparisonTrading_excel!$A$2:$X$562,18,FALSE)</f>
        <v>N/A</v>
      </c>
      <c r="F435" s="105" t="str">
        <f>VLOOKUP(Table3[Symbol],stockComparisonTrading_excel!$A$2:$X$562,18,FALSE)</f>
        <v>N/A</v>
      </c>
      <c r="G435" s="105" t="str">
        <f>VLOOKUP(Table3[Symbol],stockComparisonTrading_excel!$A$2:$X$562,18,FALSE)</f>
        <v>N/A</v>
      </c>
      <c r="H435" s="105" t="str">
        <f>VLOOKUP(Table3[Symbol],stockComparisonTrading_excel!$A$2:$X$562,18,FALSE)</f>
        <v>N/A</v>
      </c>
      <c r="I435" s="105" t="str">
        <f>VLOOKUP(Table3[Symbol],stockComparisonTrading_excel!$A$2:$X$562,18,FALSE)</f>
        <v>N/A</v>
      </c>
      <c r="J435" s="105" t="str">
        <f>VLOOKUP(Table3[Symbol],stockComparisonTrading_excel!$A$2:$X$562,18,FALSE)</f>
        <v>N/A</v>
      </c>
      <c r="K435" s="105" t="str">
        <f>VLOOKUP(Table3[Symbol],stockComparisonTrading_excel!$A$2:$X$562,18,FALSE)</f>
        <v>N/A</v>
      </c>
      <c r="L435" s="105" t="str">
        <f>VLOOKUP(Table3[Symbol],stockComparisonTrading_excel!$A$2:$X$562,18,FALSE)</f>
        <v>N/A</v>
      </c>
      <c r="M435" s="105" t="str">
        <f>VLOOKUP(Table3[Symbol],stockComparisonTrading_excel!$A$2:$X$562,18,FALSE)</f>
        <v>N/A</v>
      </c>
      <c r="N435" s="105" t="str">
        <f>VLOOKUP(Table3[Symbol],stockComparisonTrading_excel!$A$2:$X$562,18,FALSE)</f>
        <v>N/A</v>
      </c>
      <c r="O435" s="105">
        <f>VLOOKUP(Table3[Symbol],stockComparisonTrading_excel!$A$2:$X$562,17,FALSE)</f>
        <v>80920300214.160004</v>
      </c>
      <c r="P435" s="105" t="str">
        <f>VLOOKUP(Table3[Symbol],stockComparisonTrading_excel!$A$2:$X$562,18,FALSE)</f>
        <v>N/A</v>
      </c>
      <c r="Q435" s="105">
        <f>VLOOKUP(Table3[Symbol],stockComparisonTrading_excel!$A$2:$X$562,19,FALSE)</f>
        <v>1.06</v>
      </c>
      <c r="R435" s="105">
        <f>VLOOKUP(Table3[Symbol],stockComparisonTrading_excel!$A$2:$X$562,20,FALSE)</f>
        <v>3.75</v>
      </c>
      <c r="S435" s="105">
        <f>VLOOKUP(Table3[Symbol],stockComparisonTrading_excel!$A$2:$X$562,21,FALSE)</f>
        <v>2.02</v>
      </c>
      <c r="T435" s="105">
        <f>VLOOKUP(Table3[Symbol],stockComparisonTrading_excel!$A$2:$X$562,22,FALSE)</f>
        <v>30.32</v>
      </c>
      <c r="U435" s="105">
        <f>VLOOKUP(Table3[Symbol],stockComparisonTrading_excel!$A$2:$X$562,23,FALSE)</f>
        <v>20434419246</v>
      </c>
      <c r="V435" s="105">
        <f>VLOOKUP(Table3[Symbol],stockComparisonTrading_excel!$A$2:$X$562,24,FALSE)</f>
        <v>1</v>
      </c>
      <c r="W435" s="106" t="str">
        <f>VLOOKUP(Table3[Symbol],Finalcial!$A$2:$P$493,2)</f>
        <v>Q1/2013</v>
      </c>
      <c r="X435" s="107">
        <f>VLOOKUP(Table3[Symbol],Finalcial!$A$2:$P$493,3)</f>
        <v>41364</v>
      </c>
      <c r="Y435" s="107">
        <f>VLOOKUP(Table3[Symbol],Finalcial!$A$2:$P$493,4,FALSE)</f>
        <v>145897790</v>
      </c>
      <c r="Z435" s="107">
        <f>VLOOKUP(Table3[Symbol],Finalcial!$A$2:$P$493,5,FALSE)</f>
        <v>69279255</v>
      </c>
      <c r="AA435" s="107">
        <f>VLOOKUP(Table3[Symbol],Finalcial!$A$2:$P$493,6,FALSE)</f>
        <v>20434419</v>
      </c>
      <c r="AB435" s="107">
        <f>VLOOKUP(Table3[Symbol],Finalcial!$A$2:$P$493,7,FALSE)</f>
        <v>76550450</v>
      </c>
      <c r="AC435" s="107">
        <f>VLOOKUP(Table3[Symbol],Finalcial!$A$2:$P$493,8,FALSE)</f>
        <v>71890812</v>
      </c>
      <c r="AD435" s="107">
        <f>VLOOKUP(Table3[Symbol],Finalcial!$A$2:$P$493,9,FALSE)</f>
        <v>153079</v>
      </c>
      <c r="AE435" s="107">
        <f>VLOOKUP(Table3[Symbol],Finalcial!$A$2:$P$493,10,FALSE)</f>
        <v>0.01</v>
      </c>
      <c r="AF435" s="107">
        <f>VLOOKUP(Table3[Symbol],Finalcial!$A$2:$P$493,11,FALSE)</f>
        <v>0.91</v>
      </c>
      <c r="AG435" s="107">
        <f>VLOOKUP(Table3[Symbol],Finalcial!$A$2:$P$493,12,FALSE)</f>
        <v>0.21</v>
      </c>
      <c r="AH435" s="107">
        <f>VLOOKUP(Table3[Symbol],Finalcial!$A$2:$P$493,13,FALSE)</f>
        <v>-0.52</v>
      </c>
      <c r="AI435" s="107">
        <f>VLOOKUP(Table3[Symbol],Finalcial!$A$2:$P$493,14,FALSE)</f>
        <v>-2.2799999999999998</v>
      </c>
      <c r="AJ435" s="108">
        <f t="shared" si="7"/>
        <v>452.5719073158304</v>
      </c>
    </row>
    <row r="436" spans="1:36" ht="18.55" customHeight="1" x14ac:dyDescent="0.3">
      <c r="A436" s="64" t="s">
        <v>175</v>
      </c>
      <c r="B436" s="14" t="str">
        <f>VLOOKUP(Table3[Symbol],stockComparisonTrading_excel!$A$2:$X$562,2,FALSE)</f>
        <v>Technology: Communication Technology</v>
      </c>
      <c r="C436" s="104">
        <f>VLOOKUP(Table3[Symbol],stockComparisonTrading_excel!$A$2:$X$562,3,FALSE)</f>
        <v>2.48</v>
      </c>
      <c r="D436" s="105">
        <f>VLOOKUP(Table3[Symbol],stockComparisonTrading_excel!$A$2:$X$562,18,FALSE)</f>
        <v>85.83</v>
      </c>
      <c r="E436" s="105">
        <f>VLOOKUP(Table3[Symbol],stockComparisonTrading_excel!$A$2:$X$562,18,FALSE)</f>
        <v>85.83</v>
      </c>
      <c r="F436" s="105">
        <f>VLOOKUP(Table3[Symbol],stockComparisonTrading_excel!$A$2:$X$562,18,FALSE)</f>
        <v>85.83</v>
      </c>
      <c r="G436" s="105">
        <f>VLOOKUP(Table3[Symbol],stockComparisonTrading_excel!$A$2:$X$562,18,FALSE)</f>
        <v>85.83</v>
      </c>
      <c r="H436" s="105">
        <f>VLOOKUP(Table3[Symbol],stockComparisonTrading_excel!$A$2:$X$562,18,FALSE)</f>
        <v>85.83</v>
      </c>
      <c r="I436" s="105">
        <f>VLOOKUP(Table3[Symbol],stockComparisonTrading_excel!$A$2:$X$562,18,FALSE)</f>
        <v>85.83</v>
      </c>
      <c r="J436" s="105">
        <f>VLOOKUP(Table3[Symbol],stockComparisonTrading_excel!$A$2:$X$562,18,FALSE)</f>
        <v>85.83</v>
      </c>
      <c r="K436" s="105">
        <f>VLOOKUP(Table3[Symbol],stockComparisonTrading_excel!$A$2:$X$562,18,FALSE)</f>
        <v>85.83</v>
      </c>
      <c r="L436" s="105">
        <f>VLOOKUP(Table3[Symbol],stockComparisonTrading_excel!$A$2:$X$562,18,FALSE)</f>
        <v>85.83</v>
      </c>
      <c r="M436" s="105">
        <f>VLOOKUP(Table3[Symbol],stockComparisonTrading_excel!$A$2:$X$562,18,FALSE)</f>
        <v>85.83</v>
      </c>
      <c r="N436" s="105">
        <f>VLOOKUP(Table3[Symbol],stockComparisonTrading_excel!$A$2:$X$562,18,FALSE)</f>
        <v>85.83</v>
      </c>
      <c r="O436" s="105">
        <f>VLOOKUP(Table3[Symbol],stockComparisonTrading_excel!$A$2:$X$562,17,FALSE)</f>
        <v>920076540.32000005</v>
      </c>
      <c r="P436" s="105">
        <f>VLOOKUP(Table3[Symbol],stockComparisonTrading_excel!$A$2:$X$562,18,FALSE)</f>
        <v>85.83</v>
      </c>
      <c r="Q436" s="105">
        <f>VLOOKUP(Table3[Symbol],stockComparisonTrading_excel!$A$2:$X$562,19,FALSE)</f>
        <v>1.87</v>
      </c>
      <c r="R436" s="105">
        <f>VLOOKUP(Table3[Symbol],stockComparisonTrading_excel!$A$2:$X$562,20,FALSE)</f>
        <v>1.97</v>
      </c>
      <c r="S436" s="105" t="str">
        <f>VLOOKUP(Table3[Symbol],stockComparisonTrading_excel!$A$2:$X$562,21,FALSE)</f>
        <v>-</v>
      </c>
      <c r="T436" s="105">
        <f>VLOOKUP(Table3[Symbol],stockComparisonTrading_excel!$A$2:$X$562,22,FALSE)</f>
        <v>487.82</v>
      </c>
      <c r="U436" s="105">
        <f>VLOOKUP(Table3[Symbol],stockComparisonTrading_excel!$A$2:$X$562,23,FALSE)</f>
        <v>250020799</v>
      </c>
      <c r="V436" s="105">
        <f>VLOOKUP(Table3[Symbol],stockComparisonTrading_excel!$A$2:$X$562,24,FALSE)</f>
        <v>1</v>
      </c>
      <c r="W436" s="106" t="str">
        <f>VLOOKUP(Table3[Symbol],Finalcial!$A$2:$P$493,2)</f>
        <v>Q1/2013</v>
      </c>
      <c r="X436" s="107">
        <f>VLOOKUP(Table3[Symbol],Finalcial!$A$2:$P$493,3)</f>
        <v>41364</v>
      </c>
      <c r="Y436" s="107">
        <f>VLOOKUP(Table3[Symbol],Finalcial!$A$2:$P$493,4,FALSE)</f>
        <v>675474</v>
      </c>
      <c r="Z436" s="107">
        <f>VLOOKUP(Table3[Symbol],Finalcial!$A$2:$P$493,5,FALSE)</f>
        <v>184128</v>
      </c>
      <c r="AA436" s="107">
        <f>VLOOKUP(Table3[Symbol],Finalcial!$A$2:$P$493,6,FALSE)</f>
        <v>250021</v>
      </c>
      <c r="AB436" s="107">
        <f>VLOOKUP(Table3[Symbol],Finalcial!$A$2:$P$493,7,FALSE)</f>
        <v>491346</v>
      </c>
      <c r="AC436" s="107">
        <f>VLOOKUP(Table3[Symbol],Finalcial!$A$2:$P$493,8,FALSE)</f>
        <v>93921</v>
      </c>
      <c r="AD436" s="107">
        <f>VLOOKUP(Table3[Symbol],Finalcial!$A$2:$P$493,9,FALSE)</f>
        <v>1764</v>
      </c>
      <c r="AE436" s="107">
        <f>VLOOKUP(Table3[Symbol],Finalcial!$A$2:$P$493,10,FALSE)</f>
        <v>0.01</v>
      </c>
      <c r="AF436" s="107">
        <f>VLOOKUP(Table3[Symbol],Finalcial!$A$2:$P$493,11,FALSE)</f>
        <v>0.37</v>
      </c>
      <c r="AG436" s="107">
        <f>VLOOKUP(Table3[Symbol],Finalcial!$A$2:$P$493,12,FALSE)</f>
        <v>1.88</v>
      </c>
      <c r="AH436" s="107">
        <f>VLOOKUP(Table3[Symbol],Finalcial!$A$2:$P$493,13,FALSE)</f>
        <v>1.42</v>
      </c>
      <c r="AI436" s="107">
        <f>VLOOKUP(Table3[Symbol],Finalcial!$A$2:$P$493,14,FALSE)</f>
        <v>2.21</v>
      </c>
      <c r="AJ436" s="108">
        <f t="shared" ref="AJ436:AJ504" si="8">Z436/AD436</f>
        <v>104.38095238095238</v>
      </c>
    </row>
    <row r="437" spans="1:36" ht="18.55" customHeight="1" x14ac:dyDescent="0.3">
      <c r="A437" s="64" t="s">
        <v>190</v>
      </c>
      <c r="B437" s="14" t="str">
        <f>VLOOKUP(Table3[Symbol],stockComparisonTrading_excel!$A$2:$X$562,2,FALSE)</f>
        <v>Technology: Communication Technology</v>
      </c>
      <c r="C437" s="104">
        <f>VLOOKUP(Table3[Symbol],stockComparisonTrading_excel!$A$2:$X$562,3,FALSE)</f>
        <v>2.2200000000000002</v>
      </c>
      <c r="D437" s="105" t="str">
        <f>VLOOKUP(Table3[Symbol],stockComparisonTrading_excel!$A$2:$X$562,18,FALSE)</f>
        <v>N/A</v>
      </c>
      <c r="E437" s="105" t="str">
        <f>VLOOKUP(Table3[Symbol],stockComparisonTrading_excel!$A$2:$X$562,18,FALSE)</f>
        <v>N/A</v>
      </c>
      <c r="F437" s="105" t="str">
        <f>VLOOKUP(Table3[Symbol],stockComparisonTrading_excel!$A$2:$X$562,18,FALSE)</f>
        <v>N/A</v>
      </c>
      <c r="G437" s="105" t="str">
        <f>VLOOKUP(Table3[Symbol],stockComparisonTrading_excel!$A$2:$X$562,18,FALSE)</f>
        <v>N/A</v>
      </c>
      <c r="H437" s="105" t="str">
        <f>VLOOKUP(Table3[Symbol],stockComparisonTrading_excel!$A$2:$X$562,18,FALSE)</f>
        <v>N/A</v>
      </c>
      <c r="I437" s="105" t="str">
        <f>VLOOKUP(Table3[Symbol],stockComparisonTrading_excel!$A$2:$X$562,18,FALSE)</f>
        <v>N/A</v>
      </c>
      <c r="J437" s="105" t="str">
        <f>VLOOKUP(Table3[Symbol],stockComparisonTrading_excel!$A$2:$X$562,18,FALSE)</f>
        <v>N/A</v>
      </c>
      <c r="K437" s="105" t="str">
        <f>VLOOKUP(Table3[Symbol],stockComparisonTrading_excel!$A$2:$X$562,18,FALSE)</f>
        <v>N/A</v>
      </c>
      <c r="L437" s="105" t="str">
        <f>VLOOKUP(Table3[Symbol],stockComparisonTrading_excel!$A$2:$X$562,18,FALSE)</f>
        <v>N/A</v>
      </c>
      <c r="M437" s="105" t="str">
        <f>VLOOKUP(Table3[Symbol],stockComparisonTrading_excel!$A$2:$X$562,18,FALSE)</f>
        <v>N/A</v>
      </c>
      <c r="N437" s="105" t="str">
        <f>VLOOKUP(Table3[Symbol],stockComparisonTrading_excel!$A$2:$X$562,18,FALSE)</f>
        <v>N/A</v>
      </c>
      <c r="O437" s="105">
        <f>VLOOKUP(Table3[Symbol],stockComparisonTrading_excel!$A$2:$X$562,17,FALSE)</f>
        <v>1638980936</v>
      </c>
      <c r="P437" s="105" t="str">
        <f>VLOOKUP(Table3[Symbol],stockComparisonTrading_excel!$A$2:$X$562,18,FALSE)</f>
        <v>N/A</v>
      </c>
      <c r="Q437" s="105">
        <f>VLOOKUP(Table3[Symbol],stockComparisonTrading_excel!$A$2:$X$562,19,FALSE)</f>
        <v>1.28</v>
      </c>
      <c r="R437" s="105">
        <f>VLOOKUP(Table3[Symbol],stockComparisonTrading_excel!$A$2:$X$562,20,FALSE)</f>
        <v>1.81</v>
      </c>
      <c r="S437" s="105">
        <f>VLOOKUP(Table3[Symbol],stockComparisonTrading_excel!$A$2:$X$562,21,FALSE)</f>
        <v>4.3099999999999996</v>
      </c>
      <c r="T437" s="105">
        <f>VLOOKUP(Table3[Symbol],stockComparisonTrading_excel!$A$2:$X$562,22,FALSE)</f>
        <v>146.49</v>
      </c>
      <c r="U437" s="105">
        <f>VLOOKUP(Table3[Symbol],stockComparisonTrading_excel!$A$2:$X$562,23,FALSE)</f>
        <v>706457300</v>
      </c>
      <c r="V437" s="105">
        <f>VLOOKUP(Table3[Symbol],stockComparisonTrading_excel!$A$2:$X$562,24,FALSE)</f>
        <v>1</v>
      </c>
      <c r="W437" s="106" t="str">
        <f>VLOOKUP(Table3[Symbol],Finalcial!$A$2:$P$493,2)</f>
        <v>Q1/2013</v>
      </c>
      <c r="X437" s="107">
        <f>VLOOKUP(Table3[Symbol],Finalcial!$A$2:$P$493,3)</f>
        <v>41364</v>
      </c>
      <c r="Y437" s="107">
        <f>VLOOKUP(Table3[Symbol],Finalcial!$A$2:$P$493,4,FALSE)</f>
        <v>2369742</v>
      </c>
      <c r="Z437" s="107">
        <f>VLOOKUP(Table3[Symbol],Finalcial!$A$2:$P$493,5,FALSE)</f>
        <v>1101410</v>
      </c>
      <c r="AA437" s="107">
        <f>VLOOKUP(Table3[Symbol],Finalcial!$A$2:$P$493,6,FALSE)</f>
        <v>706457</v>
      </c>
      <c r="AB437" s="107">
        <f>VLOOKUP(Table3[Symbol],Finalcial!$A$2:$P$493,7,FALSE)</f>
        <v>1275993</v>
      </c>
      <c r="AC437" s="107">
        <f>VLOOKUP(Table3[Symbol],Finalcial!$A$2:$P$493,8,FALSE)</f>
        <v>109773</v>
      </c>
      <c r="AD437" s="107">
        <f>VLOOKUP(Table3[Symbol],Finalcial!$A$2:$P$493,9,FALSE)</f>
        <v>5648</v>
      </c>
      <c r="AE437" s="107">
        <f>VLOOKUP(Table3[Symbol],Finalcial!$A$2:$P$493,10,FALSE)</f>
        <v>0.01</v>
      </c>
      <c r="AF437" s="107">
        <f>VLOOKUP(Table3[Symbol],Finalcial!$A$2:$P$493,11,FALSE)</f>
        <v>0.86</v>
      </c>
      <c r="AG437" s="107">
        <f>VLOOKUP(Table3[Symbol],Finalcial!$A$2:$P$493,12,FALSE)</f>
        <v>5.15</v>
      </c>
      <c r="AH437" s="107">
        <f>VLOOKUP(Table3[Symbol],Finalcial!$A$2:$P$493,13,FALSE)</f>
        <v>-2.96</v>
      </c>
      <c r="AI437" s="107">
        <f>VLOOKUP(Table3[Symbol],Finalcial!$A$2:$P$493,14,FALSE)</f>
        <v>-11.8</v>
      </c>
      <c r="AJ437" s="108">
        <f t="shared" si="8"/>
        <v>195.00885269121812</v>
      </c>
    </row>
    <row r="438" spans="1:36" ht="18.55" customHeight="1" x14ac:dyDescent="0.3">
      <c r="A438" s="38" t="s">
        <v>131</v>
      </c>
      <c r="B438" s="14" t="str">
        <f>VLOOKUP(Table3[Symbol],stockComparisonTrading_excel!$A$2:$X$562,2,FALSE)</f>
        <v>Agribusiness</v>
      </c>
      <c r="C438" s="104">
        <f>VLOOKUP(Table3[Symbol],stockComparisonTrading_excel!$A$2:$X$562,3,FALSE)</f>
        <v>1.21</v>
      </c>
      <c r="D438" s="105">
        <f>VLOOKUP(Table3[Symbol],stockComparisonTrading_excel!$A$2:$X$562,18,FALSE)</f>
        <v>56.59</v>
      </c>
      <c r="E438" s="105">
        <f>VLOOKUP(Table3[Symbol],stockComparisonTrading_excel!$A$2:$X$562,18,FALSE)</f>
        <v>56.59</v>
      </c>
      <c r="F438" s="105">
        <f>VLOOKUP(Table3[Symbol],stockComparisonTrading_excel!$A$2:$X$562,18,FALSE)</f>
        <v>56.59</v>
      </c>
      <c r="G438" s="105">
        <f>VLOOKUP(Table3[Symbol],stockComparisonTrading_excel!$A$2:$X$562,18,FALSE)</f>
        <v>56.59</v>
      </c>
      <c r="H438" s="105">
        <f>VLOOKUP(Table3[Symbol],stockComparisonTrading_excel!$A$2:$X$562,18,FALSE)</f>
        <v>56.59</v>
      </c>
      <c r="I438" s="105">
        <f>VLOOKUP(Table3[Symbol],stockComparisonTrading_excel!$A$2:$X$562,18,FALSE)</f>
        <v>56.59</v>
      </c>
      <c r="J438" s="105">
        <f>VLOOKUP(Table3[Symbol],stockComparisonTrading_excel!$A$2:$X$562,18,FALSE)</f>
        <v>56.59</v>
      </c>
      <c r="K438" s="105">
        <f>VLOOKUP(Table3[Symbol],stockComparisonTrading_excel!$A$2:$X$562,18,FALSE)</f>
        <v>56.59</v>
      </c>
      <c r="L438" s="105">
        <f>VLOOKUP(Table3[Symbol],stockComparisonTrading_excel!$A$2:$X$562,18,FALSE)</f>
        <v>56.59</v>
      </c>
      <c r="M438" s="105">
        <f>VLOOKUP(Table3[Symbol],stockComparisonTrading_excel!$A$2:$X$562,18,FALSE)</f>
        <v>56.59</v>
      </c>
      <c r="N438" s="105">
        <f>VLOOKUP(Table3[Symbol],stockComparisonTrading_excel!$A$2:$X$562,18,FALSE)</f>
        <v>56.59</v>
      </c>
      <c r="O438" s="105">
        <f>VLOOKUP(Table3[Symbol],stockComparisonTrading_excel!$A$2:$X$562,17,FALSE)</f>
        <v>3697400000</v>
      </c>
      <c r="P438" s="105">
        <f>VLOOKUP(Table3[Symbol],stockComparisonTrading_excel!$A$2:$X$562,18,FALSE)</f>
        <v>56.59</v>
      </c>
      <c r="Q438" s="105">
        <f>VLOOKUP(Table3[Symbol],stockComparisonTrading_excel!$A$2:$X$562,19,FALSE)</f>
        <v>2.4</v>
      </c>
      <c r="R438" s="105">
        <f>VLOOKUP(Table3[Symbol],stockComparisonTrading_excel!$A$2:$X$562,20,FALSE)</f>
        <v>0.56000000000000005</v>
      </c>
      <c r="S438" s="105" t="str">
        <f>VLOOKUP(Table3[Symbol],stockComparisonTrading_excel!$A$2:$X$562,21,FALSE)</f>
        <v>-</v>
      </c>
      <c r="T438" s="105">
        <f>VLOOKUP(Table3[Symbol],stockComparisonTrading_excel!$A$2:$X$562,22,FALSE)</f>
        <v>122.27</v>
      </c>
      <c r="U438" s="105">
        <f>VLOOKUP(Table3[Symbol],stockComparisonTrading_excel!$A$2:$X$562,23,FALSE)</f>
        <v>2780000000</v>
      </c>
      <c r="V438" s="105">
        <f>VLOOKUP(Table3[Symbol],stockComparisonTrading_excel!$A$2:$X$562,24,FALSE)</f>
        <v>1</v>
      </c>
      <c r="W438" s="106" t="str">
        <f>VLOOKUP(Table3[Symbol],Finalcial!$A$2:$P$493,2)</f>
        <v>Q1/2013</v>
      </c>
      <c r="X438" s="107">
        <f>VLOOKUP(Table3[Symbol],Finalcial!$A$2:$P$493,3)</f>
        <v>41364</v>
      </c>
      <c r="Y438" s="107">
        <f>VLOOKUP(Table3[Symbol],Finalcial!$A$2:$P$493,4,FALSE)</f>
        <v>1545988.52</v>
      </c>
      <c r="Z438" s="107">
        <f>VLOOKUP(Table3[Symbol],Finalcial!$A$2:$P$493,5,FALSE)</f>
        <v>2918.98</v>
      </c>
      <c r="AA438" s="107">
        <f>VLOOKUP(Table3[Symbol],Finalcial!$A$2:$P$493,6,FALSE)</f>
        <v>2780000</v>
      </c>
      <c r="AB438" s="107">
        <f>VLOOKUP(Table3[Symbol],Finalcial!$A$2:$P$493,7,FALSE)</f>
        <v>1543069.54</v>
      </c>
      <c r="AC438" s="107">
        <f>VLOOKUP(Table3[Symbol],Finalcial!$A$2:$P$493,8,FALSE)</f>
        <v>9120.4599999999991</v>
      </c>
      <c r="AD438" s="107">
        <f>VLOOKUP(Table3[Symbol],Finalcial!$A$2:$P$493,9,FALSE)</f>
        <v>1539.45</v>
      </c>
      <c r="AE438" s="107">
        <f>VLOOKUP(Table3[Symbol],Finalcial!$A$2:$P$493,10,FALSE)</f>
        <v>0</v>
      </c>
      <c r="AF438" s="107">
        <f>VLOOKUP(Table3[Symbol],Finalcial!$A$2:$P$493,11,FALSE)</f>
        <v>0</v>
      </c>
      <c r="AG438" s="107">
        <f>VLOOKUP(Table3[Symbol],Finalcial!$A$2:$P$493,12,FALSE)</f>
        <v>16.88</v>
      </c>
      <c r="AH438" s="107">
        <f>VLOOKUP(Table3[Symbol],Finalcial!$A$2:$P$493,13,FALSE)</f>
        <v>4.33</v>
      </c>
      <c r="AI438" s="107">
        <f>VLOOKUP(Table3[Symbol],Finalcial!$A$2:$P$493,14,FALSE)</f>
        <v>4.33</v>
      </c>
      <c r="AJ438" s="108">
        <f t="shared" si="8"/>
        <v>1.896118743707168</v>
      </c>
    </row>
    <row r="439" spans="1:36" ht="18.55" customHeight="1" x14ac:dyDescent="0.3">
      <c r="A439" s="38" t="s">
        <v>34</v>
      </c>
      <c r="B439" s="14" t="str">
        <f>VLOOKUP(Table3[Symbol],stockComparisonTrading_excel!$A$2:$X$562,2,FALSE)</f>
        <v>Financials: Finance and Securities</v>
      </c>
      <c r="C439" s="104">
        <f>VLOOKUP(Table3[Symbol],stockComparisonTrading_excel!$A$2:$X$562,3,FALSE)</f>
        <v>0.91</v>
      </c>
      <c r="D439" s="105">
        <f>VLOOKUP(Table3[Symbol],stockComparisonTrading_excel!$A$2:$X$562,18,FALSE)</f>
        <v>29.04</v>
      </c>
      <c r="E439" s="105">
        <f>VLOOKUP(Table3[Symbol],stockComparisonTrading_excel!$A$2:$X$562,18,FALSE)</f>
        <v>29.04</v>
      </c>
      <c r="F439" s="105">
        <f>VLOOKUP(Table3[Symbol],stockComparisonTrading_excel!$A$2:$X$562,18,FALSE)</f>
        <v>29.04</v>
      </c>
      <c r="G439" s="105">
        <f>VLOOKUP(Table3[Symbol],stockComparisonTrading_excel!$A$2:$X$562,18,FALSE)</f>
        <v>29.04</v>
      </c>
      <c r="H439" s="105">
        <f>VLOOKUP(Table3[Symbol],stockComparisonTrading_excel!$A$2:$X$562,18,FALSE)</f>
        <v>29.04</v>
      </c>
      <c r="I439" s="105">
        <f>VLOOKUP(Table3[Symbol],stockComparisonTrading_excel!$A$2:$X$562,18,FALSE)</f>
        <v>29.04</v>
      </c>
      <c r="J439" s="105">
        <f>VLOOKUP(Table3[Symbol],stockComparisonTrading_excel!$A$2:$X$562,18,FALSE)</f>
        <v>29.04</v>
      </c>
      <c r="K439" s="105">
        <f>VLOOKUP(Table3[Symbol],stockComparisonTrading_excel!$A$2:$X$562,18,FALSE)</f>
        <v>29.04</v>
      </c>
      <c r="L439" s="105">
        <f>VLOOKUP(Table3[Symbol],stockComparisonTrading_excel!$A$2:$X$562,18,FALSE)</f>
        <v>29.04</v>
      </c>
      <c r="M439" s="105">
        <f>VLOOKUP(Table3[Symbol],stockComparisonTrading_excel!$A$2:$X$562,18,FALSE)</f>
        <v>29.04</v>
      </c>
      <c r="N439" s="105">
        <f>VLOOKUP(Table3[Symbol],stockComparisonTrading_excel!$A$2:$X$562,18,FALSE)</f>
        <v>29.04</v>
      </c>
      <c r="O439" s="105">
        <f>VLOOKUP(Table3[Symbol],stockComparisonTrading_excel!$A$2:$X$562,17,FALSE)</f>
        <v>1016500000</v>
      </c>
      <c r="P439" s="105">
        <f>VLOOKUP(Table3[Symbol],stockComparisonTrading_excel!$A$2:$X$562,18,FALSE)</f>
        <v>29.04</v>
      </c>
      <c r="Q439" s="105">
        <f>VLOOKUP(Table3[Symbol],stockComparisonTrading_excel!$A$2:$X$562,19,FALSE)</f>
        <v>0.77</v>
      </c>
      <c r="R439" s="105">
        <f>VLOOKUP(Table3[Symbol],stockComparisonTrading_excel!$A$2:$X$562,20,FALSE)</f>
        <v>1.4</v>
      </c>
      <c r="S439" s="105">
        <f>VLOOKUP(Table3[Symbol],stockComparisonTrading_excel!$A$2:$X$562,21,FALSE)</f>
        <v>1.87</v>
      </c>
      <c r="T439" s="105">
        <f>VLOOKUP(Table3[Symbol],stockComparisonTrading_excel!$A$2:$X$562,22,FALSE)</f>
        <v>87.01</v>
      </c>
      <c r="U439" s="105">
        <f>VLOOKUP(Table3[Symbol],stockComparisonTrading_excel!$A$2:$X$562,23,FALSE)</f>
        <v>950000000</v>
      </c>
      <c r="V439" s="105">
        <f>VLOOKUP(Table3[Symbol],stockComparisonTrading_excel!$A$2:$X$562,24,FALSE)</f>
        <v>1</v>
      </c>
      <c r="W439" s="106">
        <f>VLOOKUP(Table3[Symbol],Finalcial!$A$2:$P$493,2)</f>
        <v>0</v>
      </c>
      <c r="X439" s="107">
        <f>VLOOKUP(Table3[Symbol],Finalcial!$A$2:$P$493,3)</f>
        <v>0</v>
      </c>
      <c r="Y439" s="107">
        <f>VLOOKUP(Table3[Symbol],Finalcial!$A$2:$P$493,4,FALSE)</f>
        <v>3218057</v>
      </c>
      <c r="Z439" s="107">
        <f>VLOOKUP(Table3[Symbol],Finalcial!$A$2:$P$493,5,FALSE)</f>
        <v>1889968</v>
      </c>
      <c r="AA439" s="107">
        <f>VLOOKUP(Table3[Symbol],Finalcial!$A$2:$P$493,6,FALSE)</f>
        <v>950000</v>
      </c>
      <c r="AB439" s="107">
        <f>VLOOKUP(Table3[Symbol],Finalcial!$A$2:$P$493,7,FALSE)</f>
        <v>1328089</v>
      </c>
      <c r="AC439" s="107">
        <f>VLOOKUP(Table3[Symbol],Finalcial!$A$2:$P$493,8,FALSE)</f>
        <v>81628</v>
      </c>
      <c r="AD439" s="107">
        <f>VLOOKUP(Table3[Symbol],Finalcial!$A$2:$P$493,9,FALSE)</f>
        <v>1801</v>
      </c>
      <c r="AE439" s="107">
        <f>VLOOKUP(Table3[Symbol],Finalcial!$A$2:$P$493,10,FALSE)</f>
        <v>0</v>
      </c>
      <c r="AF439" s="107">
        <f>VLOOKUP(Table3[Symbol],Finalcial!$A$2:$P$493,11,FALSE)</f>
        <v>1.42</v>
      </c>
      <c r="AG439" s="107">
        <f>VLOOKUP(Table3[Symbol],Finalcial!$A$2:$P$493,12,FALSE)</f>
        <v>2.21</v>
      </c>
      <c r="AH439" s="107">
        <f>VLOOKUP(Table3[Symbol],Finalcial!$A$2:$P$493,13,FALSE)</f>
        <v>1.66</v>
      </c>
      <c r="AI439" s="107">
        <f>VLOOKUP(Table3[Symbol],Finalcial!$A$2:$P$493,14,FALSE)</f>
        <v>2.67</v>
      </c>
      <c r="AJ439" s="108">
        <f t="shared" si="8"/>
        <v>1049.3992226540811</v>
      </c>
    </row>
    <row r="440" spans="1:36" ht="18.55" customHeight="1" x14ac:dyDescent="0.3">
      <c r="A440" s="64" t="s">
        <v>37</v>
      </c>
      <c r="B440" s="14" t="str">
        <f>VLOOKUP(Table3[Symbol],stockComparisonTrading_excel!$A$2:$X$562,2,FALSE)</f>
        <v>Property &amp; Construction: Property Development</v>
      </c>
      <c r="C440" s="104">
        <f>VLOOKUP(Table3[Symbol],stockComparisonTrading_excel!$A$2:$X$562,3,FALSE)</f>
        <v>3.84</v>
      </c>
      <c r="D440" s="105" t="str">
        <f>VLOOKUP(Table3[Symbol],stockComparisonTrading_excel!$A$2:$X$562,18,FALSE)</f>
        <v>N/A</v>
      </c>
      <c r="E440" s="105" t="str">
        <f>VLOOKUP(Table3[Symbol],stockComparisonTrading_excel!$A$2:$X$562,18,FALSE)</f>
        <v>N/A</v>
      </c>
      <c r="F440" s="105" t="str">
        <f>VLOOKUP(Table3[Symbol],stockComparisonTrading_excel!$A$2:$X$562,18,FALSE)</f>
        <v>N/A</v>
      </c>
      <c r="G440" s="105" t="str">
        <f>VLOOKUP(Table3[Symbol],stockComparisonTrading_excel!$A$2:$X$562,18,FALSE)</f>
        <v>N/A</v>
      </c>
      <c r="H440" s="105" t="str">
        <f>VLOOKUP(Table3[Symbol],stockComparisonTrading_excel!$A$2:$X$562,18,FALSE)</f>
        <v>N/A</v>
      </c>
      <c r="I440" s="105" t="str">
        <f>VLOOKUP(Table3[Symbol],stockComparisonTrading_excel!$A$2:$X$562,18,FALSE)</f>
        <v>N/A</v>
      </c>
      <c r="J440" s="105" t="str">
        <f>VLOOKUP(Table3[Symbol],stockComparisonTrading_excel!$A$2:$X$562,18,FALSE)</f>
        <v>N/A</v>
      </c>
      <c r="K440" s="105" t="str">
        <f>VLOOKUP(Table3[Symbol],stockComparisonTrading_excel!$A$2:$X$562,18,FALSE)</f>
        <v>N/A</v>
      </c>
      <c r="L440" s="105" t="str">
        <f>VLOOKUP(Table3[Symbol],stockComparisonTrading_excel!$A$2:$X$562,18,FALSE)</f>
        <v>N/A</v>
      </c>
      <c r="M440" s="105" t="str">
        <f>VLOOKUP(Table3[Symbol],stockComparisonTrading_excel!$A$2:$X$562,18,FALSE)</f>
        <v>N/A</v>
      </c>
      <c r="N440" s="105" t="str">
        <f>VLOOKUP(Table3[Symbol],stockComparisonTrading_excel!$A$2:$X$562,18,FALSE)</f>
        <v>N/A</v>
      </c>
      <c r="O440" s="105">
        <f>VLOOKUP(Table3[Symbol],stockComparisonTrading_excel!$A$2:$X$562,17,FALSE)</f>
        <v>13865280000</v>
      </c>
      <c r="P440" s="105" t="str">
        <f>VLOOKUP(Table3[Symbol],stockComparisonTrading_excel!$A$2:$X$562,18,FALSE)</f>
        <v>N/A</v>
      </c>
      <c r="Q440" s="105">
        <f>VLOOKUP(Table3[Symbol],stockComparisonTrading_excel!$A$2:$X$562,19,FALSE)</f>
        <v>2.82</v>
      </c>
      <c r="R440" s="105">
        <f>VLOOKUP(Table3[Symbol],stockComparisonTrading_excel!$A$2:$X$562,20,FALSE)</f>
        <v>1.48</v>
      </c>
      <c r="S440" s="105" t="str">
        <f>VLOOKUP(Table3[Symbol],stockComparisonTrading_excel!$A$2:$X$562,21,FALSE)</f>
        <v>-</v>
      </c>
      <c r="T440" s="105">
        <f>VLOOKUP(Table3[Symbol],stockComparisonTrading_excel!$A$2:$X$562,22,FALSE)</f>
        <v>58.38</v>
      </c>
      <c r="U440" s="105">
        <f>VLOOKUP(Table3[Symbol],stockComparisonTrading_excel!$A$2:$X$562,23,FALSE)</f>
        <v>3333000000</v>
      </c>
      <c r="V440" s="105">
        <f>VLOOKUP(Table3[Symbol],stockComparisonTrading_excel!$A$2:$X$562,24,FALSE)</f>
        <v>0.1</v>
      </c>
      <c r="W440" s="106">
        <f>VLOOKUP(Table3[Symbol],Finalcial!$A$2:$P$493,2)</f>
        <v>0</v>
      </c>
      <c r="X440" s="107">
        <f>VLOOKUP(Table3[Symbol],Finalcial!$A$2:$P$493,3)</f>
        <v>0</v>
      </c>
      <c r="Y440" s="107">
        <f>VLOOKUP(Table3[Symbol],Finalcial!$A$2:$P$493,4,FALSE)</f>
        <v>10283973</v>
      </c>
      <c r="Z440" s="107">
        <f>VLOOKUP(Table3[Symbol],Finalcial!$A$2:$P$493,5,FALSE)</f>
        <v>5212104</v>
      </c>
      <c r="AA440" s="107">
        <f>VLOOKUP(Table3[Symbol],Finalcial!$A$2:$P$493,6,FALSE)</f>
        <v>333300</v>
      </c>
      <c r="AB440" s="107">
        <f>VLOOKUP(Table3[Symbol],Finalcial!$A$2:$P$493,7,FALSE)</f>
        <v>5071869</v>
      </c>
      <c r="AC440" s="107">
        <f>VLOOKUP(Table3[Symbol],Finalcial!$A$2:$P$493,8,FALSE)</f>
        <v>1050516</v>
      </c>
      <c r="AD440" s="107">
        <f>VLOOKUP(Table3[Symbol],Finalcial!$A$2:$P$493,9,FALSE)</f>
        <v>4877</v>
      </c>
      <c r="AE440" s="107">
        <f>VLOOKUP(Table3[Symbol],Finalcial!$A$2:$P$493,10,FALSE)</f>
        <v>0</v>
      </c>
      <c r="AF440" s="107">
        <f>VLOOKUP(Table3[Symbol],Finalcial!$A$2:$P$493,11,FALSE)</f>
        <v>1.03</v>
      </c>
      <c r="AG440" s="107">
        <f>VLOOKUP(Table3[Symbol],Finalcial!$A$2:$P$493,12,FALSE)</f>
        <v>0.46</v>
      </c>
      <c r="AH440" s="107">
        <f>VLOOKUP(Table3[Symbol],Finalcial!$A$2:$P$493,13,FALSE)</f>
        <v>0.97</v>
      </c>
      <c r="AI440" s="107">
        <f>VLOOKUP(Table3[Symbol],Finalcial!$A$2:$P$493,14,FALSE)</f>
        <v>0.38</v>
      </c>
      <c r="AJ440" s="108">
        <f t="shared" si="8"/>
        <v>1068.7110928849702</v>
      </c>
    </row>
    <row r="441" spans="1:36" ht="18.55" customHeight="1" x14ac:dyDescent="0.3">
      <c r="A441" s="64" t="s">
        <v>361</v>
      </c>
      <c r="B441" s="14" t="str">
        <f>VLOOKUP(Table3[Symbol],stockComparisonTrading_excel!$A$2:$X$562,2,FALSE)</f>
        <v>Resources: Energy &amp; Utilities</v>
      </c>
      <c r="C441" s="104">
        <f>VLOOKUP(Table3[Symbol],stockComparisonTrading_excel!$A$2:$X$562,3,FALSE)</f>
        <v>13.8</v>
      </c>
      <c r="D441" s="105">
        <f>VLOOKUP(Table3[Symbol],stockComparisonTrading_excel!$A$2:$X$562,18,FALSE)</f>
        <v>153.24</v>
      </c>
      <c r="E441" s="105">
        <f>VLOOKUP(Table3[Symbol],stockComparisonTrading_excel!$A$2:$X$562,18,FALSE)</f>
        <v>153.24</v>
      </c>
      <c r="F441" s="105">
        <f>VLOOKUP(Table3[Symbol],stockComparisonTrading_excel!$A$2:$X$562,18,FALSE)</f>
        <v>153.24</v>
      </c>
      <c r="G441" s="105">
        <f>VLOOKUP(Table3[Symbol],stockComparisonTrading_excel!$A$2:$X$562,18,FALSE)</f>
        <v>153.24</v>
      </c>
      <c r="H441" s="105">
        <f>VLOOKUP(Table3[Symbol],stockComparisonTrading_excel!$A$2:$X$562,18,FALSE)</f>
        <v>153.24</v>
      </c>
      <c r="I441" s="105">
        <f>VLOOKUP(Table3[Symbol],stockComparisonTrading_excel!$A$2:$X$562,18,FALSE)</f>
        <v>153.24</v>
      </c>
      <c r="J441" s="105">
        <f>VLOOKUP(Table3[Symbol],stockComparisonTrading_excel!$A$2:$X$562,18,FALSE)</f>
        <v>153.24</v>
      </c>
      <c r="K441" s="105">
        <f>VLOOKUP(Table3[Symbol],stockComparisonTrading_excel!$A$2:$X$562,18,FALSE)</f>
        <v>153.24</v>
      </c>
      <c r="L441" s="105">
        <f>VLOOKUP(Table3[Symbol],stockComparisonTrading_excel!$A$2:$X$562,18,FALSE)</f>
        <v>153.24</v>
      </c>
      <c r="M441" s="105">
        <f>VLOOKUP(Table3[Symbol],stockComparisonTrading_excel!$A$2:$X$562,18,FALSE)</f>
        <v>153.24</v>
      </c>
      <c r="N441" s="105">
        <f>VLOOKUP(Table3[Symbol],stockComparisonTrading_excel!$A$2:$X$562,18,FALSE)</f>
        <v>153.24</v>
      </c>
      <c r="O441" s="105">
        <f>VLOOKUP(Table3[Symbol],stockComparisonTrading_excel!$A$2:$X$562,17,FALSE)</f>
        <v>10751498550</v>
      </c>
      <c r="P441" s="105">
        <f>VLOOKUP(Table3[Symbol],stockComparisonTrading_excel!$A$2:$X$562,18,FALSE)</f>
        <v>153.24</v>
      </c>
      <c r="Q441" s="105">
        <f>VLOOKUP(Table3[Symbol],stockComparisonTrading_excel!$A$2:$X$562,19,FALSE)</f>
        <v>1.52</v>
      </c>
      <c r="R441" s="105">
        <f>VLOOKUP(Table3[Symbol],stockComparisonTrading_excel!$A$2:$X$562,20,FALSE)</f>
        <v>7.68</v>
      </c>
      <c r="S441" s="105">
        <f>VLOOKUP(Table3[Symbol],stockComparisonTrading_excel!$A$2:$X$562,21,FALSE)</f>
        <v>3.42</v>
      </c>
      <c r="T441" s="105">
        <f>VLOOKUP(Table3[Symbol],stockComparisonTrading_excel!$A$2:$X$562,22,FALSE)</f>
        <v>23.23</v>
      </c>
      <c r="U441" s="105">
        <f>VLOOKUP(Table3[Symbol],stockComparisonTrading_excel!$A$2:$X$562,23,FALSE)</f>
        <v>918931500</v>
      </c>
      <c r="V441" s="105">
        <f>VLOOKUP(Table3[Symbol],stockComparisonTrading_excel!$A$2:$X$562,24,FALSE)</f>
        <v>1</v>
      </c>
      <c r="W441" s="106" t="str">
        <f>VLOOKUP(Table3[Symbol],Finalcial!$A$2:$P$493,2)</f>
        <v>Q4/2012</v>
      </c>
      <c r="X441" s="107">
        <f>VLOOKUP(Table3[Symbol],Finalcial!$A$2:$P$493,3)</f>
        <v>41274</v>
      </c>
      <c r="Y441" s="107">
        <f>VLOOKUP(Table3[Symbol],Finalcial!$A$2:$P$493,4,FALSE)</f>
        <v>26610070</v>
      </c>
      <c r="Z441" s="107">
        <f>VLOOKUP(Table3[Symbol],Finalcial!$A$2:$P$493,5,FALSE)</f>
        <v>19526958</v>
      </c>
      <c r="AA441" s="107">
        <f>VLOOKUP(Table3[Symbol],Finalcial!$A$2:$P$493,6,FALSE)</f>
        <v>918932</v>
      </c>
      <c r="AB441" s="107">
        <f>VLOOKUP(Table3[Symbol],Finalcial!$A$2:$P$493,7,FALSE)</f>
        <v>7055877</v>
      </c>
      <c r="AC441" s="107">
        <f>VLOOKUP(Table3[Symbol],Finalcial!$A$2:$P$493,8,FALSE)</f>
        <v>14109625</v>
      </c>
      <c r="AD441" s="107">
        <f>VLOOKUP(Table3[Symbol],Finalcial!$A$2:$P$493,9,FALSE)</f>
        <v>493</v>
      </c>
      <c r="AE441" s="107">
        <f>VLOOKUP(Table3[Symbol],Finalcial!$A$2:$P$493,10,FALSE)</f>
        <v>0</v>
      </c>
      <c r="AF441" s="107">
        <f>VLOOKUP(Table3[Symbol],Finalcial!$A$2:$P$493,11,FALSE)</f>
        <v>2.77</v>
      </c>
      <c r="AG441" s="107">
        <f>VLOOKUP(Table3[Symbol],Finalcial!$A$2:$P$493,12,FALSE)</f>
        <v>0</v>
      </c>
      <c r="AH441" s="107">
        <f>VLOOKUP(Table3[Symbol],Finalcial!$A$2:$P$493,13,FALSE)</f>
        <v>2.2599999999999998</v>
      </c>
      <c r="AI441" s="107">
        <f>VLOOKUP(Table3[Symbol],Finalcial!$A$2:$P$493,14,FALSE)</f>
        <v>0.97</v>
      </c>
      <c r="AJ441" s="108">
        <f t="shared" si="8"/>
        <v>39608.43407707911</v>
      </c>
    </row>
    <row r="442" spans="1:36" ht="18.55" customHeight="1" x14ac:dyDescent="0.3">
      <c r="A442" s="64" t="s">
        <v>217</v>
      </c>
      <c r="B442" s="14" t="str">
        <f>VLOOKUP(Table3[Symbol],stockComparisonTrading_excel!$A$2:$X$562,2,FALSE)</f>
        <v>Services: Media &amp; Publishing</v>
      </c>
      <c r="C442" s="104">
        <f>VLOOKUP(Table3[Symbol],stockComparisonTrading_excel!$A$2:$X$562,3,FALSE)</f>
        <v>0.5</v>
      </c>
      <c r="D442" s="105">
        <f>VLOOKUP(Table3[Symbol],stockComparisonTrading_excel!$A$2:$X$562,18,FALSE)</f>
        <v>68.7</v>
      </c>
      <c r="E442" s="105">
        <f>VLOOKUP(Table3[Symbol],stockComparisonTrading_excel!$A$2:$X$562,18,FALSE)</f>
        <v>68.7</v>
      </c>
      <c r="F442" s="105">
        <f>VLOOKUP(Table3[Symbol],stockComparisonTrading_excel!$A$2:$X$562,18,FALSE)</f>
        <v>68.7</v>
      </c>
      <c r="G442" s="105">
        <f>VLOOKUP(Table3[Symbol],stockComparisonTrading_excel!$A$2:$X$562,18,FALSE)</f>
        <v>68.7</v>
      </c>
      <c r="H442" s="105">
        <f>VLOOKUP(Table3[Symbol],stockComparisonTrading_excel!$A$2:$X$562,18,FALSE)</f>
        <v>68.7</v>
      </c>
      <c r="I442" s="105">
        <f>VLOOKUP(Table3[Symbol],stockComparisonTrading_excel!$A$2:$X$562,18,FALSE)</f>
        <v>68.7</v>
      </c>
      <c r="J442" s="105">
        <f>VLOOKUP(Table3[Symbol],stockComparisonTrading_excel!$A$2:$X$562,18,FALSE)</f>
        <v>68.7</v>
      </c>
      <c r="K442" s="105">
        <f>VLOOKUP(Table3[Symbol],stockComparisonTrading_excel!$A$2:$X$562,18,FALSE)</f>
        <v>68.7</v>
      </c>
      <c r="L442" s="105">
        <f>VLOOKUP(Table3[Symbol],stockComparisonTrading_excel!$A$2:$X$562,18,FALSE)</f>
        <v>68.7</v>
      </c>
      <c r="M442" s="105">
        <f>VLOOKUP(Table3[Symbol],stockComparisonTrading_excel!$A$2:$X$562,18,FALSE)</f>
        <v>68.7</v>
      </c>
      <c r="N442" s="105">
        <f>VLOOKUP(Table3[Symbol],stockComparisonTrading_excel!$A$2:$X$562,18,FALSE)</f>
        <v>68.7</v>
      </c>
      <c r="O442" s="105">
        <f>VLOOKUP(Table3[Symbol],stockComparisonTrading_excel!$A$2:$X$562,17,FALSE)</f>
        <v>2559260853.3800001</v>
      </c>
      <c r="P442" s="105">
        <f>VLOOKUP(Table3[Symbol],stockComparisonTrading_excel!$A$2:$X$562,18,FALSE)</f>
        <v>68.7</v>
      </c>
      <c r="Q442" s="105">
        <f>VLOOKUP(Table3[Symbol],stockComparisonTrading_excel!$A$2:$X$562,19,FALSE)</f>
        <v>11.48</v>
      </c>
      <c r="R442" s="105">
        <f>VLOOKUP(Table3[Symbol],stockComparisonTrading_excel!$A$2:$X$562,20,FALSE)</f>
        <v>0.08</v>
      </c>
      <c r="S442" s="105" t="str">
        <f>VLOOKUP(Table3[Symbol],stockComparisonTrading_excel!$A$2:$X$562,21,FALSE)</f>
        <v>-</v>
      </c>
      <c r="T442" s="105">
        <f>VLOOKUP(Table3[Symbol],stockComparisonTrading_excel!$A$2:$X$562,22,FALSE)</f>
        <v>322.72000000000003</v>
      </c>
      <c r="U442" s="105">
        <f>VLOOKUP(Table3[Symbol],stockComparisonTrading_excel!$A$2:$X$562,23,FALSE)</f>
        <v>3323715394</v>
      </c>
      <c r="V442" s="105">
        <f>VLOOKUP(Table3[Symbol],stockComparisonTrading_excel!$A$2:$X$562,24,FALSE)</f>
        <v>0.1</v>
      </c>
      <c r="W442" s="106" t="str">
        <f>VLOOKUP(Table3[Symbol],Finalcial!$A$2:$P$493,2)</f>
        <v>Q1/2013</v>
      </c>
      <c r="X442" s="107">
        <f>VLOOKUP(Table3[Symbol],Finalcial!$A$2:$P$493,3)</f>
        <v>41364</v>
      </c>
      <c r="Y442" s="107">
        <f>VLOOKUP(Table3[Symbol],Finalcial!$A$2:$P$493,4,FALSE)</f>
        <v>337297</v>
      </c>
      <c r="Z442" s="107">
        <f>VLOOKUP(Table3[Symbol],Finalcial!$A$2:$P$493,5,FALSE)</f>
        <v>120481</v>
      </c>
      <c r="AA442" s="107">
        <f>VLOOKUP(Table3[Symbol],Finalcial!$A$2:$P$493,6,FALSE)</f>
        <v>291373</v>
      </c>
      <c r="AB442" s="107">
        <f>VLOOKUP(Table3[Symbol],Finalcial!$A$2:$P$493,7,FALSE)</f>
        <v>222885</v>
      </c>
      <c r="AC442" s="107">
        <f>VLOOKUP(Table3[Symbol],Finalcial!$A$2:$P$493,8,FALSE)</f>
        <v>74533</v>
      </c>
      <c r="AD442" s="107">
        <f>VLOOKUP(Table3[Symbol],Finalcial!$A$2:$P$493,9,FALSE)</f>
        <v>10529</v>
      </c>
      <c r="AE442" s="107">
        <f>VLOOKUP(Table3[Symbol],Finalcial!$A$2:$P$493,10,FALSE)</f>
        <v>0</v>
      </c>
      <c r="AF442" s="107">
        <f>VLOOKUP(Table3[Symbol],Finalcial!$A$2:$P$493,11,FALSE)</f>
        <v>0.54</v>
      </c>
      <c r="AG442" s="107">
        <f>VLOOKUP(Table3[Symbol],Finalcial!$A$2:$P$493,12,FALSE)</f>
        <v>14.13</v>
      </c>
      <c r="AH442" s="107">
        <f>VLOOKUP(Table3[Symbol],Finalcial!$A$2:$P$493,13,FALSE)</f>
        <v>15</v>
      </c>
      <c r="AI442" s="107">
        <f>VLOOKUP(Table3[Symbol],Finalcial!$A$2:$P$493,14,FALSE)</f>
        <v>28.57</v>
      </c>
      <c r="AJ442" s="108">
        <f t="shared" si="8"/>
        <v>11.442777091841581</v>
      </c>
    </row>
    <row r="443" spans="1:36" ht="18.55" customHeight="1" x14ac:dyDescent="0.3">
      <c r="A443" s="64" t="s">
        <v>259</v>
      </c>
      <c r="B443" s="14" t="str">
        <f>VLOOKUP(Table3[Symbol],stockComparisonTrading_excel!$A$2:$X$562,2,FALSE)</f>
        <v>Services: Media &amp; Publishing</v>
      </c>
      <c r="C443" s="104">
        <f>VLOOKUP(Table3[Symbol],stockComparisonTrading_excel!$A$2:$X$562,3,FALSE)</f>
        <v>1.6</v>
      </c>
      <c r="D443" s="105" t="str">
        <f>VLOOKUP(Table3[Symbol],stockComparisonTrading_excel!$A$2:$X$562,18,FALSE)</f>
        <v>N/A</v>
      </c>
      <c r="E443" s="105" t="str">
        <f>VLOOKUP(Table3[Symbol],stockComparisonTrading_excel!$A$2:$X$562,18,FALSE)</f>
        <v>N/A</v>
      </c>
      <c r="F443" s="105" t="str">
        <f>VLOOKUP(Table3[Symbol],stockComparisonTrading_excel!$A$2:$X$562,18,FALSE)</f>
        <v>N/A</v>
      </c>
      <c r="G443" s="105" t="str">
        <f>VLOOKUP(Table3[Symbol],stockComparisonTrading_excel!$A$2:$X$562,18,FALSE)</f>
        <v>N/A</v>
      </c>
      <c r="H443" s="105" t="str">
        <f>VLOOKUP(Table3[Symbol],stockComparisonTrading_excel!$A$2:$X$562,18,FALSE)</f>
        <v>N/A</v>
      </c>
      <c r="I443" s="105" t="str">
        <f>VLOOKUP(Table3[Symbol],stockComparisonTrading_excel!$A$2:$X$562,18,FALSE)</f>
        <v>N/A</v>
      </c>
      <c r="J443" s="105" t="str">
        <f>VLOOKUP(Table3[Symbol],stockComparisonTrading_excel!$A$2:$X$562,18,FALSE)</f>
        <v>N/A</v>
      </c>
      <c r="K443" s="105" t="str">
        <f>VLOOKUP(Table3[Symbol],stockComparisonTrading_excel!$A$2:$X$562,18,FALSE)</f>
        <v>N/A</v>
      </c>
      <c r="L443" s="105" t="str">
        <f>VLOOKUP(Table3[Symbol],stockComparisonTrading_excel!$A$2:$X$562,18,FALSE)</f>
        <v>N/A</v>
      </c>
      <c r="M443" s="105" t="str">
        <f>VLOOKUP(Table3[Symbol],stockComparisonTrading_excel!$A$2:$X$562,18,FALSE)</f>
        <v>N/A</v>
      </c>
      <c r="N443" s="105" t="str">
        <f>VLOOKUP(Table3[Symbol],stockComparisonTrading_excel!$A$2:$X$562,18,FALSE)</f>
        <v>N/A</v>
      </c>
      <c r="O443" s="105">
        <f>VLOOKUP(Table3[Symbol],stockComparisonTrading_excel!$A$2:$X$562,17,FALSE)</f>
        <v>1680075000</v>
      </c>
      <c r="P443" s="105" t="str">
        <f>VLOOKUP(Table3[Symbol],stockComparisonTrading_excel!$A$2:$X$562,18,FALSE)</f>
        <v>N/A</v>
      </c>
      <c r="Q443" s="105">
        <f>VLOOKUP(Table3[Symbol],stockComparisonTrading_excel!$A$2:$X$562,19,FALSE)</f>
        <v>5.0599999999999996</v>
      </c>
      <c r="R443" s="105">
        <f>VLOOKUP(Table3[Symbol],stockComparisonTrading_excel!$A$2:$X$562,20,FALSE)</f>
        <v>0.52</v>
      </c>
      <c r="S443" s="105" t="str">
        <f>VLOOKUP(Table3[Symbol],stockComparisonTrading_excel!$A$2:$X$562,21,FALSE)</f>
        <v>-</v>
      </c>
      <c r="T443" s="105">
        <f>VLOOKUP(Table3[Symbol],stockComparisonTrading_excel!$A$2:$X$562,22,FALSE)</f>
        <v>61.88</v>
      </c>
      <c r="U443" s="105">
        <f>VLOOKUP(Table3[Symbol],stockComparisonTrading_excel!$A$2:$X$562,23,FALSE)</f>
        <v>641250000</v>
      </c>
      <c r="V443" s="105">
        <f>VLOOKUP(Table3[Symbol],stockComparisonTrading_excel!$A$2:$X$562,24,FALSE)</f>
        <v>1</v>
      </c>
      <c r="W443" s="106" t="str">
        <f>VLOOKUP(Table3[Symbol],Finalcial!$A$2:$P$493,2)</f>
        <v>Q1/2013</v>
      </c>
      <c r="X443" s="107">
        <f>VLOOKUP(Table3[Symbol],Finalcial!$A$2:$P$493,3)</f>
        <v>41364</v>
      </c>
      <c r="Y443" s="107">
        <f>VLOOKUP(Table3[Symbol],Finalcial!$A$2:$P$493,4,FALSE)</f>
        <v>1301000</v>
      </c>
      <c r="Z443" s="107">
        <f>VLOOKUP(Table3[Symbol],Finalcial!$A$2:$P$493,5,FALSE)</f>
        <v>969046</v>
      </c>
      <c r="AA443" s="107">
        <f>VLOOKUP(Table3[Symbol],Finalcial!$A$2:$P$493,6,FALSE)</f>
        <v>641250</v>
      </c>
      <c r="AB443" s="107">
        <f>VLOOKUP(Table3[Symbol],Finalcial!$A$2:$P$493,7,FALSE)</f>
        <v>331944</v>
      </c>
      <c r="AC443" s="107">
        <f>VLOOKUP(Table3[Symbol],Finalcial!$A$2:$P$493,8,FALSE)</f>
        <v>242669</v>
      </c>
      <c r="AD443" s="107">
        <f>VLOOKUP(Table3[Symbol],Finalcial!$A$2:$P$493,9,FALSE)</f>
        <v>1132</v>
      </c>
      <c r="AE443" s="107">
        <f>VLOOKUP(Table3[Symbol],Finalcial!$A$2:$P$493,10,FALSE)</f>
        <v>0</v>
      </c>
      <c r="AF443" s="107">
        <f>VLOOKUP(Table3[Symbol],Finalcial!$A$2:$P$493,11,FALSE)</f>
        <v>2.92</v>
      </c>
      <c r="AG443" s="107">
        <f>VLOOKUP(Table3[Symbol],Finalcial!$A$2:$P$493,12,FALSE)</f>
        <v>0.47</v>
      </c>
      <c r="AH443" s="107">
        <f>VLOOKUP(Table3[Symbol],Finalcial!$A$2:$P$493,13,FALSE)</f>
        <v>-20.41</v>
      </c>
      <c r="AI443" s="107">
        <f>VLOOKUP(Table3[Symbol],Finalcial!$A$2:$P$493,14,FALSE)</f>
        <v>-63.37</v>
      </c>
      <c r="AJ443" s="108">
        <f t="shared" si="8"/>
        <v>856.04770318021201</v>
      </c>
    </row>
    <row r="444" spans="1:36" ht="18.55" customHeight="1" x14ac:dyDescent="0.3">
      <c r="A444" s="64" t="s">
        <v>430</v>
      </c>
      <c r="B444" s="14" t="str">
        <f>VLOOKUP(Table3[Symbol],stockComparisonTrading_excel!$A$2:$X$562,2,FALSE)</f>
        <v>Services: Media &amp; Publishing</v>
      </c>
      <c r="C444" s="104">
        <f>VLOOKUP(Table3[Symbol],stockComparisonTrading_excel!$A$2:$X$562,3,FALSE)</f>
        <v>5.4</v>
      </c>
      <c r="D444" s="105">
        <f>VLOOKUP(Table3[Symbol],stockComparisonTrading_excel!$A$2:$X$562,18,FALSE)</f>
        <v>140.72999999999999</v>
      </c>
      <c r="E444" s="105">
        <f>VLOOKUP(Table3[Symbol],stockComparisonTrading_excel!$A$2:$X$562,18,FALSE)</f>
        <v>140.72999999999999</v>
      </c>
      <c r="F444" s="105">
        <f>VLOOKUP(Table3[Symbol],stockComparisonTrading_excel!$A$2:$X$562,18,FALSE)</f>
        <v>140.72999999999999</v>
      </c>
      <c r="G444" s="105">
        <f>VLOOKUP(Table3[Symbol],stockComparisonTrading_excel!$A$2:$X$562,18,FALSE)</f>
        <v>140.72999999999999</v>
      </c>
      <c r="H444" s="105">
        <f>VLOOKUP(Table3[Symbol],stockComparisonTrading_excel!$A$2:$X$562,18,FALSE)</f>
        <v>140.72999999999999</v>
      </c>
      <c r="I444" s="105">
        <f>VLOOKUP(Table3[Symbol],stockComparisonTrading_excel!$A$2:$X$562,18,FALSE)</f>
        <v>140.72999999999999</v>
      </c>
      <c r="J444" s="105">
        <f>VLOOKUP(Table3[Symbol],stockComparisonTrading_excel!$A$2:$X$562,18,FALSE)</f>
        <v>140.72999999999999</v>
      </c>
      <c r="K444" s="105">
        <f>VLOOKUP(Table3[Symbol],stockComparisonTrading_excel!$A$2:$X$562,18,FALSE)</f>
        <v>140.72999999999999</v>
      </c>
      <c r="L444" s="105">
        <f>VLOOKUP(Table3[Symbol],stockComparisonTrading_excel!$A$2:$X$562,18,FALSE)</f>
        <v>140.72999999999999</v>
      </c>
      <c r="M444" s="105">
        <f>VLOOKUP(Table3[Symbol],stockComparisonTrading_excel!$A$2:$X$562,18,FALSE)</f>
        <v>140.72999999999999</v>
      </c>
      <c r="N444" s="105">
        <f>VLOOKUP(Table3[Symbol],stockComparisonTrading_excel!$A$2:$X$562,18,FALSE)</f>
        <v>140.72999999999999</v>
      </c>
      <c r="O444" s="105">
        <f>VLOOKUP(Table3[Symbol],stockComparisonTrading_excel!$A$2:$X$562,17,FALSE)</f>
        <v>1573800000</v>
      </c>
      <c r="P444" s="105">
        <f>VLOOKUP(Table3[Symbol],stockComparisonTrading_excel!$A$2:$X$562,18,FALSE)</f>
        <v>140.72999999999999</v>
      </c>
      <c r="Q444" s="105">
        <f>VLOOKUP(Table3[Symbol],stockComparisonTrading_excel!$A$2:$X$562,19,FALSE)</f>
        <v>3.93</v>
      </c>
      <c r="R444" s="105">
        <f>VLOOKUP(Table3[Symbol],stockComparisonTrading_excel!$A$2:$X$562,20,FALSE)</f>
        <v>1.08</v>
      </c>
      <c r="S444" s="105" t="str">
        <f>VLOOKUP(Table3[Symbol],stockComparisonTrading_excel!$A$2:$X$562,21,FALSE)</f>
        <v>-</v>
      </c>
      <c r="T444" s="105">
        <f>VLOOKUP(Table3[Symbol],stockComparisonTrading_excel!$A$2:$X$562,22,FALSE)</f>
        <v>209.9</v>
      </c>
      <c r="U444" s="105">
        <f>VLOOKUP(Table3[Symbol],stockComparisonTrading_excel!$A$2:$X$562,23,FALSE)</f>
        <v>610000000</v>
      </c>
      <c r="V444" s="105">
        <f>VLOOKUP(Table3[Symbol],stockComparisonTrading_excel!$A$2:$X$562,24,FALSE)</f>
        <v>1</v>
      </c>
      <c r="W444" s="106" t="str">
        <f>VLOOKUP(Table3[Symbol],Finalcial!$A$2:$P$493,2)</f>
        <v>Q1/2013</v>
      </c>
      <c r="X444" s="107">
        <f>VLOOKUP(Table3[Symbol],Finalcial!$A$2:$P$493,3)</f>
        <v>41364</v>
      </c>
      <c r="Y444" s="107">
        <f>VLOOKUP(Table3[Symbol],Finalcial!$A$2:$P$493,4,FALSE)</f>
        <v>656597</v>
      </c>
      <c r="Z444" s="107">
        <f>VLOOKUP(Table3[Symbol],Finalcial!$A$2:$P$493,5,FALSE)</f>
        <v>15066</v>
      </c>
      <c r="AA444" s="107">
        <f>VLOOKUP(Table3[Symbol],Finalcial!$A$2:$P$493,6,FALSE)</f>
        <v>610000</v>
      </c>
      <c r="AB444" s="107">
        <f>VLOOKUP(Table3[Symbol],Finalcial!$A$2:$P$493,7,FALSE)</f>
        <v>641531</v>
      </c>
      <c r="AC444" s="107">
        <f>VLOOKUP(Table3[Symbol],Finalcial!$A$2:$P$493,8,FALSE)</f>
        <v>11470</v>
      </c>
      <c r="AD444" s="107">
        <f>VLOOKUP(Table3[Symbol],Finalcial!$A$2:$P$493,9,FALSE)</f>
        <v>30</v>
      </c>
      <c r="AE444" s="107">
        <f>VLOOKUP(Table3[Symbol],Finalcial!$A$2:$P$493,10,FALSE)</f>
        <v>0</v>
      </c>
      <c r="AF444" s="107">
        <f>VLOOKUP(Table3[Symbol],Finalcial!$A$2:$P$493,11,FALSE)</f>
        <v>0.02</v>
      </c>
      <c r="AG444" s="107">
        <f>VLOOKUP(Table3[Symbol],Finalcial!$A$2:$P$493,12,FALSE)</f>
        <v>0.26</v>
      </c>
      <c r="AH444" s="107">
        <f>VLOOKUP(Table3[Symbol],Finalcial!$A$2:$P$493,13,FALSE)</f>
        <v>3.29</v>
      </c>
      <c r="AI444" s="107">
        <f>VLOOKUP(Table3[Symbol],Finalcial!$A$2:$P$493,14,FALSE)</f>
        <v>2.56</v>
      </c>
      <c r="AJ444" s="108">
        <f t="shared" si="8"/>
        <v>502.2</v>
      </c>
    </row>
    <row r="445" spans="1:36" ht="18.55" customHeight="1" x14ac:dyDescent="0.3">
      <c r="A445" s="64" t="s">
        <v>161</v>
      </c>
      <c r="B445" s="14" t="str">
        <f>VLOOKUP(Table3[Symbol],stockComparisonTrading_excel!$A$2:$X$562,2,FALSE)</f>
        <v>Services: Tourism &amp; Leisure</v>
      </c>
      <c r="C445" s="104">
        <f>VLOOKUP(Table3[Symbol],stockComparisonTrading_excel!$A$2:$X$562,3,FALSE)</f>
        <v>1.38</v>
      </c>
      <c r="D445" s="105" t="str">
        <f>VLOOKUP(Table3[Symbol],stockComparisonTrading_excel!$A$2:$X$562,18,FALSE)</f>
        <v>N/A</v>
      </c>
      <c r="E445" s="105" t="str">
        <f>VLOOKUP(Table3[Symbol],stockComparisonTrading_excel!$A$2:$X$562,18,FALSE)</f>
        <v>N/A</v>
      </c>
      <c r="F445" s="105" t="str">
        <f>VLOOKUP(Table3[Symbol],stockComparisonTrading_excel!$A$2:$X$562,18,FALSE)</f>
        <v>N/A</v>
      </c>
      <c r="G445" s="105" t="str">
        <f>VLOOKUP(Table3[Symbol],stockComparisonTrading_excel!$A$2:$X$562,18,FALSE)</f>
        <v>N/A</v>
      </c>
      <c r="H445" s="105" t="str">
        <f>VLOOKUP(Table3[Symbol],stockComparisonTrading_excel!$A$2:$X$562,18,FALSE)</f>
        <v>N/A</v>
      </c>
      <c r="I445" s="105" t="str">
        <f>VLOOKUP(Table3[Symbol],stockComparisonTrading_excel!$A$2:$X$562,18,FALSE)</f>
        <v>N/A</v>
      </c>
      <c r="J445" s="105" t="str">
        <f>VLOOKUP(Table3[Symbol],stockComparisonTrading_excel!$A$2:$X$562,18,FALSE)</f>
        <v>N/A</v>
      </c>
      <c r="K445" s="105" t="str">
        <f>VLOOKUP(Table3[Symbol],stockComparisonTrading_excel!$A$2:$X$562,18,FALSE)</f>
        <v>N/A</v>
      </c>
      <c r="L445" s="105" t="str">
        <f>VLOOKUP(Table3[Symbol],stockComparisonTrading_excel!$A$2:$X$562,18,FALSE)</f>
        <v>N/A</v>
      </c>
      <c r="M445" s="105" t="str">
        <f>VLOOKUP(Table3[Symbol],stockComparisonTrading_excel!$A$2:$X$562,18,FALSE)</f>
        <v>N/A</v>
      </c>
      <c r="N445" s="105" t="str">
        <f>VLOOKUP(Table3[Symbol],stockComparisonTrading_excel!$A$2:$X$562,18,FALSE)</f>
        <v>N/A</v>
      </c>
      <c r="O445" s="105">
        <f>VLOOKUP(Table3[Symbol],stockComparisonTrading_excel!$A$2:$X$562,17,FALSE)</f>
        <v>4402346667.1999998</v>
      </c>
      <c r="P445" s="105" t="str">
        <f>VLOOKUP(Table3[Symbol],stockComparisonTrading_excel!$A$2:$X$562,18,FALSE)</f>
        <v>N/A</v>
      </c>
      <c r="Q445" s="105">
        <f>VLOOKUP(Table3[Symbol],stockComparisonTrading_excel!$A$2:$X$562,19,FALSE)</f>
        <v>1.8</v>
      </c>
      <c r="R445" s="105">
        <f>VLOOKUP(Table3[Symbol],stockComparisonTrading_excel!$A$2:$X$562,20,FALSE)</f>
        <v>0.89</v>
      </c>
      <c r="S445" s="105" t="str">
        <f>VLOOKUP(Table3[Symbol],stockComparisonTrading_excel!$A$2:$X$562,21,FALSE)</f>
        <v>-</v>
      </c>
      <c r="T445" s="105">
        <f>VLOOKUP(Table3[Symbol],stockComparisonTrading_excel!$A$2:$X$562,22,FALSE)</f>
        <v>121.48</v>
      </c>
      <c r="U445" s="105">
        <f>VLOOKUP(Table3[Symbol],stockComparisonTrading_excel!$A$2:$X$562,23,FALSE)</f>
        <v>2751466667</v>
      </c>
      <c r="V445" s="105">
        <f>VLOOKUP(Table3[Symbol],stockComparisonTrading_excel!$A$2:$X$562,24,FALSE)</f>
        <v>1</v>
      </c>
      <c r="W445" s="106" t="str">
        <f>VLOOKUP(Table3[Symbol],Finalcial!$A$2:$P$493,2)</f>
        <v>Q1/2013</v>
      </c>
      <c r="X445" s="107">
        <f>VLOOKUP(Table3[Symbol],Finalcial!$A$2:$P$493,3)</f>
        <v>41364</v>
      </c>
      <c r="Y445" s="107">
        <f>VLOOKUP(Table3[Symbol],Finalcial!$A$2:$P$493,4,FALSE)</f>
        <v>7224651</v>
      </c>
      <c r="Z445" s="107">
        <f>VLOOKUP(Table3[Symbol],Finalcial!$A$2:$P$493,5,FALSE)</f>
        <v>4777557</v>
      </c>
      <c r="AA445" s="107">
        <f>VLOOKUP(Table3[Symbol],Finalcial!$A$2:$P$493,6,FALSE)</f>
        <v>2751467</v>
      </c>
      <c r="AB445" s="107">
        <f>VLOOKUP(Table3[Symbol],Finalcial!$A$2:$P$493,7,FALSE)</f>
        <v>2447094</v>
      </c>
      <c r="AC445" s="107">
        <f>VLOOKUP(Table3[Symbol],Finalcial!$A$2:$P$493,8,FALSE)</f>
        <v>332715</v>
      </c>
      <c r="AD445" s="107">
        <f>VLOOKUP(Table3[Symbol],Finalcial!$A$2:$P$493,9,FALSE)</f>
        <v>3196</v>
      </c>
      <c r="AE445" s="107">
        <f>VLOOKUP(Table3[Symbol],Finalcial!$A$2:$P$493,10,FALSE)</f>
        <v>0</v>
      </c>
      <c r="AF445" s="107">
        <f>VLOOKUP(Table3[Symbol],Finalcial!$A$2:$P$493,11,FALSE)</f>
        <v>1.95</v>
      </c>
      <c r="AG445" s="107">
        <f>VLOOKUP(Table3[Symbol],Finalcial!$A$2:$P$493,12,FALSE)</f>
        <v>0.96</v>
      </c>
      <c r="AH445" s="107">
        <f>VLOOKUP(Table3[Symbol],Finalcial!$A$2:$P$493,13,FALSE)</f>
        <v>-2.96</v>
      </c>
      <c r="AI445" s="107">
        <f>VLOOKUP(Table3[Symbol],Finalcial!$A$2:$P$493,14,FALSE)</f>
        <v>-13.27</v>
      </c>
      <c r="AJ445" s="108">
        <f t="shared" si="8"/>
        <v>1494.8551314142678</v>
      </c>
    </row>
    <row r="446" spans="1:36" ht="18.55" customHeight="1" x14ac:dyDescent="0.3">
      <c r="A446" s="64" t="s">
        <v>519</v>
      </c>
      <c r="B446" s="14" t="str">
        <f>VLOOKUP(Table3[Symbol],stockComparisonTrading_excel!$A$2:$X$562,2,FALSE)</f>
        <v>Services: Transportation &amp; Logistics</v>
      </c>
      <c r="C446" s="104">
        <f>VLOOKUP(Table3[Symbol],stockComparisonTrading_excel!$A$2:$X$562,3,FALSE)</f>
        <v>0.8</v>
      </c>
      <c r="D446" s="105">
        <f>VLOOKUP(Table3[Symbol],stockComparisonTrading_excel!$A$2:$X$562,18,FALSE)</f>
        <v>18.38</v>
      </c>
      <c r="E446" s="105">
        <f>VLOOKUP(Table3[Symbol],stockComparisonTrading_excel!$A$2:$X$562,18,FALSE)</f>
        <v>18.38</v>
      </c>
      <c r="F446" s="105">
        <f>VLOOKUP(Table3[Symbol],stockComparisonTrading_excel!$A$2:$X$562,18,FALSE)</f>
        <v>18.38</v>
      </c>
      <c r="G446" s="105">
        <f>VLOOKUP(Table3[Symbol],stockComparisonTrading_excel!$A$2:$X$562,18,FALSE)</f>
        <v>18.38</v>
      </c>
      <c r="H446" s="105">
        <f>VLOOKUP(Table3[Symbol],stockComparisonTrading_excel!$A$2:$X$562,18,FALSE)</f>
        <v>18.38</v>
      </c>
      <c r="I446" s="105">
        <f>VLOOKUP(Table3[Symbol],stockComparisonTrading_excel!$A$2:$X$562,18,FALSE)</f>
        <v>18.38</v>
      </c>
      <c r="J446" s="105">
        <f>VLOOKUP(Table3[Symbol],stockComparisonTrading_excel!$A$2:$X$562,18,FALSE)</f>
        <v>18.38</v>
      </c>
      <c r="K446" s="105">
        <f>VLOOKUP(Table3[Symbol],stockComparisonTrading_excel!$A$2:$X$562,18,FALSE)</f>
        <v>18.38</v>
      </c>
      <c r="L446" s="105">
        <f>VLOOKUP(Table3[Symbol],stockComparisonTrading_excel!$A$2:$X$562,18,FALSE)</f>
        <v>18.38</v>
      </c>
      <c r="M446" s="105">
        <f>VLOOKUP(Table3[Symbol],stockComparisonTrading_excel!$A$2:$X$562,18,FALSE)</f>
        <v>18.38</v>
      </c>
      <c r="N446" s="105">
        <f>VLOOKUP(Table3[Symbol],stockComparisonTrading_excel!$A$2:$X$562,18,FALSE)</f>
        <v>18.38</v>
      </c>
      <c r="O446" s="105">
        <f>VLOOKUP(Table3[Symbol],stockComparisonTrading_excel!$A$2:$X$562,17,FALSE)</f>
        <v>539531894</v>
      </c>
      <c r="P446" s="105">
        <f>VLOOKUP(Table3[Symbol],stockComparisonTrading_excel!$A$2:$X$562,18,FALSE)</f>
        <v>18.38</v>
      </c>
      <c r="Q446" s="105">
        <f>VLOOKUP(Table3[Symbol],stockComparisonTrading_excel!$A$2:$X$562,19,FALSE)</f>
        <v>3.23</v>
      </c>
      <c r="R446" s="105">
        <f>VLOOKUP(Table3[Symbol],stockComparisonTrading_excel!$A$2:$X$562,20,FALSE)</f>
        <v>0.34</v>
      </c>
      <c r="S446" s="105" t="str">
        <f>VLOOKUP(Table3[Symbol],stockComparisonTrading_excel!$A$2:$X$562,21,FALSE)</f>
        <v>-</v>
      </c>
      <c r="T446" s="105">
        <f>VLOOKUP(Table3[Symbol],stockComparisonTrading_excel!$A$2:$X$562,22,FALSE)</f>
        <v>321.64</v>
      </c>
      <c r="U446" s="105">
        <f>VLOOKUP(Table3[Symbol],stockComparisonTrading_excel!$A$2:$X$562,23,FALSE)</f>
        <v>490483540</v>
      </c>
      <c r="V446" s="105">
        <f>VLOOKUP(Table3[Symbol],stockComparisonTrading_excel!$A$2:$X$562,24,FALSE)</f>
        <v>1</v>
      </c>
      <c r="W446" s="106" t="str">
        <f>VLOOKUP(Table3[Symbol],Finalcial!$A$2:$P$493,2)</f>
        <v>Q1/2013</v>
      </c>
      <c r="X446" s="107">
        <f>VLOOKUP(Table3[Symbol],Finalcial!$A$2:$P$493,3)</f>
        <v>41364</v>
      </c>
      <c r="Y446" s="107">
        <f>VLOOKUP(Table3[Symbol],Finalcial!$A$2:$P$493,4,FALSE)</f>
        <v>396838</v>
      </c>
      <c r="Z446" s="107">
        <f>VLOOKUP(Table3[Symbol],Finalcial!$A$2:$P$493,5,FALSE)</f>
        <v>229848</v>
      </c>
      <c r="AA446" s="107">
        <f>VLOOKUP(Table3[Symbol],Finalcial!$A$2:$P$493,6,FALSE)</f>
        <v>490484</v>
      </c>
      <c r="AB446" s="107">
        <f>VLOOKUP(Table3[Symbol],Finalcial!$A$2:$P$493,7,FALSE)</f>
        <v>166990</v>
      </c>
      <c r="AC446" s="107">
        <f>VLOOKUP(Table3[Symbol],Finalcial!$A$2:$P$493,8,FALSE)</f>
        <v>12560</v>
      </c>
      <c r="AD446" s="107">
        <f>VLOOKUP(Table3[Symbol],Finalcial!$A$2:$P$493,9,FALSE)</f>
        <v>1036</v>
      </c>
      <c r="AE446" s="107">
        <f>VLOOKUP(Table3[Symbol],Finalcial!$A$2:$P$493,10,FALSE)</f>
        <v>0</v>
      </c>
      <c r="AF446" s="107">
        <f>VLOOKUP(Table3[Symbol],Finalcial!$A$2:$P$493,11,FALSE)</f>
        <v>1.38</v>
      </c>
      <c r="AG446" s="107">
        <f>VLOOKUP(Table3[Symbol],Finalcial!$A$2:$P$493,12,FALSE)</f>
        <v>8.25</v>
      </c>
      <c r="AH446" s="107">
        <f>VLOOKUP(Table3[Symbol],Finalcial!$A$2:$P$493,13,FALSE)</f>
        <v>9.8699999999999992</v>
      </c>
      <c r="AI446" s="107">
        <f>VLOOKUP(Table3[Symbol],Finalcial!$A$2:$P$493,14,FALSE)</f>
        <v>19.29</v>
      </c>
      <c r="AJ446" s="108">
        <f t="shared" si="8"/>
        <v>221.86100386100387</v>
      </c>
    </row>
    <row r="447" spans="1:36" ht="18.55" customHeight="1" x14ac:dyDescent="0.3">
      <c r="A447" s="64" t="s">
        <v>171</v>
      </c>
      <c r="B447" s="14" t="str">
        <f>VLOOKUP(Table3[Symbol],stockComparisonTrading_excel!$A$2:$X$562,2,FALSE)</f>
        <v>Technology: Communication Technology</v>
      </c>
      <c r="C447" s="104">
        <f>VLOOKUP(Table3[Symbol],stockComparisonTrading_excel!$A$2:$X$562,3,FALSE)</f>
        <v>0.04</v>
      </c>
      <c r="D447" s="105" t="str">
        <f>VLOOKUP(Table3[Symbol],stockComparisonTrading_excel!$A$2:$X$562,18,FALSE)</f>
        <v>N/A</v>
      </c>
      <c r="E447" s="105" t="str">
        <f>VLOOKUP(Table3[Symbol],stockComparisonTrading_excel!$A$2:$X$562,18,FALSE)</f>
        <v>N/A</v>
      </c>
      <c r="F447" s="105" t="str">
        <f>VLOOKUP(Table3[Symbol],stockComparisonTrading_excel!$A$2:$X$562,18,FALSE)</f>
        <v>N/A</v>
      </c>
      <c r="G447" s="105" t="str">
        <f>VLOOKUP(Table3[Symbol],stockComparisonTrading_excel!$A$2:$X$562,18,FALSE)</f>
        <v>N/A</v>
      </c>
      <c r="H447" s="105" t="str">
        <f>VLOOKUP(Table3[Symbol],stockComparisonTrading_excel!$A$2:$X$562,18,FALSE)</f>
        <v>N/A</v>
      </c>
      <c r="I447" s="105" t="str">
        <f>VLOOKUP(Table3[Symbol],stockComparisonTrading_excel!$A$2:$X$562,18,FALSE)</f>
        <v>N/A</v>
      </c>
      <c r="J447" s="105" t="str">
        <f>VLOOKUP(Table3[Symbol],stockComparisonTrading_excel!$A$2:$X$562,18,FALSE)</f>
        <v>N/A</v>
      </c>
      <c r="K447" s="105" t="str">
        <f>VLOOKUP(Table3[Symbol],stockComparisonTrading_excel!$A$2:$X$562,18,FALSE)</f>
        <v>N/A</v>
      </c>
      <c r="L447" s="105" t="str">
        <f>VLOOKUP(Table3[Symbol],stockComparisonTrading_excel!$A$2:$X$562,18,FALSE)</f>
        <v>N/A</v>
      </c>
      <c r="M447" s="105" t="str">
        <f>VLOOKUP(Table3[Symbol],stockComparisonTrading_excel!$A$2:$X$562,18,FALSE)</f>
        <v>N/A</v>
      </c>
      <c r="N447" s="105" t="str">
        <f>VLOOKUP(Table3[Symbol],stockComparisonTrading_excel!$A$2:$X$562,18,FALSE)</f>
        <v>N/A</v>
      </c>
      <c r="O447" s="105">
        <f>VLOOKUP(Table3[Symbol],stockComparisonTrading_excel!$A$2:$X$562,17,FALSE)</f>
        <v>2761172706.4000001</v>
      </c>
      <c r="P447" s="105" t="str">
        <f>VLOOKUP(Table3[Symbol],stockComparisonTrading_excel!$A$2:$X$562,18,FALSE)</f>
        <v>N/A</v>
      </c>
      <c r="Q447" s="105">
        <f>VLOOKUP(Table3[Symbol],stockComparisonTrading_excel!$A$2:$X$562,19,FALSE)</f>
        <v>85.52</v>
      </c>
      <c r="R447" s="105" t="str">
        <f>VLOOKUP(Table3[Symbol],stockComparisonTrading_excel!$A$2:$X$562,20,FALSE)</f>
        <v>-</v>
      </c>
      <c r="S447" s="105" t="str">
        <f>VLOOKUP(Table3[Symbol],stockComparisonTrading_excel!$A$2:$X$562,21,FALSE)</f>
        <v>-</v>
      </c>
      <c r="T447" s="105">
        <f>VLOOKUP(Table3[Symbol],stockComparisonTrading_excel!$A$2:$X$562,22,FALSE)</f>
        <v>199.4</v>
      </c>
      <c r="U447" s="105">
        <f>VLOOKUP(Table3[Symbol],stockComparisonTrading_excel!$A$2:$X$562,23,FALSE)</f>
        <v>69029317660</v>
      </c>
      <c r="V447" s="105">
        <f>VLOOKUP(Table3[Symbol],stockComparisonTrading_excel!$A$2:$X$562,24,FALSE)</f>
        <v>0.1</v>
      </c>
      <c r="W447" s="106" t="str">
        <f>VLOOKUP(Table3[Symbol],Finalcial!$A$2:$P$493,2)</f>
        <v>Q1/2013</v>
      </c>
      <c r="X447" s="107">
        <f>VLOOKUP(Table3[Symbol],Finalcial!$A$2:$P$493,3)</f>
        <v>41364</v>
      </c>
      <c r="Y447" s="107">
        <f>VLOOKUP(Table3[Symbol],Finalcial!$A$2:$P$493,4,FALSE)</f>
        <v>1524701</v>
      </c>
      <c r="Z447" s="107">
        <f>VLOOKUP(Table3[Symbol],Finalcial!$A$2:$P$493,5,FALSE)</f>
        <v>1253260</v>
      </c>
      <c r="AA447" s="107">
        <f>VLOOKUP(Table3[Symbol],Finalcial!$A$2:$P$493,6,FALSE)</f>
        <v>6902932</v>
      </c>
      <c r="AB447" s="107">
        <f>VLOOKUP(Table3[Symbol],Finalcial!$A$2:$P$493,7,FALSE)</f>
        <v>77892</v>
      </c>
      <c r="AC447" s="107">
        <f>VLOOKUP(Table3[Symbol],Finalcial!$A$2:$P$493,8,FALSE)</f>
        <v>190142</v>
      </c>
      <c r="AD447" s="107">
        <f>VLOOKUP(Table3[Symbol],Finalcial!$A$2:$P$493,9,FALSE)</f>
        <v>-45159</v>
      </c>
      <c r="AE447" s="107">
        <f>VLOOKUP(Table3[Symbol],Finalcial!$A$2:$P$493,10,FALSE)</f>
        <v>0</v>
      </c>
      <c r="AF447" s="107">
        <f>VLOOKUP(Table3[Symbol],Finalcial!$A$2:$P$493,11,FALSE)</f>
        <v>16.09</v>
      </c>
      <c r="AG447" s="107">
        <f>VLOOKUP(Table3[Symbol],Finalcial!$A$2:$P$493,12,FALSE)</f>
        <v>-23.75</v>
      </c>
      <c r="AH447" s="107">
        <f>VLOOKUP(Table3[Symbol],Finalcial!$A$2:$P$493,13,FALSE)</f>
        <v>-13.89</v>
      </c>
      <c r="AI447" s="107">
        <f>VLOOKUP(Table3[Symbol],Finalcial!$A$2:$P$493,14,FALSE)</f>
        <v>-368.07</v>
      </c>
      <c r="AJ447" s="108">
        <f t="shared" si="8"/>
        <v>-27.75216457406054</v>
      </c>
    </row>
    <row r="448" spans="1:36" ht="18.55" customHeight="1" x14ac:dyDescent="0.3">
      <c r="A448" s="64" t="s">
        <v>491</v>
      </c>
      <c r="B448" s="16" t="str">
        <f>VLOOKUP(Table3[Symbol],stockComparisonTrading_excel!$A$2:$X$562,2,FALSE)</f>
        <v>Technology: Communication Technology</v>
      </c>
      <c r="C448" s="104">
        <f>VLOOKUP(Table3[Symbol],stockComparisonTrading_excel!$A$2:$X$562,3,FALSE)</f>
        <v>0.41</v>
      </c>
      <c r="D448" s="105">
        <f>VLOOKUP(Table3[Symbol],stockComparisonTrading_excel!$A$2:$X$562,18,FALSE)</f>
        <v>230.11</v>
      </c>
      <c r="E448" s="105">
        <f>VLOOKUP(Table3[Symbol],stockComparisonTrading_excel!$A$2:$X$562,18,FALSE)</f>
        <v>230.11</v>
      </c>
      <c r="F448" s="105">
        <f>VLOOKUP(Table3[Symbol],stockComparisonTrading_excel!$A$2:$X$562,18,FALSE)</f>
        <v>230.11</v>
      </c>
      <c r="G448" s="105">
        <f>VLOOKUP(Table3[Symbol],stockComparisonTrading_excel!$A$2:$X$562,18,FALSE)</f>
        <v>230.11</v>
      </c>
      <c r="H448" s="105">
        <f>VLOOKUP(Table3[Symbol],stockComparisonTrading_excel!$A$2:$X$562,18,FALSE)</f>
        <v>230.11</v>
      </c>
      <c r="I448" s="105">
        <f>VLOOKUP(Table3[Symbol],stockComparisonTrading_excel!$A$2:$X$562,18,FALSE)</f>
        <v>230.11</v>
      </c>
      <c r="J448" s="105">
        <f>VLOOKUP(Table3[Symbol],stockComparisonTrading_excel!$A$2:$X$562,18,FALSE)</f>
        <v>230.11</v>
      </c>
      <c r="K448" s="105">
        <f>VLOOKUP(Table3[Symbol],stockComparisonTrading_excel!$A$2:$X$562,18,FALSE)</f>
        <v>230.11</v>
      </c>
      <c r="L448" s="105">
        <f>VLOOKUP(Table3[Symbol],stockComparisonTrading_excel!$A$2:$X$562,18,FALSE)</f>
        <v>230.11</v>
      </c>
      <c r="M448" s="105">
        <f>VLOOKUP(Table3[Symbol],stockComparisonTrading_excel!$A$2:$X$562,18,FALSE)</f>
        <v>230.11</v>
      </c>
      <c r="N448" s="105">
        <f>VLOOKUP(Table3[Symbol],stockComparisonTrading_excel!$A$2:$X$562,18,FALSE)</f>
        <v>230.11</v>
      </c>
      <c r="O448" s="105">
        <f>VLOOKUP(Table3[Symbol],stockComparisonTrading_excel!$A$2:$X$562,17,FALSE)</f>
        <v>1248000002.5999999</v>
      </c>
      <c r="P448" s="105">
        <f>VLOOKUP(Table3[Symbol],stockComparisonTrading_excel!$A$2:$X$562,18,FALSE)</f>
        <v>230.11</v>
      </c>
      <c r="Q448" s="105">
        <f>VLOOKUP(Table3[Symbol],stockComparisonTrading_excel!$A$2:$X$562,19,FALSE)</f>
        <v>1.72</v>
      </c>
      <c r="R448" s="105">
        <f>VLOOKUP(Table3[Symbol],stockComparisonTrading_excel!$A$2:$X$562,20,FALSE)</f>
        <v>0.3</v>
      </c>
      <c r="S448" s="105" t="str">
        <f>VLOOKUP(Table3[Symbol],stockComparisonTrading_excel!$A$2:$X$562,21,FALSE)</f>
        <v>-</v>
      </c>
      <c r="T448" s="105">
        <f>VLOOKUP(Table3[Symbol],stockComparisonTrading_excel!$A$2:$X$562,22,FALSE)</f>
        <v>385.16</v>
      </c>
      <c r="U448" s="105">
        <f>VLOOKUP(Table3[Symbol],stockComparisonTrading_excel!$A$2:$X$562,23,FALSE)</f>
        <v>2400000005</v>
      </c>
      <c r="V448" s="105">
        <f>VLOOKUP(Table3[Symbol],stockComparisonTrading_excel!$A$2:$X$562,24,FALSE)</f>
        <v>0.1</v>
      </c>
      <c r="W448" s="106" t="str">
        <f>VLOOKUP(Table3[Symbol],Finalcial!$A$2:$P$493,2)</f>
        <v>Q1/2013</v>
      </c>
      <c r="X448" s="107">
        <f>VLOOKUP(Table3[Symbol],Finalcial!$A$2:$P$493,3)</f>
        <v>41364</v>
      </c>
      <c r="Y448" s="107">
        <f>VLOOKUP(Table3[Symbol],Finalcial!$A$2:$P$493,4,FALSE)</f>
        <v>2307779.94</v>
      </c>
      <c r="Z448" s="107">
        <f>VLOOKUP(Table3[Symbol],Finalcial!$A$2:$P$493,5,FALSE)</f>
        <v>1577849.07</v>
      </c>
      <c r="AA448" s="107">
        <f>VLOOKUP(Table3[Symbol],Finalcial!$A$2:$P$493,6,FALSE)</f>
        <v>240000</v>
      </c>
      <c r="AB448" s="107">
        <f>VLOOKUP(Table3[Symbol],Finalcial!$A$2:$P$493,7,FALSE)</f>
        <v>729930.87</v>
      </c>
      <c r="AC448" s="107">
        <f>VLOOKUP(Table3[Symbol],Finalcial!$A$2:$P$493,8,FALSE)</f>
        <v>906129.82</v>
      </c>
      <c r="AD448" s="107">
        <f>VLOOKUP(Table3[Symbol],Finalcial!$A$2:$P$493,9,FALSE)</f>
        <v>5886.04</v>
      </c>
      <c r="AE448" s="107">
        <f>VLOOKUP(Table3[Symbol],Finalcial!$A$2:$P$493,10,FALSE)</f>
        <v>0</v>
      </c>
      <c r="AF448" s="107">
        <f>VLOOKUP(Table3[Symbol],Finalcial!$A$2:$P$493,11,FALSE)</f>
        <v>2.16</v>
      </c>
      <c r="AG448" s="107">
        <f>VLOOKUP(Table3[Symbol],Finalcial!$A$2:$P$493,12,FALSE)</f>
        <v>0.65</v>
      </c>
      <c r="AH448" s="107">
        <f>VLOOKUP(Table3[Symbol],Finalcial!$A$2:$P$493,13,FALSE)</f>
        <v>4.92</v>
      </c>
      <c r="AI448" s="107">
        <f>VLOOKUP(Table3[Symbol],Finalcial!$A$2:$P$493,14,FALSE)</f>
        <v>0.87</v>
      </c>
      <c r="AJ448" s="108">
        <f t="shared" si="8"/>
        <v>268.06631793192031</v>
      </c>
    </row>
    <row r="449" spans="1:36" ht="18.55" customHeight="1" x14ac:dyDescent="0.3">
      <c r="A449" s="64" t="s">
        <v>153</v>
      </c>
      <c r="B449" s="14" t="str">
        <f>VLOOKUP(Table3[Symbol],stockComparisonTrading_excel!$A$2:$X$562,2,FALSE)</f>
        <v>Industrials: Steel</v>
      </c>
      <c r="C449" s="104">
        <f>VLOOKUP(Table3[Symbol],stockComparisonTrading_excel!$A$2:$X$562,3,FALSE)</f>
        <v>0.08</v>
      </c>
      <c r="D449" s="105" t="str">
        <f>VLOOKUP(Table3[Symbol],stockComparisonTrading_excel!$A$2:$X$562,18,FALSE)</f>
        <v>N/A</v>
      </c>
      <c r="E449" s="105" t="str">
        <f>VLOOKUP(Table3[Symbol],stockComparisonTrading_excel!$A$2:$X$562,18,FALSE)</f>
        <v>N/A</v>
      </c>
      <c r="F449" s="105" t="str">
        <f>VLOOKUP(Table3[Symbol],stockComparisonTrading_excel!$A$2:$X$562,18,FALSE)</f>
        <v>N/A</v>
      </c>
      <c r="G449" s="105" t="str">
        <f>VLOOKUP(Table3[Symbol],stockComparisonTrading_excel!$A$2:$X$562,18,FALSE)</f>
        <v>N/A</v>
      </c>
      <c r="H449" s="105" t="str">
        <f>VLOOKUP(Table3[Symbol],stockComparisonTrading_excel!$A$2:$X$562,18,FALSE)</f>
        <v>N/A</v>
      </c>
      <c r="I449" s="105" t="str">
        <f>VLOOKUP(Table3[Symbol],stockComparisonTrading_excel!$A$2:$X$562,18,FALSE)</f>
        <v>N/A</v>
      </c>
      <c r="J449" s="105" t="str">
        <f>VLOOKUP(Table3[Symbol],stockComparisonTrading_excel!$A$2:$X$562,18,FALSE)</f>
        <v>N/A</v>
      </c>
      <c r="K449" s="105" t="str">
        <f>VLOOKUP(Table3[Symbol],stockComparisonTrading_excel!$A$2:$X$562,18,FALSE)</f>
        <v>N/A</v>
      </c>
      <c r="L449" s="105" t="str">
        <f>VLOOKUP(Table3[Symbol],stockComparisonTrading_excel!$A$2:$X$562,18,FALSE)</f>
        <v>N/A</v>
      </c>
      <c r="M449" s="105" t="str">
        <f>VLOOKUP(Table3[Symbol],stockComparisonTrading_excel!$A$2:$X$562,18,FALSE)</f>
        <v>N/A</v>
      </c>
      <c r="N449" s="105" t="str">
        <f>VLOOKUP(Table3[Symbol],stockComparisonTrading_excel!$A$2:$X$562,18,FALSE)</f>
        <v>N/A</v>
      </c>
      <c r="O449" s="105">
        <f>VLOOKUP(Table3[Symbol],stockComparisonTrading_excel!$A$2:$X$562,17,FALSE)</f>
        <v>12702453859.92</v>
      </c>
      <c r="P449" s="105" t="str">
        <f>VLOOKUP(Table3[Symbol],stockComparisonTrading_excel!$A$2:$X$562,18,FALSE)</f>
        <v>N/A</v>
      </c>
      <c r="Q449" s="105">
        <f>VLOOKUP(Table3[Symbol],stockComparisonTrading_excel!$A$2:$X$562,19,FALSE)</f>
        <v>1.25</v>
      </c>
      <c r="R449" s="105">
        <f>VLOOKUP(Table3[Symbol],stockComparisonTrading_excel!$A$2:$X$562,20,FALSE)</f>
        <v>0.26</v>
      </c>
      <c r="S449" s="105" t="str">
        <f>VLOOKUP(Table3[Symbol],stockComparisonTrading_excel!$A$2:$X$562,21,FALSE)</f>
        <v>-</v>
      </c>
      <c r="T449" s="105">
        <f>VLOOKUP(Table3[Symbol],stockComparisonTrading_excel!$A$2:$X$562,22,FALSE)</f>
        <v>91.24</v>
      </c>
      <c r="U449" s="105">
        <f>VLOOKUP(Table3[Symbol],stockComparisonTrading_excel!$A$2:$X$562,23,FALSE)</f>
        <v>105853782166</v>
      </c>
      <c r="V449" s="105">
        <f>VLOOKUP(Table3[Symbol],stockComparisonTrading_excel!$A$2:$X$562,24,FALSE)</f>
        <v>0.69</v>
      </c>
      <c r="W449" s="106" t="str">
        <f>VLOOKUP(Table3[Symbol],Finalcial!$A$2:$P$493,2)</f>
        <v>Q1/2013</v>
      </c>
      <c r="X449" s="107">
        <f>VLOOKUP(Table3[Symbol],Finalcial!$A$2:$P$493,3)</f>
        <v>41364</v>
      </c>
      <c r="Y449" s="107">
        <f>VLOOKUP(Table3[Symbol],Finalcial!$A$2:$P$493,4,FALSE)</f>
        <v>22406517</v>
      </c>
      <c r="Z449" s="107">
        <f>VLOOKUP(Table3[Symbol],Finalcial!$A$2:$P$493,5,FALSE)</f>
        <v>7409265</v>
      </c>
      <c r="AA449" s="107">
        <f>VLOOKUP(Table3[Symbol],Finalcial!$A$2:$P$493,6,FALSE)</f>
        <v>73039110</v>
      </c>
      <c r="AB449" s="107">
        <f>VLOOKUP(Table3[Symbol],Finalcial!$A$2:$P$493,7,FALSE)</f>
        <v>14997252</v>
      </c>
      <c r="AC449" s="107">
        <f>VLOOKUP(Table3[Symbol],Finalcial!$A$2:$P$493,8,FALSE)</f>
        <v>270080</v>
      </c>
      <c r="AD449" s="107">
        <f>VLOOKUP(Table3[Symbol],Finalcial!$A$2:$P$493,9,FALSE)</f>
        <v>-483720</v>
      </c>
      <c r="AE449" s="107">
        <f>VLOOKUP(Table3[Symbol],Finalcial!$A$2:$P$493,10,FALSE)</f>
        <v>-0.01</v>
      </c>
      <c r="AF449" s="107">
        <f>VLOOKUP(Table3[Symbol],Finalcial!$A$2:$P$493,11,FALSE)</f>
        <v>0.49</v>
      </c>
      <c r="AG449" s="107">
        <f>VLOOKUP(Table3[Symbol],Finalcial!$A$2:$P$493,12,FALSE)</f>
        <v>-179.1</v>
      </c>
      <c r="AH449" s="107">
        <f>VLOOKUP(Table3[Symbol],Finalcial!$A$2:$P$493,13,FALSE)</f>
        <v>-7.61</v>
      </c>
      <c r="AI449" s="107">
        <f>VLOOKUP(Table3[Symbol],Finalcial!$A$2:$P$493,14,FALSE)</f>
        <v>-16.170000000000002</v>
      </c>
      <c r="AJ449" s="108">
        <f t="shared" si="8"/>
        <v>-15.317259985115356</v>
      </c>
    </row>
    <row r="450" spans="1:36" ht="18.55" customHeight="1" x14ac:dyDescent="0.3">
      <c r="A450" s="64" t="s">
        <v>139</v>
      </c>
      <c r="B450" s="14" t="str">
        <f>VLOOKUP(Table3[Symbol],stockComparisonTrading_excel!$A$2:$X$562,2,FALSE)</f>
        <v>Property &amp; Construction: Property Development</v>
      </c>
      <c r="C450" s="104">
        <f>VLOOKUP(Table3[Symbol],stockComparisonTrading_excel!$A$2:$X$562,3,FALSE)</f>
        <v>0.71</v>
      </c>
      <c r="D450" s="105" t="str">
        <f>VLOOKUP(Table3[Symbol],stockComparisonTrading_excel!$A$2:$X$562,18,FALSE)</f>
        <v>N/A</v>
      </c>
      <c r="E450" s="105" t="str">
        <f>VLOOKUP(Table3[Symbol],stockComparisonTrading_excel!$A$2:$X$562,18,FALSE)</f>
        <v>N/A</v>
      </c>
      <c r="F450" s="105" t="str">
        <f>VLOOKUP(Table3[Symbol],stockComparisonTrading_excel!$A$2:$X$562,18,FALSE)</f>
        <v>N/A</v>
      </c>
      <c r="G450" s="105" t="str">
        <f>VLOOKUP(Table3[Symbol],stockComparisonTrading_excel!$A$2:$X$562,18,FALSE)</f>
        <v>N/A</v>
      </c>
      <c r="H450" s="105" t="str">
        <f>VLOOKUP(Table3[Symbol],stockComparisonTrading_excel!$A$2:$X$562,18,FALSE)</f>
        <v>N/A</v>
      </c>
      <c r="I450" s="105" t="str">
        <f>VLOOKUP(Table3[Symbol],stockComparisonTrading_excel!$A$2:$X$562,18,FALSE)</f>
        <v>N/A</v>
      </c>
      <c r="J450" s="105" t="str">
        <f>VLOOKUP(Table3[Symbol],stockComparisonTrading_excel!$A$2:$X$562,18,FALSE)</f>
        <v>N/A</v>
      </c>
      <c r="K450" s="105" t="str">
        <f>VLOOKUP(Table3[Symbol],stockComparisonTrading_excel!$A$2:$X$562,18,FALSE)</f>
        <v>N/A</v>
      </c>
      <c r="L450" s="105" t="str">
        <f>VLOOKUP(Table3[Symbol],stockComparisonTrading_excel!$A$2:$X$562,18,FALSE)</f>
        <v>N/A</v>
      </c>
      <c r="M450" s="105" t="str">
        <f>VLOOKUP(Table3[Symbol],stockComparisonTrading_excel!$A$2:$X$562,18,FALSE)</f>
        <v>N/A</v>
      </c>
      <c r="N450" s="105" t="str">
        <f>VLOOKUP(Table3[Symbol],stockComparisonTrading_excel!$A$2:$X$562,18,FALSE)</f>
        <v>N/A</v>
      </c>
      <c r="O450" s="105">
        <f>VLOOKUP(Table3[Symbol],stockComparisonTrading_excel!$A$2:$X$562,17,FALSE)</f>
        <v>511978241.64999998</v>
      </c>
      <c r="P450" s="105" t="str">
        <f>VLOOKUP(Table3[Symbol],stockComparisonTrading_excel!$A$2:$X$562,18,FALSE)</f>
        <v>N/A</v>
      </c>
      <c r="Q450" s="105">
        <f>VLOOKUP(Table3[Symbol],stockComparisonTrading_excel!$A$2:$X$562,19,FALSE)</f>
        <v>4.26</v>
      </c>
      <c r="R450" s="105">
        <f>VLOOKUP(Table3[Symbol],stockComparisonTrading_excel!$A$2:$X$562,20,FALSE)</f>
        <v>0.68</v>
      </c>
      <c r="S450" s="105" t="str">
        <f>VLOOKUP(Table3[Symbol],stockComparisonTrading_excel!$A$2:$X$562,21,FALSE)</f>
        <v>-</v>
      </c>
      <c r="T450" s="105">
        <f>VLOOKUP(Table3[Symbol],stockComparisonTrading_excel!$A$2:$X$562,22,FALSE)</f>
        <v>643.9</v>
      </c>
      <c r="U450" s="105">
        <f>VLOOKUP(Table3[Symbol],stockComparisonTrading_excel!$A$2:$X$562,23,FALSE)</f>
        <v>616841255</v>
      </c>
      <c r="V450" s="105">
        <f>VLOOKUP(Table3[Symbol],stockComparisonTrading_excel!$A$2:$X$562,24,FALSE)</f>
        <v>1</v>
      </c>
      <c r="W450" s="106" t="str">
        <f>VLOOKUP(Table3[Symbol],Finalcial!$A$2:$P$493,2)</f>
        <v>Q1/2013</v>
      </c>
      <c r="X450" s="107">
        <f>VLOOKUP(Table3[Symbol],Finalcial!$A$2:$P$493,3)</f>
        <v>41364</v>
      </c>
      <c r="Y450" s="107">
        <f>VLOOKUP(Table3[Symbol],Finalcial!$A$2:$P$493,4,FALSE)</f>
        <v>620699</v>
      </c>
      <c r="Z450" s="107">
        <f>VLOOKUP(Table3[Symbol],Finalcial!$A$2:$P$493,5,FALSE)</f>
        <v>200502</v>
      </c>
      <c r="AA450" s="107">
        <f>VLOOKUP(Table3[Symbol],Finalcial!$A$2:$P$493,6,FALSE)</f>
        <v>616841</v>
      </c>
      <c r="AB450" s="107">
        <f>VLOOKUP(Table3[Symbol],Finalcial!$A$2:$P$493,7,FALSE)</f>
        <v>420197</v>
      </c>
      <c r="AC450" s="107" t="str">
        <f>VLOOKUP(Table3[Symbol],Finalcial!$A$2:$P$493,8,FALSE)</f>
        <v>-</v>
      </c>
      <c r="AD450" s="107">
        <f>VLOOKUP(Table3[Symbol],Finalcial!$A$2:$P$493,9,FALSE)</f>
        <v>-9068</v>
      </c>
      <c r="AE450" s="107">
        <f>VLOOKUP(Table3[Symbol],Finalcial!$A$2:$P$493,10,FALSE)</f>
        <v>-0.01</v>
      </c>
      <c r="AF450" s="107">
        <f>VLOOKUP(Table3[Symbol],Finalcial!$A$2:$P$493,11,FALSE)</f>
        <v>0.48</v>
      </c>
      <c r="AG450" s="107" t="str">
        <f>VLOOKUP(Table3[Symbol],Finalcial!$A$2:$P$493,12,FALSE)</f>
        <v>N/A</v>
      </c>
      <c r="AH450" s="107">
        <f>VLOOKUP(Table3[Symbol],Finalcial!$A$2:$P$493,13,FALSE)</f>
        <v>-3.94</v>
      </c>
      <c r="AI450" s="107">
        <f>VLOOKUP(Table3[Symbol],Finalcial!$A$2:$P$493,14,FALSE)</f>
        <v>-9.69</v>
      </c>
      <c r="AJ450" s="108">
        <f t="shared" si="8"/>
        <v>-22.110939567710631</v>
      </c>
    </row>
    <row r="451" spans="1:36" ht="18.55" customHeight="1" x14ac:dyDescent="0.3">
      <c r="A451" s="64" t="s">
        <v>367</v>
      </c>
      <c r="B451" s="14" t="str">
        <f>VLOOKUP(Table3[Symbol],stockComparisonTrading_excel!$A$2:$X$562,2,FALSE)</f>
        <v>Property &amp; Construction: Property Development</v>
      </c>
      <c r="C451" s="104">
        <f>VLOOKUP(Table3[Symbol],stockComparisonTrading_excel!$A$2:$X$562,3,FALSE)</f>
        <v>3.52</v>
      </c>
      <c r="D451" s="105">
        <f>VLOOKUP(Table3[Symbol],stockComparisonTrading_excel!$A$2:$X$562,18,FALSE)</f>
        <v>14.33</v>
      </c>
      <c r="E451" s="105">
        <f>VLOOKUP(Table3[Symbol],stockComparisonTrading_excel!$A$2:$X$562,18,FALSE)</f>
        <v>14.33</v>
      </c>
      <c r="F451" s="105">
        <f>VLOOKUP(Table3[Symbol],stockComparisonTrading_excel!$A$2:$X$562,18,FALSE)</f>
        <v>14.33</v>
      </c>
      <c r="G451" s="105">
        <f>VLOOKUP(Table3[Symbol],stockComparisonTrading_excel!$A$2:$X$562,18,FALSE)</f>
        <v>14.33</v>
      </c>
      <c r="H451" s="105">
        <f>VLOOKUP(Table3[Symbol],stockComparisonTrading_excel!$A$2:$X$562,18,FALSE)</f>
        <v>14.33</v>
      </c>
      <c r="I451" s="105">
        <f>VLOOKUP(Table3[Symbol],stockComparisonTrading_excel!$A$2:$X$562,18,FALSE)</f>
        <v>14.33</v>
      </c>
      <c r="J451" s="105">
        <f>VLOOKUP(Table3[Symbol],stockComparisonTrading_excel!$A$2:$X$562,18,FALSE)</f>
        <v>14.33</v>
      </c>
      <c r="K451" s="105">
        <f>VLOOKUP(Table3[Symbol],stockComparisonTrading_excel!$A$2:$X$562,18,FALSE)</f>
        <v>14.33</v>
      </c>
      <c r="L451" s="105">
        <f>VLOOKUP(Table3[Symbol],stockComparisonTrading_excel!$A$2:$X$562,18,FALSE)</f>
        <v>14.33</v>
      </c>
      <c r="M451" s="105">
        <f>VLOOKUP(Table3[Symbol],stockComparisonTrading_excel!$A$2:$X$562,18,FALSE)</f>
        <v>14.33</v>
      </c>
      <c r="N451" s="105">
        <f>VLOOKUP(Table3[Symbol],stockComparisonTrading_excel!$A$2:$X$562,18,FALSE)</f>
        <v>14.33</v>
      </c>
      <c r="O451" s="105">
        <f>VLOOKUP(Table3[Symbol],stockComparisonTrading_excel!$A$2:$X$562,17,FALSE)</f>
        <v>37131742539.120003</v>
      </c>
      <c r="P451" s="105">
        <f>VLOOKUP(Table3[Symbol],stockComparisonTrading_excel!$A$2:$X$562,18,FALSE)</f>
        <v>14.33</v>
      </c>
      <c r="Q451" s="105">
        <f>VLOOKUP(Table3[Symbol],stockComparisonTrading_excel!$A$2:$X$562,19,FALSE)</f>
        <v>2.36</v>
      </c>
      <c r="R451" s="105">
        <f>VLOOKUP(Table3[Symbol],stockComparisonTrading_excel!$A$2:$X$562,20,FALSE)</f>
        <v>1.88</v>
      </c>
      <c r="S451" s="105">
        <f>VLOOKUP(Table3[Symbol],stockComparisonTrading_excel!$A$2:$X$562,21,FALSE)</f>
        <v>3.83</v>
      </c>
      <c r="T451" s="105">
        <f>VLOOKUP(Table3[Symbol],stockComparisonTrading_excel!$A$2:$X$562,22,FALSE)</f>
        <v>162.84</v>
      </c>
      <c r="U451" s="105">
        <f>VLOOKUP(Table3[Symbol],stockComparisonTrading_excel!$A$2:$X$562,23,FALSE)</f>
        <v>9100917289</v>
      </c>
      <c r="V451" s="105">
        <f>VLOOKUP(Table3[Symbol],stockComparisonTrading_excel!$A$2:$X$562,24,FALSE)</f>
        <v>1.07</v>
      </c>
      <c r="W451" s="106" t="str">
        <f>VLOOKUP(Table3[Symbol],Finalcial!$A$2:$P$493,2)</f>
        <v>Q4/2012</v>
      </c>
      <c r="X451" s="107">
        <f>VLOOKUP(Table3[Symbol],Finalcial!$A$2:$P$493,3)</f>
        <v>41274</v>
      </c>
      <c r="Y451" s="107">
        <f>VLOOKUP(Table3[Symbol],Finalcial!$A$2:$P$493,4,FALSE)</f>
        <v>50417066</v>
      </c>
      <c r="Z451" s="107">
        <f>VLOOKUP(Table3[Symbol],Finalcial!$A$2:$P$493,5,FALSE)</f>
        <v>34661207</v>
      </c>
      <c r="AA451" s="107">
        <f>VLOOKUP(Table3[Symbol],Finalcial!$A$2:$P$493,6,FALSE)</f>
        <v>8971352</v>
      </c>
      <c r="AB451" s="107">
        <f>VLOOKUP(Table3[Symbol],Finalcial!$A$2:$P$493,7,FALSE)</f>
        <v>15755037</v>
      </c>
      <c r="AC451" s="107">
        <f>VLOOKUP(Table3[Symbol],Finalcial!$A$2:$P$493,8,FALSE)</f>
        <v>5214853</v>
      </c>
      <c r="AD451" s="107">
        <f>VLOOKUP(Table3[Symbol],Finalcial!$A$2:$P$493,9,FALSE)</f>
        <v>-86473</v>
      </c>
      <c r="AE451" s="107">
        <f>VLOOKUP(Table3[Symbol],Finalcial!$A$2:$P$493,10,FALSE)</f>
        <v>-0.01</v>
      </c>
      <c r="AF451" s="107">
        <f>VLOOKUP(Table3[Symbol],Finalcial!$A$2:$P$493,11,FALSE)</f>
        <v>2.2000000000000002</v>
      </c>
      <c r="AG451" s="107">
        <f>VLOOKUP(Table3[Symbol],Finalcial!$A$2:$P$493,12,FALSE)</f>
        <v>-1.66</v>
      </c>
      <c r="AH451" s="107">
        <f>VLOOKUP(Table3[Symbol],Finalcial!$A$2:$P$493,13,FALSE)</f>
        <v>8.44</v>
      </c>
      <c r="AI451" s="107">
        <f>VLOOKUP(Table3[Symbol],Finalcial!$A$2:$P$493,14,FALSE)</f>
        <v>18.78</v>
      </c>
      <c r="AJ451" s="108">
        <f t="shared" si="8"/>
        <v>-400.83271078833855</v>
      </c>
    </row>
    <row r="452" spans="1:36" ht="18.55" customHeight="1" x14ac:dyDescent="0.3">
      <c r="A452" s="64" t="s">
        <v>195</v>
      </c>
      <c r="B452" s="14" t="str">
        <f>VLOOKUP(Table3[Symbol],stockComparisonTrading_excel!$A$2:$X$562,2,FALSE)</f>
        <v>Property &amp; Construction: Property Development</v>
      </c>
      <c r="C452" s="104">
        <f>VLOOKUP(Table3[Symbol],stockComparisonTrading_excel!$A$2:$X$562,3,FALSE)</f>
        <v>1.02</v>
      </c>
      <c r="D452" s="105">
        <f>VLOOKUP(Table3[Symbol],stockComparisonTrading_excel!$A$2:$X$562,18,FALSE)</f>
        <v>24.2</v>
      </c>
      <c r="E452" s="105">
        <f>VLOOKUP(Table3[Symbol],stockComparisonTrading_excel!$A$2:$X$562,18,FALSE)</f>
        <v>24.2</v>
      </c>
      <c r="F452" s="105">
        <f>VLOOKUP(Table3[Symbol],stockComparisonTrading_excel!$A$2:$X$562,18,FALSE)</f>
        <v>24.2</v>
      </c>
      <c r="G452" s="105">
        <f>VLOOKUP(Table3[Symbol],stockComparisonTrading_excel!$A$2:$X$562,18,FALSE)</f>
        <v>24.2</v>
      </c>
      <c r="H452" s="105">
        <f>VLOOKUP(Table3[Symbol],stockComparisonTrading_excel!$A$2:$X$562,18,FALSE)</f>
        <v>24.2</v>
      </c>
      <c r="I452" s="105">
        <f>VLOOKUP(Table3[Symbol],stockComparisonTrading_excel!$A$2:$X$562,18,FALSE)</f>
        <v>24.2</v>
      </c>
      <c r="J452" s="105">
        <f>VLOOKUP(Table3[Symbol],stockComparisonTrading_excel!$A$2:$X$562,18,FALSE)</f>
        <v>24.2</v>
      </c>
      <c r="K452" s="105">
        <f>VLOOKUP(Table3[Symbol],stockComparisonTrading_excel!$A$2:$X$562,18,FALSE)</f>
        <v>24.2</v>
      </c>
      <c r="L452" s="105">
        <f>VLOOKUP(Table3[Symbol],stockComparisonTrading_excel!$A$2:$X$562,18,FALSE)</f>
        <v>24.2</v>
      </c>
      <c r="M452" s="105">
        <f>VLOOKUP(Table3[Symbol],stockComparisonTrading_excel!$A$2:$X$562,18,FALSE)</f>
        <v>24.2</v>
      </c>
      <c r="N452" s="105">
        <f>VLOOKUP(Table3[Symbol],stockComparisonTrading_excel!$A$2:$X$562,18,FALSE)</f>
        <v>24.2</v>
      </c>
      <c r="O452" s="105">
        <f>VLOOKUP(Table3[Symbol],stockComparisonTrading_excel!$A$2:$X$562,17,FALSE)</f>
        <v>962500000</v>
      </c>
      <c r="P452" s="105">
        <f>VLOOKUP(Table3[Symbol],stockComparisonTrading_excel!$A$2:$X$562,18,FALSE)</f>
        <v>24.2</v>
      </c>
      <c r="Q452" s="105">
        <f>VLOOKUP(Table3[Symbol],stockComparisonTrading_excel!$A$2:$X$562,19,FALSE)</f>
        <v>0.69</v>
      </c>
      <c r="R452" s="105">
        <f>VLOOKUP(Table3[Symbol],stockComparisonTrading_excel!$A$2:$X$562,20,FALSE)</f>
        <v>1.58</v>
      </c>
      <c r="S452" s="105">
        <f>VLOOKUP(Table3[Symbol],stockComparisonTrading_excel!$A$2:$X$562,21,FALSE)</f>
        <v>1.82</v>
      </c>
      <c r="T452" s="105">
        <f>VLOOKUP(Table3[Symbol],stockComparisonTrading_excel!$A$2:$X$562,22,FALSE)</f>
        <v>97.58</v>
      </c>
      <c r="U452" s="105">
        <f>VLOOKUP(Table3[Symbol],stockComparisonTrading_excel!$A$2:$X$562,23,FALSE)</f>
        <v>875000000</v>
      </c>
      <c r="V452" s="105">
        <f>VLOOKUP(Table3[Symbol],stockComparisonTrading_excel!$A$2:$X$562,24,FALSE)</f>
        <v>1</v>
      </c>
      <c r="W452" s="106" t="str">
        <f>VLOOKUP(Table3[Symbol],Finalcial!$A$2:$P$493,2)</f>
        <v>Q1/2013</v>
      </c>
      <c r="X452" s="107">
        <f>VLOOKUP(Table3[Symbol],Finalcial!$A$2:$P$493,3)</f>
        <v>41364</v>
      </c>
      <c r="Y452" s="107">
        <f>VLOOKUP(Table3[Symbol],Finalcial!$A$2:$P$493,4,FALSE)</f>
        <v>2535551</v>
      </c>
      <c r="Z452" s="107">
        <f>VLOOKUP(Table3[Symbol],Finalcial!$A$2:$P$493,5,FALSE)</f>
        <v>1149886</v>
      </c>
      <c r="AA452" s="107">
        <f>VLOOKUP(Table3[Symbol],Finalcial!$A$2:$P$493,6,FALSE)</f>
        <v>875000</v>
      </c>
      <c r="AB452" s="107">
        <f>VLOOKUP(Table3[Symbol],Finalcial!$A$2:$P$493,7,FALSE)</f>
        <v>1385665</v>
      </c>
      <c r="AC452" s="107">
        <f>VLOOKUP(Table3[Symbol],Finalcial!$A$2:$P$493,8,FALSE)</f>
        <v>78534</v>
      </c>
      <c r="AD452" s="107">
        <f>VLOOKUP(Table3[Symbol],Finalcial!$A$2:$P$493,9,FALSE)</f>
        <v>-5416</v>
      </c>
      <c r="AE452" s="107">
        <f>VLOOKUP(Table3[Symbol],Finalcial!$A$2:$P$493,10,FALSE)</f>
        <v>-0.01</v>
      </c>
      <c r="AF452" s="107">
        <f>VLOOKUP(Table3[Symbol],Finalcial!$A$2:$P$493,11,FALSE)</f>
        <v>0.83</v>
      </c>
      <c r="AG452" s="107">
        <f>VLOOKUP(Table3[Symbol],Finalcial!$A$2:$P$493,12,FALSE)</f>
        <v>-6.9</v>
      </c>
      <c r="AH452" s="107">
        <f>VLOOKUP(Table3[Symbol],Finalcial!$A$2:$P$493,13,FALSE)</f>
        <v>3.04</v>
      </c>
      <c r="AI452" s="107">
        <f>VLOOKUP(Table3[Symbol],Finalcial!$A$2:$P$493,14,FALSE)</f>
        <v>2.92</v>
      </c>
      <c r="AJ452" s="108">
        <f t="shared" si="8"/>
        <v>-212.31277695716395</v>
      </c>
    </row>
    <row r="453" spans="1:36" ht="18.55" customHeight="1" x14ac:dyDescent="0.3">
      <c r="A453" s="64" t="s">
        <v>77</v>
      </c>
      <c r="B453" s="14" t="str">
        <f>VLOOKUP(Table3[Symbol],stockComparisonTrading_excel!$A$2:$X$562,2,FALSE)</f>
        <v>Services: Transportation &amp; Logistics</v>
      </c>
      <c r="C453" s="104">
        <f>VLOOKUP(Table3[Symbol],stockComparisonTrading_excel!$A$2:$X$562,3,FALSE)</f>
        <v>0.76</v>
      </c>
      <c r="D453" s="105" t="str">
        <f>VLOOKUP(Table3[Symbol],stockComparisonTrading_excel!$A$2:$X$562,18,FALSE)</f>
        <v>N/A</v>
      </c>
      <c r="E453" s="105" t="str">
        <f>VLOOKUP(Table3[Symbol],stockComparisonTrading_excel!$A$2:$X$562,18,FALSE)</f>
        <v>N/A</v>
      </c>
      <c r="F453" s="105" t="str">
        <f>VLOOKUP(Table3[Symbol],stockComparisonTrading_excel!$A$2:$X$562,18,FALSE)</f>
        <v>N/A</v>
      </c>
      <c r="G453" s="105" t="str">
        <f>VLOOKUP(Table3[Symbol],stockComparisonTrading_excel!$A$2:$X$562,18,FALSE)</f>
        <v>N/A</v>
      </c>
      <c r="H453" s="105" t="str">
        <f>VLOOKUP(Table3[Symbol],stockComparisonTrading_excel!$A$2:$X$562,18,FALSE)</f>
        <v>N/A</v>
      </c>
      <c r="I453" s="105" t="str">
        <f>VLOOKUP(Table3[Symbol],stockComparisonTrading_excel!$A$2:$X$562,18,FALSE)</f>
        <v>N/A</v>
      </c>
      <c r="J453" s="105" t="str">
        <f>VLOOKUP(Table3[Symbol],stockComparisonTrading_excel!$A$2:$X$562,18,FALSE)</f>
        <v>N/A</v>
      </c>
      <c r="K453" s="105" t="str">
        <f>VLOOKUP(Table3[Symbol],stockComparisonTrading_excel!$A$2:$X$562,18,FALSE)</f>
        <v>N/A</v>
      </c>
      <c r="L453" s="105" t="str">
        <f>VLOOKUP(Table3[Symbol],stockComparisonTrading_excel!$A$2:$X$562,18,FALSE)</f>
        <v>N/A</v>
      </c>
      <c r="M453" s="105" t="str">
        <f>VLOOKUP(Table3[Symbol],stockComparisonTrading_excel!$A$2:$X$562,18,FALSE)</f>
        <v>N/A</v>
      </c>
      <c r="N453" s="105" t="str">
        <f>VLOOKUP(Table3[Symbol],stockComparisonTrading_excel!$A$2:$X$562,18,FALSE)</f>
        <v>N/A</v>
      </c>
      <c r="O453" s="105">
        <f>VLOOKUP(Table3[Symbol],stockComparisonTrading_excel!$A$2:$X$562,17,FALSE)</f>
        <v>930897828.65999997</v>
      </c>
      <c r="P453" s="105" t="str">
        <f>VLOOKUP(Table3[Symbol],stockComparisonTrading_excel!$A$2:$X$562,18,FALSE)</f>
        <v>N/A</v>
      </c>
      <c r="Q453" s="105">
        <f>VLOOKUP(Table3[Symbol],stockComparisonTrading_excel!$A$2:$X$562,19,FALSE)</f>
        <v>2.84</v>
      </c>
      <c r="R453" s="105">
        <f>VLOOKUP(Table3[Symbol],stockComparisonTrading_excel!$A$2:$X$562,20,FALSE)</f>
        <v>0.5</v>
      </c>
      <c r="S453" s="105" t="str">
        <f>VLOOKUP(Table3[Symbol],stockComparisonTrading_excel!$A$2:$X$562,21,FALSE)</f>
        <v>-</v>
      </c>
      <c r="T453" s="105">
        <f>VLOOKUP(Table3[Symbol],stockComparisonTrading_excel!$A$2:$X$562,22,FALSE)</f>
        <v>1760.35</v>
      </c>
      <c r="U453" s="105">
        <f>VLOOKUP(Table3[Symbol],stockComparisonTrading_excel!$A$2:$X$562,23,FALSE)</f>
        <v>660211226</v>
      </c>
      <c r="V453" s="105">
        <f>VLOOKUP(Table3[Symbol],stockComparisonTrading_excel!$A$2:$X$562,24,FALSE)</f>
        <v>1</v>
      </c>
      <c r="W453" s="106" t="str">
        <f>VLOOKUP(Table3[Symbol],Finalcial!$A$2:$P$493,2)</f>
        <v>Q1/2013</v>
      </c>
      <c r="X453" s="107">
        <f>VLOOKUP(Table3[Symbol],Finalcial!$A$2:$P$493,3)</f>
        <v>41364</v>
      </c>
      <c r="Y453" s="107">
        <f>VLOOKUP(Table3[Symbol],Finalcial!$A$2:$P$493,4,FALSE)</f>
        <v>425997</v>
      </c>
      <c r="Z453" s="107">
        <f>VLOOKUP(Table3[Symbol],Finalcial!$A$2:$P$493,5,FALSE)</f>
        <v>98651</v>
      </c>
      <c r="AA453" s="107">
        <f>VLOOKUP(Table3[Symbol],Finalcial!$A$2:$P$493,6,FALSE)</f>
        <v>660211</v>
      </c>
      <c r="AB453" s="107">
        <f>VLOOKUP(Table3[Symbol],Finalcial!$A$2:$P$493,7,FALSE)</f>
        <v>327346</v>
      </c>
      <c r="AC453" s="107">
        <f>VLOOKUP(Table3[Symbol],Finalcial!$A$2:$P$493,8,FALSE)</f>
        <v>18532</v>
      </c>
      <c r="AD453" s="107">
        <f>VLOOKUP(Table3[Symbol],Finalcial!$A$2:$P$493,9,FALSE)</f>
        <v>-7915</v>
      </c>
      <c r="AE453" s="107">
        <f>VLOOKUP(Table3[Symbol],Finalcial!$A$2:$P$493,10,FALSE)</f>
        <v>-0.01</v>
      </c>
      <c r="AF453" s="107">
        <f>VLOOKUP(Table3[Symbol],Finalcial!$A$2:$P$493,11,FALSE)</f>
        <v>0.3</v>
      </c>
      <c r="AG453" s="107">
        <f>VLOOKUP(Table3[Symbol],Finalcial!$A$2:$P$493,12,FALSE)</f>
        <v>-42.71</v>
      </c>
      <c r="AH453" s="107">
        <f>VLOOKUP(Table3[Symbol],Finalcial!$A$2:$P$493,13,FALSE)</f>
        <v>-5.45</v>
      </c>
      <c r="AI453" s="107">
        <f>VLOOKUP(Table3[Symbol],Finalcial!$A$2:$P$493,14,FALSE)</f>
        <v>-7</v>
      </c>
      <c r="AJ453" s="108">
        <f t="shared" si="8"/>
        <v>-12.463802905874921</v>
      </c>
    </row>
    <row r="454" spans="1:36" ht="18.55" customHeight="1" x14ac:dyDescent="0.3">
      <c r="A454" s="64" t="s">
        <v>71</v>
      </c>
      <c r="B454" s="14" t="str">
        <f>VLOOKUP(Table3[Symbol],stockComparisonTrading_excel!$A$2:$X$562,2,FALSE)</f>
        <v>Technology: Communication Technology</v>
      </c>
      <c r="C454" s="104">
        <f>VLOOKUP(Table3[Symbol],stockComparisonTrading_excel!$A$2:$X$562,3,FALSE)</f>
        <v>0.04</v>
      </c>
      <c r="D454" s="105" t="str">
        <f>VLOOKUP(Table3[Symbol],stockComparisonTrading_excel!$A$2:$X$562,18,FALSE)</f>
        <v>N/A</v>
      </c>
      <c r="E454" s="105" t="str">
        <f>VLOOKUP(Table3[Symbol],stockComparisonTrading_excel!$A$2:$X$562,18,FALSE)</f>
        <v>N/A</v>
      </c>
      <c r="F454" s="105" t="str">
        <f>VLOOKUP(Table3[Symbol],stockComparisonTrading_excel!$A$2:$X$562,18,FALSE)</f>
        <v>N/A</v>
      </c>
      <c r="G454" s="105" t="str">
        <f>VLOOKUP(Table3[Symbol],stockComparisonTrading_excel!$A$2:$X$562,18,FALSE)</f>
        <v>N/A</v>
      </c>
      <c r="H454" s="105" t="str">
        <f>VLOOKUP(Table3[Symbol],stockComparisonTrading_excel!$A$2:$X$562,18,FALSE)</f>
        <v>N/A</v>
      </c>
      <c r="I454" s="105" t="str">
        <f>VLOOKUP(Table3[Symbol],stockComparisonTrading_excel!$A$2:$X$562,18,FALSE)</f>
        <v>N/A</v>
      </c>
      <c r="J454" s="105" t="str">
        <f>VLOOKUP(Table3[Symbol],stockComparisonTrading_excel!$A$2:$X$562,18,FALSE)</f>
        <v>N/A</v>
      </c>
      <c r="K454" s="105" t="str">
        <f>VLOOKUP(Table3[Symbol],stockComparisonTrading_excel!$A$2:$X$562,18,FALSE)</f>
        <v>N/A</v>
      </c>
      <c r="L454" s="105" t="str">
        <f>VLOOKUP(Table3[Symbol],stockComparisonTrading_excel!$A$2:$X$562,18,FALSE)</f>
        <v>N/A</v>
      </c>
      <c r="M454" s="105" t="str">
        <f>VLOOKUP(Table3[Symbol],stockComparisonTrading_excel!$A$2:$X$562,18,FALSE)</f>
        <v>N/A</v>
      </c>
      <c r="N454" s="105" t="str">
        <f>VLOOKUP(Table3[Symbol],stockComparisonTrading_excel!$A$2:$X$562,18,FALSE)</f>
        <v>N/A</v>
      </c>
      <c r="O454" s="105">
        <f>VLOOKUP(Table3[Symbol],stockComparisonTrading_excel!$A$2:$X$562,17,FALSE)</f>
        <v>152100000</v>
      </c>
      <c r="P454" s="105" t="str">
        <f>VLOOKUP(Table3[Symbol],stockComparisonTrading_excel!$A$2:$X$562,18,FALSE)</f>
        <v>N/A</v>
      </c>
      <c r="Q454" s="105">
        <f>VLOOKUP(Table3[Symbol],stockComparisonTrading_excel!$A$2:$X$562,19,FALSE)</f>
        <v>8.4600000000000009</v>
      </c>
      <c r="R454" s="105" t="str">
        <f>VLOOKUP(Table3[Symbol],stockComparisonTrading_excel!$A$2:$X$562,20,FALSE)</f>
        <v>-</v>
      </c>
      <c r="S454" s="105" t="str">
        <f>VLOOKUP(Table3[Symbol],stockComparisonTrading_excel!$A$2:$X$562,21,FALSE)</f>
        <v>-</v>
      </c>
      <c r="T454" s="105" t="str">
        <f>VLOOKUP(Table3[Symbol],stockComparisonTrading_excel!$A$2:$X$562,22,FALSE)</f>
        <v>-</v>
      </c>
      <c r="U454" s="105">
        <f>VLOOKUP(Table3[Symbol],stockComparisonTrading_excel!$A$2:$X$562,23,FALSE)</f>
        <v>19000000000</v>
      </c>
      <c r="V454" s="105">
        <f>VLOOKUP(Table3[Symbol],stockComparisonTrading_excel!$A$2:$X$562,24,FALSE)</f>
        <v>0.1</v>
      </c>
      <c r="W454" s="106" t="str">
        <f>VLOOKUP(Table3[Symbol],Finalcial!$A$2:$P$493,2)</f>
        <v>Q1/2013</v>
      </c>
      <c r="X454" s="107">
        <f>VLOOKUP(Table3[Symbol],Finalcial!$A$2:$P$493,3)</f>
        <v>41364</v>
      </c>
      <c r="Y454" s="107">
        <f>VLOOKUP(Table3[Symbol],Finalcial!$A$2:$P$493,4,FALSE)</f>
        <v>86663.58</v>
      </c>
      <c r="Z454" s="107">
        <f>VLOOKUP(Table3[Symbol],Finalcial!$A$2:$P$493,5,FALSE)</f>
        <v>68677.13</v>
      </c>
      <c r="AA454" s="107">
        <f>VLOOKUP(Table3[Symbol],Finalcial!$A$2:$P$493,6,FALSE)</f>
        <v>380253.15</v>
      </c>
      <c r="AB454" s="107">
        <f>VLOOKUP(Table3[Symbol],Finalcial!$A$2:$P$493,7,FALSE)</f>
        <v>17986.45</v>
      </c>
      <c r="AC454" s="107">
        <f>VLOOKUP(Table3[Symbol],Finalcial!$A$2:$P$493,8,FALSE)</f>
        <v>373227.41</v>
      </c>
      <c r="AD454" s="107">
        <f>VLOOKUP(Table3[Symbol],Finalcial!$A$2:$P$493,9,FALSE)</f>
        <v>-50404.12</v>
      </c>
      <c r="AE454" s="107">
        <f>VLOOKUP(Table3[Symbol],Finalcial!$A$2:$P$493,10,FALSE)</f>
        <v>-0.01</v>
      </c>
      <c r="AF454" s="107">
        <f>VLOOKUP(Table3[Symbol],Finalcial!$A$2:$P$493,11,FALSE)</f>
        <v>3.82</v>
      </c>
      <c r="AG454" s="107">
        <f>VLOOKUP(Table3[Symbol],Finalcial!$A$2:$P$493,12,FALSE)</f>
        <v>-13.5</v>
      </c>
      <c r="AH454" s="107">
        <f>VLOOKUP(Table3[Symbol],Finalcial!$A$2:$P$493,13,FALSE)</f>
        <v>-29.16</v>
      </c>
      <c r="AI454" s="107">
        <f>VLOOKUP(Table3[Symbol],Finalcial!$A$2:$P$493,14,FALSE)</f>
        <v>-116.74</v>
      </c>
      <c r="AJ454" s="108">
        <f t="shared" si="8"/>
        <v>-1.3625300868262356</v>
      </c>
    </row>
    <row r="455" spans="1:36" ht="18.55" customHeight="1" x14ac:dyDescent="0.3">
      <c r="A455" s="43" t="s">
        <v>104</v>
      </c>
      <c r="B455" s="14" t="str">
        <f>VLOOKUP(Table3[Symbol],stockComparisonTrading_excel!$A$2:$X$562,2,FALSE)</f>
        <v>Agribusiness</v>
      </c>
      <c r="C455" s="104">
        <f>VLOOKUP(Table3[Symbol],stockComparisonTrading_excel!$A$2:$X$562,3,FALSE)</f>
        <v>6.4</v>
      </c>
      <c r="D455" s="105" t="str">
        <f>VLOOKUP(Table3[Symbol],stockComparisonTrading_excel!$A$2:$X$562,18,FALSE)</f>
        <v>N/A</v>
      </c>
      <c r="E455" s="105" t="str">
        <f>VLOOKUP(Table3[Symbol],stockComparisonTrading_excel!$A$2:$X$562,18,FALSE)</f>
        <v>N/A</v>
      </c>
      <c r="F455" s="105" t="str">
        <f>VLOOKUP(Table3[Symbol],stockComparisonTrading_excel!$A$2:$X$562,18,FALSE)</f>
        <v>N/A</v>
      </c>
      <c r="G455" s="105" t="str">
        <f>VLOOKUP(Table3[Symbol],stockComparisonTrading_excel!$A$2:$X$562,18,FALSE)</f>
        <v>N/A</v>
      </c>
      <c r="H455" s="105" t="str">
        <f>VLOOKUP(Table3[Symbol],stockComparisonTrading_excel!$A$2:$X$562,18,FALSE)</f>
        <v>N/A</v>
      </c>
      <c r="I455" s="105" t="str">
        <f>VLOOKUP(Table3[Symbol],stockComparisonTrading_excel!$A$2:$X$562,18,FALSE)</f>
        <v>N/A</v>
      </c>
      <c r="J455" s="105" t="str">
        <f>VLOOKUP(Table3[Symbol],stockComparisonTrading_excel!$A$2:$X$562,18,FALSE)</f>
        <v>N/A</v>
      </c>
      <c r="K455" s="105" t="str">
        <f>VLOOKUP(Table3[Symbol],stockComparisonTrading_excel!$A$2:$X$562,18,FALSE)</f>
        <v>N/A</v>
      </c>
      <c r="L455" s="105" t="str">
        <f>VLOOKUP(Table3[Symbol],stockComparisonTrading_excel!$A$2:$X$562,18,FALSE)</f>
        <v>N/A</v>
      </c>
      <c r="M455" s="105" t="str">
        <f>VLOOKUP(Table3[Symbol],stockComparisonTrading_excel!$A$2:$X$562,18,FALSE)</f>
        <v>N/A</v>
      </c>
      <c r="N455" s="105" t="str">
        <f>VLOOKUP(Table3[Symbol],stockComparisonTrading_excel!$A$2:$X$562,18,FALSE)</f>
        <v>N/A</v>
      </c>
      <c r="O455" s="105">
        <f>VLOOKUP(Table3[Symbol],stockComparisonTrading_excel!$A$2:$X$562,17,FALSE)</f>
        <v>1491110986.4000001</v>
      </c>
      <c r="P455" s="105" t="str">
        <f>VLOOKUP(Table3[Symbol],stockComparisonTrading_excel!$A$2:$X$562,18,FALSE)</f>
        <v>N/A</v>
      </c>
      <c r="Q455" s="105">
        <f>VLOOKUP(Table3[Symbol],stockComparisonTrading_excel!$A$2:$X$562,19,FALSE)</f>
        <v>1.02</v>
      </c>
      <c r="R455" s="105">
        <f>VLOOKUP(Table3[Symbol],stockComparisonTrading_excel!$A$2:$X$562,20,FALSE)</f>
        <v>2.62</v>
      </c>
      <c r="S455" s="105">
        <f>VLOOKUP(Table3[Symbol],stockComparisonTrading_excel!$A$2:$X$562,21,FALSE)</f>
        <v>1.1299999999999999</v>
      </c>
      <c r="T455" s="105">
        <f>VLOOKUP(Table3[Symbol],stockComparisonTrading_excel!$A$2:$X$562,22,FALSE)</f>
        <v>27.46</v>
      </c>
      <c r="U455" s="105">
        <f>VLOOKUP(Table3[Symbol],stockComparisonTrading_excel!$A$2:$X$562,23,FALSE)</f>
        <v>560568040</v>
      </c>
      <c r="V455" s="105">
        <f>VLOOKUP(Table3[Symbol],stockComparisonTrading_excel!$A$2:$X$562,24,FALSE)</f>
        <v>1</v>
      </c>
      <c r="W455" s="106" t="str">
        <f>VLOOKUP(Table3[Symbol],Finalcial!$A$2:$P$493,2)</f>
        <v>Q1/2013</v>
      </c>
      <c r="X455" s="107">
        <f>VLOOKUP(Table3[Symbol],Finalcial!$A$2:$P$493,3)</f>
        <v>41364</v>
      </c>
      <c r="Y455" s="107">
        <f>VLOOKUP(Table3[Symbol],Finalcial!$A$2:$P$493,4,FALSE)</f>
        <v>2920853</v>
      </c>
      <c r="Z455" s="107">
        <f>VLOOKUP(Table3[Symbol],Finalcial!$A$2:$P$493,5,FALSE)</f>
        <v>1454127</v>
      </c>
      <c r="AA455" s="107">
        <f>VLOOKUP(Table3[Symbol],Finalcial!$A$2:$P$493,6,FALSE)</f>
        <v>560568</v>
      </c>
      <c r="AB455" s="107">
        <f>VLOOKUP(Table3[Symbol],Finalcial!$A$2:$P$493,7,FALSE)</f>
        <v>1466726</v>
      </c>
      <c r="AC455" s="107">
        <f>VLOOKUP(Table3[Symbol],Finalcial!$A$2:$P$493,8,FALSE)</f>
        <v>932057</v>
      </c>
      <c r="AD455" s="107">
        <f>VLOOKUP(Table3[Symbol],Finalcial!$A$2:$P$493,9,FALSE)</f>
        <v>-13007</v>
      </c>
      <c r="AE455" s="107">
        <f>VLOOKUP(Table3[Symbol],Finalcial!$A$2:$P$493,10,FALSE)</f>
        <v>-0.02</v>
      </c>
      <c r="AF455" s="107">
        <f>VLOOKUP(Table3[Symbol],Finalcial!$A$2:$P$493,11,FALSE)</f>
        <v>0.99</v>
      </c>
      <c r="AG455" s="107">
        <f>VLOOKUP(Table3[Symbol],Finalcial!$A$2:$P$493,12,FALSE)</f>
        <v>-1.4</v>
      </c>
      <c r="AH455" s="107">
        <f>VLOOKUP(Table3[Symbol],Finalcial!$A$2:$P$493,13,FALSE)</f>
        <v>-0.98</v>
      </c>
      <c r="AI455" s="107">
        <f>VLOOKUP(Table3[Symbol],Finalcial!$A$2:$P$493,14,FALSE)</f>
        <v>-4.29</v>
      </c>
      <c r="AJ455" s="108">
        <f t="shared" si="8"/>
        <v>-111.79572537864227</v>
      </c>
    </row>
    <row r="456" spans="1:36" ht="18.55" customHeight="1" x14ac:dyDescent="0.3">
      <c r="A456" s="64" t="s">
        <v>266</v>
      </c>
      <c r="B456" s="14" t="str">
        <f>VLOOKUP(Table3[Symbol],stockComparisonTrading_excel!$A$2:$X$562,2,FALSE)</f>
        <v>Industrials: Packanging</v>
      </c>
      <c r="C456" s="104">
        <f>VLOOKUP(Table3[Symbol],stockComparisonTrading_excel!$A$2:$X$562,3,FALSE)</f>
        <v>1.06</v>
      </c>
      <c r="D456" s="105">
        <f>VLOOKUP(Table3[Symbol],stockComparisonTrading_excel!$A$2:$X$562,18,FALSE)</f>
        <v>6.38</v>
      </c>
      <c r="E456" s="105">
        <f>VLOOKUP(Table3[Symbol],stockComparisonTrading_excel!$A$2:$X$562,18,FALSE)</f>
        <v>6.38</v>
      </c>
      <c r="F456" s="105">
        <f>VLOOKUP(Table3[Symbol],stockComparisonTrading_excel!$A$2:$X$562,18,FALSE)</f>
        <v>6.38</v>
      </c>
      <c r="G456" s="105">
        <f>VLOOKUP(Table3[Symbol],stockComparisonTrading_excel!$A$2:$X$562,18,FALSE)</f>
        <v>6.38</v>
      </c>
      <c r="H456" s="105">
        <f>VLOOKUP(Table3[Symbol],stockComparisonTrading_excel!$A$2:$X$562,18,FALSE)</f>
        <v>6.38</v>
      </c>
      <c r="I456" s="105">
        <f>VLOOKUP(Table3[Symbol],stockComparisonTrading_excel!$A$2:$X$562,18,FALSE)</f>
        <v>6.38</v>
      </c>
      <c r="J456" s="105">
        <f>VLOOKUP(Table3[Symbol],stockComparisonTrading_excel!$A$2:$X$562,18,FALSE)</f>
        <v>6.38</v>
      </c>
      <c r="K456" s="105">
        <f>VLOOKUP(Table3[Symbol],stockComparisonTrading_excel!$A$2:$X$562,18,FALSE)</f>
        <v>6.38</v>
      </c>
      <c r="L456" s="105">
        <f>VLOOKUP(Table3[Symbol],stockComparisonTrading_excel!$A$2:$X$562,18,FALSE)</f>
        <v>6.38</v>
      </c>
      <c r="M456" s="105">
        <f>VLOOKUP(Table3[Symbol],stockComparisonTrading_excel!$A$2:$X$562,18,FALSE)</f>
        <v>6.38</v>
      </c>
      <c r="N456" s="105">
        <f>VLOOKUP(Table3[Symbol],stockComparisonTrading_excel!$A$2:$X$562,18,FALSE)</f>
        <v>6.38</v>
      </c>
      <c r="O456" s="105">
        <f>VLOOKUP(Table3[Symbol],stockComparisonTrading_excel!$A$2:$X$562,17,FALSE)</f>
        <v>2140546201.48</v>
      </c>
      <c r="P456" s="105">
        <f>VLOOKUP(Table3[Symbol],stockComparisonTrading_excel!$A$2:$X$562,18,FALSE)</f>
        <v>6.38</v>
      </c>
      <c r="Q456" s="105">
        <f>VLOOKUP(Table3[Symbol],stockComparisonTrading_excel!$A$2:$X$562,19,FALSE)</f>
        <v>2.2999999999999998</v>
      </c>
      <c r="R456" s="105">
        <f>VLOOKUP(Table3[Symbol],stockComparisonTrading_excel!$A$2:$X$562,20,FALSE)</f>
        <v>0.64</v>
      </c>
      <c r="S456" s="105" t="str">
        <f>VLOOKUP(Table3[Symbol],stockComparisonTrading_excel!$A$2:$X$562,21,FALSE)</f>
        <v>-</v>
      </c>
      <c r="T456" s="105">
        <f>VLOOKUP(Table3[Symbol],stockComparisonTrading_excel!$A$2:$X$562,22,FALSE)</f>
        <v>684.06</v>
      </c>
      <c r="U456" s="105">
        <f>VLOOKUP(Table3[Symbol],stockComparisonTrading_excel!$A$2:$X$562,23,FALSE)</f>
        <v>1446315001</v>
      </c>
      <c r="V456" s="105">
        <f>VLOOKUP(Table3[Symbol],stockComparisonTrading_excel!$A$2:$X$562,24,FALSE)</f>
        <v>1</v>
      </c>
      <c r="W456" s="106" t="str">
        <f>VLOOKUP(Table3[Symbol],Finalcial!$A$2:$P$493,2)</f>
        <v>Q1/2013</v>
      </c>
      <c r="X456" s="107">
        <f>VLOOKUP(Table3[Symbol],Finalcial!$A$2:$P$493,3)</f>
        <v>41364</v>
      </c>
      <c r="Y456" s="107">
        <f>VLOOKUP(Table3[Symbol],Finalcial!$A$2:$P$493,4,FALSE)</f>
        <v>1005052</v>
      </c>
      <c r="Z456" s="107">
        <f>VLOOKUP(Table3[Symbol],Finalcial!$A$2:$P$493,5,FALSE)</f>
        <v>76276</v>
      </c>
      <c r="AA456" s="107">
        <f>VLOOKUP(Table3[Symbol],Finalcial!$A$2:$P$493,6,FALSE)</f>
        <v>1446315</v>
      </c>
      <c r="AB456" s="107">
        <f>VLOOKUP(Table3[Symbol],Finalcial!$A$2:$P$493,7,FALSE)</f>
        <v>928776</v>
      </c>
      <c r="AC456" s="107">
        <f>VLOOKUP(Table3[Symbol],Finalcial!$A$2:$P$493,8,FALSE)</f>
        <v>60439</v>
      </c>
      <c r="AD456" s="107">
        <f>VLOOKUP(Table3[Symbol],Finalcial!$A$2:$P$493,9,FALSE)</f>
        <v>-22430</v>
      </c>
      <c r="AE456" s="107">
        <f>VLOOKUP(Table3[Symbol],Finalcial!$A$2:$P$493,10,FALSE)</f>
        <v>-0.02</v>
      </c>
      <c r="AF456" s="107">
        <f>VLOOKUP(Table3[Symbol],Finalcial!$A$2:$P$493,11,FALSE)</f>
        <v>0.08</v>
      </c>
      <c r="AG456" s="107">
        <f>VLOOKUP(Table3[Symbol],Finalcial!$A$2:$P$493,12,FALSE)</f>
        <v>-37.11</v>
      </c>
      <c r="AH456" s="107">
        <f>VLOOKUP(Table3[Symbol],Finalcial!$A$2:$P$493,13,FALSE)</f>
        <v>38.4</v>
      </c>
      <c r="AI456" s="107">
        <f>VLOOKUP(Table3[Symbol],Finalcial!$A$2:$P$493,14,FALSE)</f>
        <v>44.74</v>
      </c>
      <c r="AJ456" s="108">
        <f t="shared" si="8"/>
        <v>-3.4006241640659831</v>
      </c>
    </row>
    <row r="457" spans="1:36" ht="18.55" customHeight="1" x14ac:dyDescent="0.3">
      <c r="A457" s="64" t="s">
        <v>241</v>
      </c>
      <c r="B457" s="14" t="str">
        <f>VLOOKUP(Table3[Symbol],stockComparisonTrading_excel!$A$2:$X$562,2,FALSE)</f>
        <v>Property &amp; Construction: Property Development</v>
      </c>
      <c r="C457" s="104">
        <f>VLOOKUP(Table3[Symbol],stockComparisonTrading_excel!$A$2:$X$562,3,FALSE)</f>
        <v>2.04</v>
      </c>
      <c r="D457" s="105" t="str">
        <f>VLOOKUP(Table3[Symbol],stockComparisonTrading_excel!$A$2:$X$562,18,FALSE)</f>
        <v>N/A</v>
      </c>
      <c r="E457" s="105" t="str">
        <f>VLOOKUP(Table3[Symbol],stockComparisonTrading_excel!$A$2:$X$562,18,FALSE)</f>
        <v>N/A</v>
      </c>
      <c r="F457" s="105" t="str">
        <f>VLOOKUP(Table3[Symbol],stockComparisonTrading_excel!$A$2:$X$562,18,FALSE)</f>
        <v>N/A</v>
      </c>
      <c r="G457" s="105" t="str">
        <f>VLOOKUP(Table3[Symbol],stockComparisonTrading_excel!$A$2:$X$562,18,FALSE)</f>
        <v>N/A</v>
      </c>
      <c r="H457" s="105" t="str">
        <f>VLOOKUP(Table3[Symbol],stockComparisonTrading_excel!$A$2:$X$562,18,FALSE)</f>
        <v>N/A</v>
      </c>
      <c r="I457" s="105" t="str">
        <f>VLOOKUP(Table3[Symbol],stockComparisonTrading_excel!$A$2:$X$562,18,FALSE)</f>
        <v>N/A</v>
      </c>
      <c r="J457" s="105" t="str">
        <f>VLOOKUP(Table3[Symbol],stockComparisonTrading_excel!$A$2:$X$562,18,FALSE)</f>
        <v>N/A</v>
      </c>
      <c r="K457" s="105" t="str">
        <f>VLOOKUP(Table3[Symbol],stockComparisonTrading_excel!$A$2:$X$562,18,FALSE)</f>
        <v>N/A</v>
      </c>
      <c r="L457" s="105" t="str">
        <f>VLOOKUP(Table3[Symbol],stockComparisonTrading_excel!$A$2:$X$562,18,FALSE)</f>
        <v>N/A</v>
      </c>
      <c r="M457" s="105" t="str">
        <f>VLOOKUP(Table3[Symbol],stockComparisonTrading_excel!$A$2:$X$562,18,FALSE)</f>
        <v>N/A</v>
      </c>
      <c r="N457" s="105" t="str">
        <f>VLOOKUP(Table3[Symbol],stockComparisonTrading_excel!$A$2:$X$562,18,FALSE)</f>
        <v>N/A</v>
      </c>
      <c r="O457" s="105">
        <f>VLOOKUP(Table3[Symbol],stockComparisonTrading_excel!$A$2:$X$562,17,FALSE)</f>
        <v>1708854000</v>
      </c>
      <c r="P457" s="105" t="str">
        <f>VLOOKUP(Table3[Symbol],stockComparisonTrading_excel!$A$2:$X$562,18,FALSE)</f>
        <v>N/A</v>
      </c>
      <c r="Q457" s="105">
        <f>VLOOKUP(Table3[Symbol],stockComparisonTrading_excel!$A$2:$X$562,19,FALSE)</f>
        <v>1.73</v>
      </c>
      <c r="R457" s="105">
        <f>VLOOKUP(Table3[Symbol],stockComparisonTrading_excel!$A$2:$X$562,20,FALSE)</f>
        <v>2.11</v>
      </c>
      <c r="S457" s="105" t="str">
        <f>VLOOKUP(Table3[Symbol],stockComparisonTrading_excel!$A$2:$X$562,21,FALSE)</f>
        <v>-</v>
      </c>
      <c r="T457" s="105">
        <f>VLOOKUP(Table3[Symbol],stockComparisonTrading_excel!$A$2:$X$562,22,FALSE)</f>
        <v>198.42</v>
      </c>
      <c r="U457" s="105">
        <f>VLOOKUP(Table3[Symbol],stockComparisonTrading_excel!$A$2:$X$562,23,FALSE)</f>
        <v>466900000</v>
      </c>
      <c r="V457" s="105">
        <f>VLOOKUP(Table3[Symbol],stockComparisonTrading_excel!$A$2:$X$562,24,FALSE)</f>
        <v>1</v>
      </c>
      <c r="W457" s="106" t="str">
        <f>VLOOKUP(Table3[Symbol],Finalcial!$A$2:$P$493,2)</f>
        <v>Q1/2013</v>
      </c>
      <c r="X457" s="107">
        <f>VLOOKUP(Table3[Symbol],Finalcial!$A$2:$P$493,3)</f>
        <v>41364</v>
      </c>
      <c r="Y457" s="107">
        <f>VLOOKUP(Table3[Symbol],Finalcial!$A$2:$P$493,4,FALSE)</f>
        <v>1904491.98</v>
      </c>
      <c r="Z457" s="107">
        <f>VLOOKUP(Table3[Symbol],Finalcial!$A$2:$P$493,5,FALSE)</f>
        <v>919370.4</v>
      </c>
      <c r="AA457" s="107">
        <f>VLOOKUP(Table3[Symbol],Finalcial!$A$2:$P$493,6,FALSE)</f>
        <v>466900</v>
      </c>
      <c r="AB457" s="107">
        <f>VLOOKUP(Table3[Symbol],Finalcial!$A$2:$P$493,7,FALSE)</f>
        <v>985121.58</v>
      </c>
      <c r="AC457" s="107">
        <f>VLOOKUP(Table3[Symbol],Finalcial!$A$2:$P$493,8,FALSE)</f>
        <v>54509.02</v>
      </c>
      <c r="AD457" s="107">
        <f>VLOOKUP(Table3[Symbol],Finalcial!$A$2:$P$493,9,FALSE)</f>
        <v>-7717.9</v>
      </c>
      <c r="AE457" s="107">
        <f>VLOOKUP(Table3[Symbol],Finalcial!$A$2:$P$493,10,FALSE)</f>
        <v>-0.02</v>
      </c>
      <c r="AF457" s="107">
        <f>VLOOKUP(Table3[Symbol],Finalcial!$A$2:$P$493,11,FALSE)</f>
        <v>0.93</v>
      </c>
      <c r="AG457" s="107">
        <f>VLOOKUP(Table3[Symbol],Finalcial!$A$2:$P$493,12,FALSE)</f>
        <v>-14.16</v>
      </c>
      <c r="AH457" s="107">
        <f>VLOOKUP(Table3[Symbol],Finalcial!$A$2:$P$493,13,FALSE)</f>
        <v>-0.64</v>
      </c>
      <c r="AI457" s="107">
        <f>VLOOKUP(Table3[Symbol],Finalcial!$A$2:$P$493,14,FALSE)</f>
        <v>-5.27</v>
      </c>
      <c r="AJ457" s="108">
        <f t="shared" si="8"/>
        <v>-119.12183365941513</v>
      </c>
    </row>
    <row r="458" spans="1:36" ht="18.55" customHeight="1" x14ac:dyDescent="0.3">
      <c r="A458" s="64" t="s">
        <v>72</v>
      </c>
      <c r="B458" s="14" t="str">
        <f>VLOOKUP(Table3[Symbol],stockComparisonTrading_excel!$A$2:$X$562,2,FALSE)</f>
        <v>Services: Transportation &amp; Logistics</v>
      </c>
      <c r="C458" s="104">
        <f>VLOOKUP(Table3[Symbol],stockComparisonTrading_excel!$A$2:$X$562,3,FALSE)</f>
        <v>0.71</v>
      </c>
      <c r="D458" s="105" t="str">
        <f>VLOOKUP(Table3[Symbol],stockComparisonTrading_excel!$A$2:$X$562,18,FALSE)</f>
        <v>N/A</v>
      </c>
      <c r="E458" s="105" t="str">
        <f>VLOOKUP(Table3[Symbol],stockComparisonTrading_excel!$A$2:$X$562,18,FALSE)</f>
        <v>N/A</v>
      </c>
      <c r="F458" s="105" t="str">
        <f>VLOOKUP(Table3[Symbol],stockComparisonTrading_excel!$A$2:$X$562,18,FALSE)</f>
        <v>N/A</v>
      </c>
      <c r="G458" s="105" t="str">
        <f>VLOOKUP(Table3[Symbol],stockComparisonTrading_excel!$A$2:$X$562,18,FALSE)</f>
        <v>N/A</v>
      </c>
      <c r="H458" s="105" t="str">
        <f>VLOOKUP(Table3[Symbol],stockComparisonTrading_excel!$A$2:$X$562,18,FALSE)</f>
        <v>N/A</v>
      </c>
      <c r="I458" s="105" t="str">
        <f>VLOOKUP(Table3[Symbol],stockComparisonTrading_excel!$A$2:$X$562,18,FALSE)</f>
        <v>N/A</v>
      </c>
      <c r="J458" s="105" t="str">
        <f>VLOOKUP(Table3[Symbol],stockComparisonTrading_excel!$A$2:$X$562,18,FALSE)</f>
        <v>N/A</v>
      </c>
      <c r="K458" s="105" t="str">
        <f>VLOOKUP(Table3[Symbol],stockComparisonTrading_excel!$A$2:$X$562,18,FALSE)</f>
        <v>N/A</v>
      </c>
      <c r="L458" s="105" t="str">
        <f>VLOOKUP(Table3[Symbol],stockComparisonTrading_excel!$A$2:$X$562,18,FALSE)</f>
        <v>N/A</v>
      </c>
      <c r="M458" s="105" t="str">
        <f>VLOOKUP(Table3[Symbol],stockComparisonTrading_excel!$A$2:$X$562,18,FALSE)</f>
        <v>N/A</v>
      </c>
      <c r="N458" s="105" t="str">
        <f>VLOOKUP(Table3[Symbol],stockComparisonTrading_excel!$A$2:$X$562,18,FALSE)</f>
        <v>N/A</v>
      </c>
      <c r="O458" s="105">
        <f>VLOOKUP(Table3[Symbol],stockComparisonTrading_excel!$A$2:$X$562,17,FALSE)</f>
        <v>17208000000</v>
      </c>
      <c r="P458" s="105" t="str">
        <f>VLOOKUP(Table3[Symbol],stockComparisonTrading_excel!$A$2:$X$562,18,FALSE)</f>
        <v>N/A</v>
      </c>
      <c r="Q458" s="105">
        <f>VLOOKUP(Table3[Symbol],stockComparisonTrading_excel!$A$2:$X$562,19,FALSE)</f>
        <v>19.22</v>
      </c>
      <c r="R458" s="105">
        <f>VLOOKUP(Table3[Symbol],stockComparisonTrading_excel!$A$2:$X$562,20,FALSE)</f>
        <v>7.0000000000000007E-2</v>
      </c>
      <c r="S458" s="105" t="str">
        <f>VLOOKUP(Table3[Symbol],stockComparisonTrading_excel!$A$2:$X$562,21,FALSE)</f>
        <v>-</v>
      </c>
      <c r="T458" s="105">
        <f>VLOOKUP(Table3[Symbol],stockComparisonTrading_excel!$A$2:$X$562,22,FALSE)</f>
        <v>127.97</v>
      </c>
      <c r="U458" s="105">
        <f>VLOOKUP(Table3[Symbol],stockComparisonTrading_excel!$A$2:$X$562,23,FALSE)</f>
        <v>11950000000</v>
      </c>
      <c r="V458" s="105">
        <f>VLOOKUP(Table3[Symbol],stockComparisonTrading_excel!$A$2:$X$562,24,FALSE)</f>
        <v>1</v>
      </c>
      <c r="W458" s="106" t="str">
        <f>VLOOKUP(Table3[Symbol],Finalcial!$A$2:$P$493,2)</f>
        <v>Q1/2013</v>
      </c>
      <c r="X458" s="107">
        <f>VLOOKUP(Table3[Symbol],Finalcial!$A$2:$P$493,3)</f>
        <v>41364</v>
      </c>
      <c r="Y458" s="107">
        <f>VLOOKUP(Table3[Symbol],Finalcial!$A$2:$P$493,4,FALSE)</f>
        <v>18295289</v>
      </c>
      <c r="Z458" s="107">
        <f>VLOOKUP(Table3[Symbol],Finalcial!$A$2:$P$493,5,FALSE)</f>
        <v>17592128</v>
      </c>
      <c r="AA458" s="107">
        <f>VLOOKUP(Table3[Symbol],Finalcial!$A$2:$P$493,6,FALSE)</f>
        <v>11950000</v>
      </c>
      <c r="AB458" s="107">
        <f>VLOOKUP(Table3[Symbol],Finalcial!$A$2:$P$493,7,FALSE)</f>
        <v>635542</v>
      </c>
      <c r="AC458" s="107">
        <f>VLOOKUP(Table3[Symbol],Finalcial!$A$2:$P$493,8,FALSE)</f>
        <v>600849</v>
      </c>
      <c r="AD458" s="107">
        <f>VLOOKUP(Table3[Symbol],Finalcial!$A$2:$P$493,9,FALSE)</f>
        <v>-271127</v>
      </c>
      <c r="AE458" s="107">
        <f>VLOOKUP(Table3[Symbol],Finalcial!$A$2:$P$493,10,FALSE)</f>
        <v>-0.02</v>
      </c>
      <c r="AF458" s="107">
        <f>VLOOKUP(Table3[Symbol],Finalcial!$A$2:$P$493,11,FALSE)</f>
        <v>27.68</v>
      </c>
      <c r="AG458" s="107">
        <f>VLOOKUP(Table3[Symbol],Finalcial!$A$2:$P$493,12,FALSE)</f>
        <v>-45.12</v>
      </c>
      <c r="AH458" s="107">
        <f>VLOOKUP(Table3[Symbol],Finalcial!$A$2:$P$493,13,FALSE)</f>
        <v>1.27</v>
      </c>
      <c r="AI458" s="107">
        <f>VLOOKUP(Table3[Symbol],Finalcial!$A$2:$P$493,14,FALSE)</f>
        <v>-86.21</v>
      </c>
      <c r="AJ458" s="108">
        <f t="shared" si="8"/>
        <v>-64.885194023465019</v>
      </c>
    </row>
    <row r="459" spans="1:36" ht="18.55" customHeight="1" x14ac:dyDescent="0.3">
      <c r="A459" s="64" t="s">
        <v>133</v>
      </c>
      <c r="B459" s="14" t="str">
        <f>VLOOKUP(Table3[Symbol],stockComparisonTrading_excel!$A$2:$X$562,2,FALSE)</f>
        <v>Technology: Electronic Components</v>
      </c>
      <c r="C459" s="104">
        <f>VLOOKUP(Table3[Symbol],stockComparisonTrading_excel!$A$2:$X$562,3,FALSE)</f>
        <v>1.45</v>
      </c>
      <c r="D459" s="105" t="str">
        <f>VLOOKUP(Table3[Symbol],stockComparisonTrading_excel!$A$2:$X$562,18,FALSE)</f>
        <v>N/A</v>
      </c>
      <c r="E459" s="105" t="str">
        <f>VLOOKUP(Table3[Symbol],stockComparisonTrading_excel!$A$2:$X$562,18,FALSE)</f>
        <v>N/A</v>
      </c>
      <c r="F459" s="105" t="str">
        <f>VLOOKUP(Table3[Symbol],stockComparisonTrading_excel!$A$2:$X$562,18,FALSE)</f>
        <v>N/A</v>
      </c>
      <c r="G459" s="105" t="str">
        <f>VLOOKUP(Table3[Symbol],stockComparisonTrading_excel!$A$2:$X$562,18,FALSE)</f>
        <v>N/A</v>
      </c>
      <c r="H459" s="105" t="str">
        <f>VLOOKUP(Table3[Symbol],stockComparisonTrading_excel!$A$2:$X$562,18,FALSE)</f>
        <v>N/A</v>
      </c>
      <c r="I459" s="105" t="str">
        <f>VLOOKUP(Table3[Symbol],stockComparisonTrading_excel!$A$2:$X$562,18,FALSE)</f>
        <v>N/A</v>
      </c>
      <c r="J459" s="105" t="str">
        <f>VLOOKUP(Table3[Symbol],stockComparisonTrading_excel!$A$2:$X$562,18,FALSE)</f>
        <v>N/A</v>
      </c>
      <c r="K459" s="105" t="str">
        <f>VLOOKUP(Table3[Symbol],stockComparisonTrading_excel!$A$2:$X$562,18,FALSE)</f>
        <v>N/A</v>
      </c>
      <c r="L459" s="105" t="str">
        <f>VLOOKUP(Table3[Symbol],stockComparisonTrading_excel!$A$2:$X$562,18,FALSE)</f>
        <v>N/A</v>
      </c>
      <c r="M459" s="105" t="str">
        <f>VLOOKUP(Table3[Symbol],stockComparisonTrading_excel!$A$2:$X$562,18,FALSE)</f>
        <v>N/A</v>
      </c>
      <c r="N459" s="105" t="str">
        <f>VLOOKUP(Table3[Symbol],stockComparisonTrading_excel!$A$2:$X$562,18,FALSE)</f>
        <v>N/A</v>
      </c>
      <c r="O459" s="105">
        <f>VLOOKUP(Table3[Symbol],stockComparisonTrading_excel!$A$2:$X$562,17,FALSE)</f>
        <v>708000000</v>
      </c>
      <c r="P459" s="105" t="str">
        <f>VLOOKUP(Table3[Symbol],stockComparisonTrading_excel!$A$2:$X$562,18,FALSE)</f>
        <v>N/A</v>
      </c>
      <c r="Q459" s="105">
        <f>VLOOKUP(Table3[Symbol],stockComparisonTrading_excel!$A$2:$X$562,19,FALSE)</f>
        <v>1.2</v>
      </c>
      <c r="R459" s="105">
        <f>VLOOKUP(Table3[Symbol],stockComparisonTrading_excel!$A$2:$X$562,20,FALSE)</f>
        <v>1.47</v>
      </c>
      <c r="S459" s="105" t="str">
        <f>VLOOKUP(Table3[Symbol],stockComparisonTrading_excel!$A$2:$X$562,21,FALSE)</f>
        <v>-</v>
      </c>
      <c r="T459" s="105">
        <f>VLOOKUP(Table3[Symbol],stockComparisonTrading_excel!$A$2:$X$562,22,FALSE)</f>
        <v>1.05</v>
      </c>
      <c r="U459" s="105">
        <f>VLOOKUP(Table3[Symbol],stockComparisonTrading_excel!$A$2:$X$562,23,FALSE)</f>
        <v>400000000</v>
      </c>
      <c r="V459" s="105">
        <f>VLOOKUP(Table3[Symbol],stockComparisonTrading_excel!$A$2:$X$562,24,FALSE)</f>
        <v>1</v>
      </c>
      <c r="W459" s="106" t="str">
        <f>VLOOKUP(Table3[Symbol],Finalcial!$A$2:$P$493,2)</f>
        <v>Q1/2013</v>
      </c>
      <c r="X459" s="107">
        <f>VLOOKUP(Table3[Symbol],Finalcial!$A$2:$P$493,3)</f>
        <v>41364</v>
      </c>
      <c r="Y459" s="107">
        <f>VLOOKUP(Table3[Symbol],Finalcial!$A$2:$P$493,4,FALSE)</f>
        <v>622824.01</v>
      </c>
      <c r="Z459" s="107">
        <f>VLOOKUP(Table3[Symbol],Finalcial!$A$2:$P$493,5,FALSE)</f>
        <v>34210.339999999997</v>
      </c>
      <c r="AA459" s="107">
        <f>VLOOKUP(Table3[Symbol],Finalcial!$A$2:$P$493,6,FALSE)</f>
        <v>400000</v>
      </c>
      <c r="AB459" s="107">
        <f>VLOOKUP(Table3[Symbol],Finalcial!$A$2:$P$493,7,FALSE)</f>
        <v>588613.67000000004</v>
      </c>
      <c r="AC459" s="107">
        <f>VLOOKUP(Table3[Symbol],Finalcial!$A$2:$P$493,8,FALSE)</f>
        <v>37581.760000000002</v>
      </c>
      <c r="AD459" s="107">
        <f>VLOOKUP(Table3[Symbol],Finalcial!$A$2:$P$493,9,FALSE)</f>
        <v>-5689.15</v>
      </c>
      <c r="AE459" s="107">
        <f>VLOOKUP(Table3[Symbol],Finalcial!$A$2:$P$493,10,FALSE)</f>
        <v>-0.02</v>
      </c>
      <c r="AF459" s="107">
        <f>VLOOKUP(Table3[Symbol],Finalcial!$A$2:$P$493,11,FALSE)</f>
        <v>0.06</v>
      </c>
      <c r="AG459" s="107">
        <f>VLOOKUP(Table3[Symbol],Finalcial!$A$2:$P$493,12,FALSE)</f>
        <v>-15.14</v>
      </c>
      <c r="AH459" s="107">
        <f>VLOOKUP(Table3[Symbol],Finalcial!$A$2:$P$493,13,FALSE)</f>
        <v>-0.46</v>
      </c>
      <c r="AI459" s="107">
        <f>VLOOKUP(Table3[Symbol],Finalcial!$A$2:$P$493,14,FALSE)</f>
        <v>-0.28000000000000003</v>
      </c>
      <c r="AJ459" s="108">
        <f t="shared" si="8"/>
        <v>-6.013260328871624</v>
      </c>
    </row>
    <row r="460" spans="1:36" ht="18.55" customHeight="1" x14ac:dyDescent="0.3">
      <c r="A460" s="64" t="s">
        <v>423</v>
      </c>
      <c r="B460" s="14" t="str">
        <f>VLOOKUP(Table3[Symbol],stockComparisonTrading_excel!$A$2:$X$562,2,FALSE)</f>
        <v>Technology: Electronic Components</v>
      </c>
      <c r="C460" s="104">
        <f>VLOOKUP(Table3[Symbol],stockComparisonTrading_excel!$A$2:$X$562,3,FALSE)</f>
        <v>1.73</v>
      </c>
      <c r="D460" s="105">
        <f>VLOOKUP(Table3[Symbol],stockComparisonTrading_excel!$A$2:$X$562,18,FALSE)</f>
        <v>136.66999999999999</v>
      </c>
      <c r="E460" s="105">
        <f>VLOOKUP(Table3[Symbol],stockComparisonTrading_excel!$A$2:$X$562,18,FALSE)</f>
        <v>136.66999999999999</v>
      </c>
      <c r="F460" s="105">
        <f>VLOOKUP(Table3[Symbol],stockComparisonTrading_excel!$A$2:$X$562,18,FALSE)</f>
        <v>136.66999999999999</v>
      </c>
      <c r="G460" s="105">
        <f>VLOOKUP(Table3[Symbol],stockComparisonTrading_excel!$A$2:$X$562,18,FALSE)</f>
        <v>136.66999999999999</v>
      </c>
      <c r="H460" s="105">
        <f>VLOOKUP(Table3[Symbol],stockComparisonTrading_excel!$A$2:$X$562,18,FALSE)</f>
        <v>136.66999999999999</v>
      </c>
      <c r="I460" s="105">
        <f>VLOOKUP(Table3[Symbol],stockComparisonTrading_excel!$A$2:$X$562,18,FALSE)</f>
        <v>136.66999999999999</v>
      </c>
      <c r="J460" s="105">
        <f>VLOOKUP(Table3[Symbol],stockComparisonTrading_excel!$A$2:$X$562,18,FALSE)</f>
        <v>136.66999999999999</v>
      </c>
      <c r="K460" s="105">
        <f>VLOOKUP(Table3[Symbol],stockComparisonTrading_excel!$A$2:$X$562,18,FALSE)</f>
        <v>136.66999999999999</v>
      </c>
      <c r="L460" s="105">
        <f>VLOOKUP(Table3[Symbol],stockComparisonTrading_excel!$A$2:$X$562,18,FALSE)</f>
        <v>136.66999999999999</v>
      </c>
      <c r="M460" s="105">
        <f>VLOOKUP(Table3[Symbol],stockComparisonTrading_excel!$A$2:$X$562,18,FALSE)</f>
        <v>136.66999999999999</v>
      </c>
      <c r="N460" s="105">
        <f>VLOOKUP(Table3[Symbol],stockComparisonTrading_excel!$A$2:$X$562,18,FALSE)</f>
        <v>136.66999999999999</v>
      </c>
      <c r="O460" s="105">
        <f>VLOOKUP(Table3[Symbol],stockComparisonTrading_excel!$A$2:$X$562,17,FALSE)</f>
        <v>1006560148.3</v>
      </c>
      <c r="P460" s="105">
        <f>VLOOKUP(Table3[Symbol],stockComparisonTrading_excel!$A$2:$X$562,18,FALSE)</f>
        <v>136.66999999999999</v>
      </c>
      <c r="Q460" s="105">
        <f>VLOOKUP(Table3[Symbol],stockComparisonTrading_excel!$A$2:$X$562,19,FALSE)</f>
        <v>1.31</v>
      </c>
      <c r="R460" s="105">
        <f>VLOOKUP(Table3[Symbol],stockComparisonTrading_excel!$A$2:$X$562,20,FALSE)</f>
        <v>1.2</v>
      </c>
      <c r="S460" s="105">
        <f>VLOOKUP(Table3[Symbol],stockComparisonTrading_excel!$A$2:$X$562,21,FALSE)</f>
        <v>3.16</v>
      </c>
      <c r="T460" s="105">
        <f>VLOOKUP(Table3[Symbol],stockComparisonTrading_excel!$A$2:$X$562,22,FALSE)</f>
        <v>21.42</v>
      </c>
      <c r="U460" s="105">
        <f>VLOOKUP(Table3[Symbol],stockComparisonTrading_excel!$A$2:$X$562,23,FALSE)</f>
        <v>637063385</v>
      </c>
      <c r="V460" s="105">
        <f>VLOOKUP(Table3[Symbol],stockComparisonTrading_excel!$A$2:$X$562,24,FALSE)</f>
        <v>1</v>
      </c>
      <c r="W460" s="106" t="str">
        <f>VLOOKUP(Table3[Symbol],Finalcial!$A$2:$P$493,2)</f>
        <v>Q1/2013</v>
      </c>
      <c r="X460" s="107">
        <f>VLOOKUP(Table3[Symbol],Finalcial!$A$2:$P$493,3)</f>
        <v>41364</v>
      </c>
      <c r="Y460" s="107">
        <f>VLOOKUP(Table3[Symbol],Finalcial!$A$2:$P$493,4,FALSE)</f>
        <v>1118295</v>
      </c>
      <c r="Z460" s="107">
        <f>VLOOKUP(Table3[Symbol],Finalcial!$A$2:$P$493,5,FALSE)</f>
        <v>350647</v>
      </c>
      <c r="AA460" s="107">
        <f>VLOOKUP(Table3[Symbol],Finalcial!$A$2:$P$493,6,FALSE)</f>
        <v>637063</v>
      </c>
      <c r="AB460" s="107">
        <f>VLOOKUP(Table3[Symbol],Finalcial!$A$2:$P$493,7,FALSE)</f>
        <v>767648</v>
      </c>
      <c r="AC460" s="107">
        <f>VLOOKUP(Table3[Symbol],Finalcial!$A$2:$P$493,8,FALSE)</f>
        <v>323223</v>
      </c>
      <c r="AD460" s="107">
        <f>VLOOKUP(Table3[Symbol],Finalcial!$A$2:$P$493,9,FALSE)</f>
        <v>-14721</v>
      </c>
      <c r="AE460" s="107">
        <f>VLOOKUP(Table3[Symbol],Finalcial!$A$2:$P$493,10,FALSE)</f>
        <v>-0.02</v>
      </c>
      <c r="AF460" s="107">
        <f>VLOOKUP(Table3[Symbol],Finalcial!$A$2:$P$493,11,FALSE)</f>
        <v>0.46</v>
      </c>
      <c r="AG460" s="107">
        <f>VLOOKUP(Table3[Symbol],Finalcial!$A$2:$P$493,12,FALSE)</f>
        <v>-4.55</v>
      </c>
      <c r="AH460" s="107">
        <f>VLOOKUP(Table3[Symbol],Finalcial!$A$2:$P$493,13,FALSE)</f>
        <v>0.7</v>
      </c>
      <c r="AI460" s="107">
        <f>VLOOKUP(Table3[Symbol],Finalcial!$A$2:$P$493,14,FALSE)</f>
        <v>0.99</v>
      </c>
      <c r="AJ460" s="108">
        <f t="shared" si="8"/>
        <v>-23.819509544188573</v>
      </c>
    </row>
    <row r="461" spans="1:36" ht="18.55" customHeight="1" x14ac:dyDescent="0.3">
      <c r="A461" s="64" t="s">
        <v>121</v>
      </c>
      <c r="B461" s="14" t="str">
        <f>VLOOKUP(Table3[Symbol],stockComparisonTrading_excel!$A$2:$X$562,2,FALSE)</f>
        <v>Technology: Electronic Components</v>
      </c>
      <c r="C461" s="104">
        <f>VLOOKUP(Table3[Symbol],stockComparisonTrading_excel!$A$2:$X$562,3,FALSE)</f>
        <v>3.32</v>
      </c>
      <c r="D461" s="105">
        <f>VLOOKUP(Table3[Symbol],stockComparisonTrading_excel!$A$2:$X$562,18,FALSE)</f>
        <v>92.78</v>
      </c>
      <c r="E461" s="105">
        <f>VLOOKUP(Table3[Symbol],stockComparisonTrading_excel!$A$2:$X$562,18,FALSE)</f>
        <v>92.78</v>
      </c>
      <c r="F461" s="105">
        <f>VLOOKUP(Table3[Symbol],stockComparisonTrading_excel!$A$2:$X$562,18,FALSE)</f>
        <v>92.78</v>
      </c>
      <c r="G461" s="105">
        <f>VLOOKUP(Table3[Symbol],stockComparisonTrading_excel!$A$2:$X$562,18,FALSE)</f>
        <v>92.78</v>
      </c>
      <c r="H461" s="105">
        <f>VLOOKUP(Table3[Symbol],stockComparisonTrading_excel!$A$2:$X$562,18,FALSE)</f>
        <v>92.78</v>
      </c>
      <c r="I461" s="105">
        <f>VLOOKUP(Table3[Symbol],stockComparisonTrading_excel!$A$2:$X$562,18,FALSE)</f>
        <v>92.78</v>
      </c>
      <c r="J461" s="105">
        <f>VLOOKUP(Table3[Symbol],stockComparisonTrading_excel!$A$2:$X$562,18,FALSE)</f>
        <v>92.78</v>
      </c>
      <c r="K461" s="105">
        <f>VLOOKUP(Table3[Symbol],stockComparisonTrading_excel!$A$2:$X$562,18,FALSE)</f>
        <v>92.78</v>
      </c>
      <c r="L461" s="105">
        <f>VLOOKUP(Table3[Symbol],stockComparisonTrading_excel!$A$2:$X$562,18,FALSE)</f>
        <v>92.78</v>
      </c>
      <c r="M461" s="105">
        <f>VLOOKUP(Table3[Symbol],stockComparisonTrading_excel!$A$2:$X$562,18,FALSE)</f>
        <v>92.78</v>
      </c>
      <c r="N461" s="105">
        <f>VLOOKUP(Table3[Symbol],stockComparisonTrading_excel!$A$2:$X$562,18,FALSE)</f>
        <v>92.78</v>
      </c>
      <c r="O461" s="105">
        <f>VLOOKUP(Table3[Symbol],stockComparisonTrading_excel!$A$2:$X$562,17,FALSE)</f>
        <v>738138600</v>
      </c>
      <c r="P461" s="105">
        <f>VLOOKUP(Table3[Symbol],stockComparisonTrading_excel!$A$2:$X$562,18,FALSE)</f>
        <v>92.78</v>
      </c>
      <c r="Q461" s="105">
        <f>VLOOKUP(Table3[Symbol],stockComparisonTrading_excel!$A$2:$X$562,19,FALSE)</f>
        <v>0.64</v>
      </c>
      <c r="R461" s="105">
        <f>VLOOKUP(Table3[Symbol],stockComparisonTrading_excel!$A$2:$X$562,20,FALSE)</f>
        <v>5.37</v>
      </c>
      <c r="S461" s="105">
        <f>VLOOKUP(Table3[Symbol],stockComparisonTrading_excel!$A$2:$X$562,21,FALSE)</f>
        <v>2.92</v>
      </c>
      <c r="T461" s="105">
        <f>VLOOKUP(Table3[Symbol],stockComparisonTrading_excel!$A$2:$X$562,22,FALSE)</f>
        <v>5.59</v>
      </c>
      <c r="U461" s="105">
        <f>VLOOKUP(Table3[Symbol],stockComparisonTrading_excel!$A$2:$X$562,23,FALSE)</f>
        <v>215830000</v>
      </c>
      <c r="V461" s="105">
        <f>VLOOKUP(Table3[Symbol],stockComparisonTrading_excel!$A$2:$X$562,24,FALSE)</f>
        <v>1</v>
      </c>
      <c r="W461" s="106" t="str">
        <f>VLOOKUP(Table3[Symbol],Finalcial!$A$2:$P$493,2)</f>
        <v>Q1/2013</v>
      </c>
      <c r="X461" s="107">
        <f>VLOOKUP(Table3[Symbol],Finalcial!$A$2:$P$493,3)</f>
        <v>41364</v>
      </c>
      <c r="Y461" s="107">
        <f>VLOOKUP(Table3[Symbol],Finalcial!$A$2:$P$493,4,FALSE)</f>
        <v>1411058</v>
      </c>
      <c r="Z461" s="107">
        <f>VLOOKUP(Table3[Symbol],Finalcial!$A$2:$P$493,5,FALSE)</f>
        <v>252713</v>
      </c>
      <c r="AA461" s="107">
        <f>VLOOKUP(Table3[Symbol],Finalcial!$A$2:$P$493,6,FALSE)</f>
        <v>215830</v>
      </c>
      <c r="AB461" s="107">
        <f>VLOOKUP(Table3[Symbol],Finalcial!$A$2:$P$493,7,FALSE)</f>
        <v>1158345</v>
      </c>
      <c r="AC461" s="107">
        <f>VLOOKUP(Table3[Symbol],Finalcial!$A$2:$P$493,8,FALSE)</f>
        <v>193845</v>
      </c>
      <c r="AD461" s="107">
        <f>VLOOKUP(Table3[Symbol],Finalcial!$A$2:$P$493,9,FALSE)</f>
        <v>-5124</v>
      </c>
      <c r="AE461" s="107">
        <f>VLOOKUP(Table3[Symbol],Finalcial!$A$2:$P$493,10,FALSE)</f>
        <v>-0.02</v>
      </c>
      <c r="AF461" s="107">
        <f>VLOOKUP(Table3[Symbol],Finalcial!$A$2:$P$493,11,FALSE)</f>
        <v>0.22</v>
      </c>
      <c r="AG461" s="107">
        <f>VLOOKUP(Table3[Symbol],Finalcial!$A$2:$P$493,12,FALSE)</f>
        <v>-2.64</v>
      </c>
      <c r="AH461" s="107">
        <f>VLOOKUP(Table3[Symbol],Finalcial!$A$2:$P$493,13,FALSE)</f>
        <v>0.64</v>
      </c>
      <c r="AI461" s="107">
        <f>VLOOKUP(Table3[Symbol],Finalcial!$A$2:$P$493,14,FALSE)</f>
        <v>0.68</v>
      </c>
      <c r="AJ461" s="108">
        <f t="shared" si="8"/>
        <v>-49.319476971116316</v>
      </c>
    </row>
    <row r="462" spans="1:36" ht="18.55" customHeight="1" x14ac:dyDescent="0.3">
      <c r="A462" s="38" t="s">
        <v>41</v>
      </c>
      <c r="B462" s="14" t="str">
        <f>VLOOKUP(Table3[Symbol],stockComparisonTrading_excel!$A$2:$X$562,2,FALSE)</f>
        <v>Food and Beverage</v>
      </c>
      <c r="C462" s="104">
        <f>VLOOKUP(Table3[Symbol],stockComparisonTrading_excel!$A$2:$X$562,3,FALSE)</f>
        <v>2.02</v>
      </c>
      <c r="D462" s="105">
        <f>VLOOKUP(Table3[Symbol],stockComparisonTrading_excel!$A$2:$X$562,18,FALSE)</f>
        <v>179.4</v>
      </c>
      <c r="E462" s="105">
        <f>VLOOKUP(Table3[Symbol],stockComparisonTrading_excel!$A$2:$X$562,18,FALSE)</f>
        <v>179.4</v>
      </c>
      <c r="F462" s="105">
        <f>VLOOKUP(Table3[Symbol],stockComparisonTrading_excel!$A$2:$X$562,18,FALSE)</f>
        <v>179.4</v>
      </c>
      <c r="G462" s="105">
        <f>VLOOKUP(Table3[Symbol],stockComparisonTrading_excel!$A$2:$X$562,18,FALSE)</f>
        <v>179.4</v>
      </c>
      <c r="H462" s="105">
        <f>VLOOKUP(Table3[Symbol],stockComparisonTrading_excel!$A$2:$X$562,18,FALSE)</f>
        <v>179.4</v>
      </c>
      <c r="I462" s="105">
        <f>VLOOKUP(Table3[Symbol],stockComparisonTrading_excel!$A$2:$X$562,18,FALSE)</f>
        <v>179.4</v>
      </c>
      <c r="J462" s="105">
        <f>VLOOKUP(Table3[Symbol],stockComparisonTrading_excel!$A$2:$X$562,18,FALSE)</f>
        <v>179.4</v>
      </c>
      <c r="K462" s="105">
        <f>VLOOKUP(Table3[Symbol],stockComparisonTrading_excel!$A$2:$X$562,18,FALSE)</f>
        <v>179.4</v>
      </c>
      <c r="L462" s="105">
        <f>VLOOKUP(Table3[Symbol],stockComparisonTrading_excel!$A$2:$X$562,18,FALSE)</f>
        <v>179.4</v>
      </c>
      <c r="M462" s="105">
        <f>VLOOKUP(Table3[Symbol],stockComparisonTrading_excel!$A$2:$X$562,18,FALSE)</f>
        <v>179.4</v>
      </c>
      <c r="N462" s="105">
        <f>VLOOKUP(Table3[Symbol],stockComparisonTrading_excel!$A$2:$X$562,18,FALSE)</f>
        <v>179.4</v>
      </c>
      <c r="O462" s="105">
        <f>VLOOKUP(Table3[Symbol],stockComparisonTrading_excel!$A$2:$X$562,17,FALSE)</f>
        <v>1325049260.04</v>
      </c>
      <c r="P462" s="105">
        <f>VLOOKUP(Table3[Symbol],stockComparisonTrading_excel!$A$2:$X$562,18,FALSE)</f>
        <v>179.4</v>
      </c>
      <c r="Q462" s="105">
        <f>VLOOKUP(Table3[Symbol],stockComparisonTrading_excel!$A$2:$X$562,19,FALSE)</f>
        <v>2.36</v>
      </c>
      <c r="R462" s="105">
        <f>VLOOKUP(Table3[Symbol],stockComparisonTrading_excel!$A$2:$X$562,20,FALSE)</f>
        <v>0.87</v>
      </c>
      <c r="S462" s="105" t="str">
        <f>VLOOKUP(Table3[Symbol],stockComparisonTrading_excel!$A$2:$X$562,21,FALSE)</f>
        <v>-</v>
      </c>
      <c r="T462" s="105">
        <f>VLOOKUP(Table3[Symbol],stockComparisonTrading_excel!$A$2:$X$562,22,FALSE)</f>
        <v>896.43</v>
      </c>
      <c r="U462" s="105">
        <f>VLOOKUP(Table3[Symbol],stockComparisonTrading_excel!$A$2:$X$562,23,FALSE)</f>
        <v>649533951</v>
      </c>
      <c r="V462" s="105">
        <f>VLOOKUP(Table3[Symbol],stockComparisonTrading_excel!$A$2:$X$562,24,FALSE)</f>
        <v>0.7</v>
      </c>
      <c r="W462" s="106">
        <f>VLOOKUP(Table3[Symbol],Finalcial!$A$2:$P$493,2)</f>
        <v>0</v>
      </c>
      <c r="X462" s="107">
        <f>VLOOKUP(Table3[Symbol],Finalcial!$A$2:$P$493,3)</f>
        <v>0</v>
      </c>
      <c r="Y462" s="107">
        <f>VLOOKUP(Table3[Symbol],Finalcial!$A$2:$P$493,4,FALSE)</f>
        <v>999265</v>
      </c>
      <c r="Z462" s="107">
        <f>VLOOKUP(Table3[Symbol],Finalcial!$A$2:$P$493,5,FALSE)</f>
        <v>421864</v>
      </c>
      <c r="AA462" s="107">
        <f>VLOOKUP(Table3[Symbol],Finalcial!$A$2:$P$493,6,FALSE)</f>
        <v>454674</v>
      </c>
      <c r="AB462" s="107">
        <f>VLOOKUP(Table3[Symbol],Finalcial!$A$2:$P$493,7,FALSE)</f>
        <v>561892</v>
      </c>
      <c r="AC462" s="107">
        <f>VLOOKUP(Table3[Symbol],Finalcial!$A$2:$P$493,8,FALSE)</f>
        <v>269006</v>
      </c>
      <c r="AD462" s="107">
        <f>VLOOKUP(Table3[Symbol],Finalcial!$A$2:$P$493,9,FALSE)</f>
        <v>-19603</v>
      </c>
      <c r="AE462" s="107">
        <f>VLOOKUP(Table3[Symbol],Finalcial!$A$2:$P$493,10,FALSE)</f>
        <v>-0.03</v>
      </c>
      <c r="AF462" s="107">
        <f>VLOOKUP(Table3[Symbol],Finalcial!$A$2:$P$493,11,FALSE)</f>
        <v>0.75</v>
      </c>
      <c r="AG462" s="107">
        <f>VLOOKUP(Table3[Symbol],Finalcial!$A$2:$P$493,12,FALSE)</f>
        <v>-7.29</v>
      </c>
      <c r="AH462" s="107">
        <f>VLOOKUP(Table3[Symbol],Finalcial!$A$2:$P$493,13,FALSE)</f>
        <v>3.38</v>
      </c>
      <c r="AI462" s="107">
        <f>VLOOKUP(Table3[Symbol],Finalcial!$A$2:$P$493,14,FALSE)</f>
        <v>1.57</v>
      </c>
      <c r="AJ462" s="108">
        <f t="shared" si="8"/>
        <v>-21.520379533744833</v>
      </c>
    </row>
    <row r="463" spans="1:36" ht="18.55" customHeight="1" x14ac:dyDescent="0.3">
      <c r="A463" s="64" t="s">
        <v>392</v>
      </c>
      <c r="B463" s="14" t="str">
        <f>VLOOKUP(Table3[Symbol],stockComparisonTrading_excel!$A$2:$X$562,2,FALSE)</f>
        <v>Industrials: Steel</v>
      </c>
      <c r="C463" s="104">
        <f>VLOOKUP(Table3[Symbol],stockComparisonTrading_excel!$A$2:$X$562,3,FALSE)</f>
        <v>0.59</v>
      </c>
      <c r="D463" s="105" t="str">
        <f>VLOOKUP(Table3[Symbol],stockComparisonTrading_excel!$A$2:$X$562,18,FALSE)</f>
        <v>N/A</v>
      </c>
      <c r="E463" s="105" t="str">
        <f>VLOOKUP(Table3[Symbol],stockComparisonTrading_excel!$A$2:$X$562,18,FALSE)</f>
        <v>N/A</v>
      </c>
      <c r="F463" s="105" t="str">
        <f>VLOOKUP(Table3[Symbol],stockComparisonTrading_excel!$A$2:$X$562,18,FALSE)</f>
        <v>N/A</v>
      </c>
      <c r="G463" s="105" t="str">
        <f>VLOOKUP(Table3[Symbol],stockComparisonTrading_excel!$A$2:$X$562,18,FALSE)</f>
        <v>N/A</v>
      </c>
      <c r="H463" s="105" t="str">
        <f>VLOOKUP(Table3[Symbol],stockComparisonTrading_excel!$A$2:$X$562,18,FALSE)</f>
        <v>N/A</v>
      </c>
      <c r="I463" s="105" t="str">
        <f>VLOOKUP(Table3[Symbol],stockComparisonTrading_excel!$A$2:$X$562,18,FALSE)</f>
        <v>N/A</v>
      </c>
      <c r="J463" s="105" t="str">
        <f>VLOOKUP(Table3[Symbol],stockComparisonTrading_excel!$A$2:$X$562,18,FALSE)</f>
        <v>N/A</v>
      </c>
      <c r="K463" s="105" t="str">
        <f>VLOOKUP(Table3[Symbol],stockComparisonTrading_excel!$A$2:$X$562,18,FALSE)</f>
        <v>N/A</v>
      </c>
      <c r="L463" s="105" t="str">
        <f>VLOOKUP(Table3[Symbol],stockComparisonTrading_excel!$A$2:$X$562,18,FALSE)</f>
        <v>N/A</v>
      </c>
      <c r="M463" s="105" t="str">
        <f>VLOOKUP(Table3[Symbol],stockComparisonTrading_excel!$A$2:$X$562,18,FALSE)</f>
        <v>N/A</v>
      </c>
      <c r="N463" s="105" t="str">
        <f>VLOOKUP(Table3[Symbol],stockComparisonTrading_excel!$A$2:$X$562,18,FALSE)</f>
        <v>N/A</v>
      </c>
      <c r="O463" s="105">
        <f>VLOOKUP(Table3[Symbol],stockComparisonTrading_excel!$A$2:$X$562,17,FALSE)</f>
        <v>15910174945.540001</v>
      </c>
      <c r="P463" s="105" t="str">
        <f>VLOOKUP(Table3[Symbol],stockComparisonTrading_excel!$A$2:$X$562,18,FALSE)</f>
        <v>N/A</v>
      </c>
      <c r="Q463" s="105">
        <f>VLOOKUP(Table3[Symbol],stockComparisonTrading_excel!$A$2:$X$562,19,FALSE)</f>
        <v>1.3</v>
      </c>
      <c r="R463" s="105">
        <f>VLOOKUP(Table3[Symbol],stockComparisonTrading_excel!$A$2:$X$562,20,FALSE)</f>
        <v>0.45</v>
      </c>
      <c r="S463" s="105" t="str">
        <f>VLOOKUP(Table3[Symbol],stockComparisonTrading_excel!$A$2:$X$562,21,FALSE)</f>
        <v>-</v>
      </c>
      <c r="T463" s="105">
        <f>VLOOKUP(Table3[Symbol],stockComparisonTrading_excel!$A$2:$X$562,22,FALSE)</f>
        <v>45.93</v>
      </c>
      <c r="U463" s="105">
        <f>VLOOKUP(Table3[Symbol],stockComparisonTrading_excel!$A$2:$X$562,23,FALSE)</f>
        <v>27431336113</v>
      </c>
      <c r="V463" s="105">
        <f>VLOOKUP(Table3[Symbol],stockComparisonTrading_excel!$A$2:$X$562,24,FALSE)</f>
        <v>1</v>
      </c>
      <c r="W463" s="106" t="str">
        <f>VLOOKUP(Table3[Symbol],Finalcial!$A$2:$P$493,2)</f>
        <v>Q4/2012</v>
      </c>
      <c r="X463" s="107">
        <f>VLOOKUP(Table3[Symbol],Finalcial!$A$2:$P$493,3)</f>
        <v>41274</v>
      </c>
      <c r="Y463" s="107">
        <f>VLOOKUP(Table3[Symbol],Finalcial!$A$2:$P$493,4,FALSE)</f>
        <v>80125413</v>
      </c>
      <c r="Z463" s="107">
        <f>VLOOKUP(Table3[Symbol],Finalcial!$A$2:$P$493,5,FALSE)</f>
        <v>67086890</v>
      </c>
      <c r="AA463" s="107">
        <f>VLOOKUP(Table3[Symbol],Finalcial!$A$2:$P$493,6,FALSE)</f>
        <v>27431336</v>
      </c>
      <c r="AB463" s="107">
        <f>VLOOKUP(Table3[Symbol],Finalcial!$A$2:$P$493,7,FALSE)</f>
        <v>12208331</v>
      </c>
      <c r="AC463" s="107">
        <f>VLOOKUP(Table3[Symbol],Finalcial!$A$2:$P$493,8,FALSE)</f>
        <v>20534478</v>
      </c>
      <c r="AD463" s="107">
        <f>VLOOKUP(Table3[Symbol],Finalcial!$A$2:$P$493,9,FALSE)</f>
        <v>-778016</v>
      </c>
      <c r="AE463" s="107">
        <f>VLOOKUP(Table3[Symbol],Finalcial!$A$2:$P$493,10,FALSE)</f>
        <v>-0.03</v>
      </c>
      <c r="AF463" s="107">
        <f>VLOOKUP(Table3[Symbol],Finalcial!$A$2:$P$493,11,FALSE)</f>
        <v>5.5</v>
      </c>
      <c r="AG463" s="107">
        <f>VLOOKUP(Table3[Symbol],Finalcial!$A$2:$P$493,12,FALSE)</f>
        <v>-3.79</v>
      </c>
      <c r="AH463" s="107">
        <f>VLOOKUP(Table3[Symbol],Finalcial!$A$2:$P$493,13,FALSE)</f>
        <v>-12.73</v>
      </c>
      <c r="AI463" s="107">
        <f>VLOOKUP(Table3[Symbol],Finalcial!$A$2:$P$493,14,FALSE)</f>
        <v>-84.42</v>
      </c>
      <c r="AJ463" s="108">
        <f t="shared" si="8"/>
        <v>-86.228162402829767</v>
      </c>
    </row>
    <row r="464" spans="1:36" ht="18.55" customHeight="1" x14ac:dyDescent="0.3">
      <c r="A464" s="64" t="s">
        <v>248</v>
      </c>
      <c r="B464" s="14" t="str">
        <f>VLOOKUP(Table3[Symbol],stockComparisonTrading_excel!$A$2:$X$562,2,FALSE)</f>
        <v>Property &amp; Construction: Property Development</v>
      </c>
      <c r="C464" s="104">
        <f>VLOOKUP(Table3[Symbol],stockComparisonTrading_excel!$A$2:$X$562,3,FALSE)</f>
        <v>2.9</v>
      </c>
      <c r="D464" s="105" t="str">
        <f>VLOOKUP(Table3[Symbol],stockComparisonTrading_excel!$A$2:$X$562,18,FALSE)</f>
        <v>N/A</v>
      </c>
      <c r="E464" s="105" t="str">
        <f>VLOOKUP(Table3[Symbol],stockComparisonTrading_excel!$A$2:$X$562,18,FALSE)</f>
        <v>N/A</v>
      </c>
      <c r="F464" s="105" t="str">
        <f>VLOOKUP(Table3[Symbol],stockComparisonTrading_excel!$A$2:$X$562,18,FALSE)</f>
        <v>N/A</v>
      </c>
      <c r="G464" s="105" t="str">
        <f>VLOOKUP(Table3[Symbol],stockComparisonTrading_excel!$A$2:$X$562,18,FALSE)</f>
        <v>N/A</v>
      </c>
      <c r="H464" s="105" t="str">
        <f>VLOOKUP(Table3[Symbol],stockComparisonTrading_excel!$A$2:$X$562,18,FALSE)</f>
        <v>N/A</v>
      </c>
      <c r="I464" s="105" t="str">
        <f>VLOOKUP(Table3[Symbol],stockComparisonTrading_excel!$A$2:$X$562,18,FALSE)</f>
        <v>N/A</v>
      </c>
      <c r="J464" s="105" t="str">
        <f>VLOOKUP(Table3[Symbol],stockComparisonTrading_excel!$A$2:$X$562,18,FALSE)</f>
        <v>N/A</v>
      </c>
      <c r="K464" s="105" t="str">
        <f>VLOOKUP(Table3[Symbol],stockComparisonTrading_excel!$A$2:$X$562,18,FALSE)</f>
        <v>N/A</v>
      </c>
      <c r="L464" s="105" t="str">
        <f>VLOOKUP(Table3[Symbol],stockComparisonTrading_excel!$A$2:$X$562,18,FALSE)</f>
        <v>N/A</v>
      </c>
      <c r="M464" s="105" t="str">
        <f>VLOOKUP(Table3[Symbol],stockComparisonTrading_excel!$A$2:$X$562,18,FALSE)</f>
        <v>N/A</v>
      </c>
      <c r="N464" s="105" t="str">
        <f>VLOOKUP(Table3[Symbol],stockComparisonTrading_excel!$A$2:$X$562,18,FALSE)</f>
        <v>N/A</v>
      </c>
      <c r="O464" s="105">
        <f>VLOOKUP(Table3[Symbol],stockComparisonTrading_excel!$A$2:$X$562,17,FALSE)</f>
        <v>1695807500</v>
      </c>
      <c r="P464" s="105" t="str">
        <f>VLOOKUP(Table3[Symbol],stockComparisonTrading_excel!$A$2:$X$562,18,FALSE)</f>
        <v>N/A</v>
      </c>
      <c r="Q464" s="105">
        <f>VLOOKUP(Table3[Symbol],stockComparisonTrading_excel!$A$2:$X$562,19,FALSE)</f>
        <v>0.81</v>
      </c>
      <c r="R464" s="105">
        <f>VLOOKUP(Table3[Symbol],stockComparisonTrading_excel!$A$2:$X$562,20,FALSE)</f>
        <v>2.98</v>
      </c>
      <c r="S464" s="105" t="str">
        <f>VLOOKUP(Table3[Symbol],stockComparisonTrading_excel!$A$2:$X$562,21,FALSE)</f>
        <v>-</v>
      </c>
      <c r="T464" s="105">
        <f>VLOOKUP(Table3[Symbol],stockComparisonTrading_excel!$A$2:$X$562,22,FALSE)</f>
        <v>58.5</v>
      </c>
      <c r="U464" s="105">
        <f>VLOOKUP(Table3[Symbol],stockComparisonTrading_excel!$A$2:$X$562,23,FALSE)</f>
        <v>718562500</v>
      </c>
      <c r="V464" s="105">
        <f>VLOOKUP(Table3[Symbol],stockComparisonTrading_excel!$A$2:$X$562,24,FALSE)</f>
        <v>1</v>
      </c>
      <c r="W464" s="106" t="str">
        <f>VLOOKUP(Table3[Symbol],Finalcial!$A$2:$P$493,2)</f>
        <v>Q1/2013</v>
      </c>
      <c r="X464" s="107">
        <f>VLOOKUP(Table3[Symbol],Finalcial!$A$2:$P$493,3)</f>
        <v>41364</v>
      </c>
      <c r="Y464" s="107">
        <f>VLOOKUP(Table3[Symbol],Finalcial!$A$2:$P$493,4,FALSE)</f>
        <v>12691113</v>
      </c>
      <c r="Z464" s="107">
        <f>VLOOKUP(Table3[Symbol],Finalcial!$A$2:$P$493,5,FALSE)</f>
        <v>10471248</v>
      </c>
      <c r="AA464" s="107">
        <f>VLOOKUP(Table3[Symbol],Finalcial!$A$2:$P$493,6,FALSE)</f>
        <v>704381</v>
      </c>
      <c r="AB464" s="107">
        <f>VLOOKUP(Table3[Symbol],Finalcial!$A$2:$P$493,7,FALSE)</f>
        <v>2210251</v>
      </c>
      <c r="AC464" s="107">
        <f>VLOOKUP(Table3[Symbol],Finalcial!$A$2:$P$493,8,FALSE)</f>
        <v>650425</v>
      </c>
      <c r="AD464" s="107">
        <f>VLOOKUP(Table3[Symbol],Finalcial!$A$2:$P$493,9,FALSE)</f>
        <v>-19369</v>
      </c>
      <c r="AE464" s="107">
        <f>VLOOKUP(Table3[Symbol],Finalcial!$A$2:$P$493,10,FALSE)</f>
        <v>-0.03</v>
      </c>
      <c r="AF464" s="107">
        <f>VLOOKUP(Table3[Symbol],Finalcial!$A$2:$P$493,11,FALSE)</f>
        <v>4.74</v>
      </c>
      <c r="AG464" s="107">
        <f>VLOOKUP(Table3[Symbol],Finalcial!$A$2:$P$493,12,FALSE)</f>
        <v>-2.98</v>
      </c>
      <c r="AH464" s="107">
        <f>VLOOKUP(Table3[Symbol],Finalcial!$A$2:$P$493,13,FALSE)</f>
        <v>1.0900000000000001</v>
      </c>
      <c r="AI464" s="107">
        <f>VLOOKUP(Table3[Symbol],Finalcial!$A$2:$P$493,14,FALSE)</f>
        <v>-2.87</v>
      </c>
      <c r="AJ464" s="108">
        <f t="shared" si="8"/>
        <v>-540.61892715163401</v>
      </c>
    </row>
    <row r="465" spans="1:36" ht="18.55" customHeight="1" x14ac:dyDescent="0.3">
      <c r="A465" s="64" t="s">
        <v>297</v>
      </c>
      <c r="B465" s="14" t="str">
        <f>VLOOKUP(Table3[Symbol],stockComparisonTrading_excel!$A$2:$X$562,2,FALSE)</f>
        <v>Property &amp; Construction: Property Development</v>
      </c>
      <c r="C465" s="104">
        <f>VLOOKUP(Table3[Symbol],stockComparisonTrading_excel!$A$2:$X$562,3,FALSE)</f>
        <v>1.98</v>
      </c>
      <c r="D465" s="105" t="str">
        <f>VLOOKUP(Table3[Symbol],stockComparisonTrading_excel!$A$2:$X$562,18,FALSE)</f>
        <v>N/A</v>
      </c>
      <c r="E465" s="105" t="str">
        <f>VLOOKUP(Table3[Symbol],stockComparisonTrading_excel!$A$2:$X$562,18,FALSE)</f>
        <v>N/A</v>
      </c>
      <c r="F465" s="105" t="str">
        <f>VLOOKUP(Table3[Symbol],stockComparisonTrading_excel!$A$2:$X$562,18,FALSE)</f>
        <v>N/A</v>
      </c>
      <c r="G465" s="105" t="str">
        <f>VLOOKUP(Table3[Symbol],stockComparisonTrading_excel!$A$2:$X$562,18,FALSE)</f>
        <v>N/A</v>
      </c>
      <c r="H465" s="105" t="str">
        <f>VLOOKUP(Table3[Symbol],stockComparisonTrading_excel!$A$2:$X$562,18,FALSE)</f>
        <v>N/A</v>
      </c>
      <c r="I465" s="105" t="str">
        <f>VLOOKUP(Table3[Symbol],stockComparisonTrading_excel!$A$2:$X$562,18,FALSE)</f>
        <v>N/A</v>
      </c>
      <c r="J465" s="105" t="str">
        <f>VLOOKUP(Table3[Symbol],stockComparisonTrading_excel!$A$2:$X$562,18,FALSE)</f>
        <v>N/A</v>
      </c>
      <c r="K465" s="105" t="str">
        <f>VLOOKUP(Table3[Symbol],stockComparisonTrading_excel!$A$2:$X$562,18,FALSE)</f>
        <v>N/A</v>
      </c>
      <c r="L465" s="105" t="str">
        <f>VLOOKUP(Table3[Symbol],stockComparisonTrading_excel!$A$2:$X$562,18,FALSE)</f>
        <v>N/A</v>
      </c>
      <c r="M465" s="105" t="str">
        <f>VLOOKUP(Table3[Symbol],stockComparisonTrading_excel!$A$2:$X$562,18,FALSE)</f>
        <v>N/A</v>
      </c>
      <c r="N465" s="105" t="str">
        <f>VLOOKUP(Table3[Symbol],stockComparisonTrading_excel!$A$2:$X$562,18,FALSE)</f>
        <v>N/A</v>
      </c>
      <c r="O465" s="105">
        <f>VLOOKUP(Table3[Symbol],stockComparisonTrading_excel!$A$2:$X$562,17,FALSE)</f>
        <v>3169243548.9000001</v>
      </c>
      <c r="P465" s="105" t="str">
        <f>VLOOKUP(Table3[Symbol],stockComparisonTrading_excel!$A$2:$X$562,18,FALSE)</f>
        <v>N/A</v>
      </c>
      <c r="Q465" s="105">
        <f>VLOOKUP(Table3[Symbol],stockComparisonTrading_excel!$A$2:$X$562,19,FALSE)</f>
        <v>1.8</v>
      </c>
      <c r="R465" s="105">
        <f>VLOOKUP(Table3[Symbol],stockComparisonTrading_excel!$A$2:$X$562,20,FALSE)</f>
        <v>2.17</v>
      </c>
      <c r="S465" s="105">
        <f>VLOOKUP(Table3[Symbol],stockComparisonTrading_excel!$A$2:$X$562,21,FALSE)</f>
        <v>1.92</v>
      </c>
      <c r="T465" s="105">
        <f>VLOOKUP(Table3[Symbol],stockComparisonTrading_excel!$A$2:$X$562,22,FALSE)</f>
        <v>287.58</v>
      </c>
      <c r="U465" s="105">
        <f>VLOOKUP(Table3[Symbol],stockComparisonTrading_excel!$A$2:$X$562,23,FALSE)</f>
        <v>812626551</v>
      </c>
      <c r="V465" s="105">
        <f>VLOOKUP(Table3[Symbol],stockComparisonTrading_excel!$A$2:$X$562,24,FALSE)</f>
        <v>1</v>
      </c>
      <c r="W465" s="106" t="str">
        <f>VLOOKUP(Table3[Symbol],Finalcial!$A$2:$P$493,2)</f>
        <v>Q1/2013</v>
      </c>
      <c r="X465" s="107">
        <f>VLOOKUP(Table3[Symbol],Finalcial!$A$2:$P$493,3)</f>
        <v>41364</v>
      </c>
      <c r="Y465" s="107">
        <f>VLOOKUP(Table3[Symbol],Finalcial!$A$2:$P$493,4,FALSE)</f>
        <v>8982685</v>
      </c>
      <c r="Z465" s="107">
        <f>VLOOKUP(Table3[Symbol],Finalcial!$A$2:$P$493,5,FALSE)</f>
        <v>7220637</v>
      </c>
      <c r="AA465" s="107">
        <f>VLOOKUP(Table3[Symbol],Finalcial!$A$2:$P$493,6,FALSE)</f>
        <v>812627</v>
      </c>
      <c r="AB465" s="107">
        <f>VLOOKUP(Table3[Symbol],Finalcial!$A$2:$P$493,7,FALSE)</f>
        <v>1749030</v>
      </c>
      <c r="AC465" s="107">
        <f>VLOOKUP(Table3[Symbol],Finalcial!$A$2:$P$493,8,FALSE)</f>
        <v>1783533</v>
      </c>
      <c r="AD465" s="107">
        <f>VLOOKUP(Table3[Symbol],Finalcial!$A$2:$P$493,9,FALSE)</f>
        <v>-24709</v>
      </c>
      <c r="AE465" s="107">
        <f>VLOOKUP(Table3[Symbol],Finalcial!$A$2:$P$493,10,FALSE)</f>
        <v>-0.03</v>
      </c>
      <c r="AF465" s="107">
        <f>VLOOKUP(Table3[Symbol],Finalcial!$A$2:$P$493,11,FALSE)</f>
        <v>4.13</v>
      </c>
      <c r="AG465" s="107">
        <f>VLOOKUP(Table3[Symbol],Finalcial!$A$2:$P$493,12,FALSE)</f>
        <v>-1.39</v>
      </c>
      <c r="AH465" s="107">
        <f>VLOOKUP(Table3[Symbol],Finalcial!$A$2:$P$493,13,FALSE)</f>
        <v>3.8</v>
      </c>
      <c r="AI465" s="107">
        <f>VLOOKUP(Table3[Symbol],Finalcial!$A$2:$P$493,14,FALSE)</f>
        <v>9.9600000000000009</v>
      </c>
      <c r="AJ465" s="108">
        <f t="shared" si="8"/>
        <v>-292.22700230685177</v>
      </c>
    </row>
    <row r="466" spans="1:36" ht="18.55" customHeight="1" x14ac:dyDescent="0.3">
      <c r="A466" s="64" t="s">
        <v>506</v>
      </c>
      <c r="B466" s="14" t="str">
        <f>VLOOKUP(Table3[Symbol],stockComparisonTrading_excel!$A$2:$X$562,2,FALSE)</f>
        <v>Property &amp; Construction: Property Development</v>
      </c>
      <c r="C466" s="104">
        <f>VLOOKUP(Table3[Symbol],stockComparisonTrading_excel!$A$2:$X$562,3,FALSE)</f>
        <v>11.7</v>
      </c>
      <c r="D466" s="105">
        <f>VLOOKUP(Table3[Symbol],stockComparisonTrading_excel!$A$2:$X$562,18,FALSE)</f>
        <v>229.68</v>
      </c>
      <c r="E466" s="105">
        <f>VLOOKUP(Table3[Symbol],stockComparisonTrading_excel!$A$2:$X$562,18,FALSE)</f>
        <v>229.68</v>
      </c>
      <c r="F466" s="105">
        <f>VLOOKUP(Table3[Symbol],stockComparisonTrading_excel!$A$2:$X$562,18,FALSE)</f>
        <v>229.68</v>
      </c>
      <c r="G466" s="105">
        <f>VLOOKUP(Table3[Symbol],stockComparisonTrading_excel!$A$2:$X$562,18,FALSE)</f>
        <v>229.68</v>
      </c>
      <c r="H466" s="105">
        <f>VLOOKUP(Table3[Symbol],stockComparisonTrading_excel!$A$2:$X$562,18,FALSE)</f>
        <v>229.68</v>
      </c>
      <c r="I466" s="105">
        <f>VLOOKUP(Table3[Symbol],stockComparisonTrading_excel!$A$2:$X$562,18,FALSE)</f>
        <v>229.68</v>
      </c>
      <c r="J466" s="105">
        <f>VLOOKUP(Table3[Symbol],stockComparisonTrading_excel!$A$2:$X$562,18,FALSE)</f>
        <v>229.68</v>
      </c>
      <c r="K466" s="105">
        <f>VLOOKUP(Table3[Symbol],stockComparisonTrading_excel!$A$2:$X$562,18,FALSE)</f>
        <v>229.68</v>
      </c>
      <c r="L466" s="105">
        <f>VLOOKUP(Table3[Symbol],stockComparisonTrading_excel!$A$2:$X$562,18,FALSE)</f>
        <v>229.68</v>
      </c>
      <c r="M466" s="105">
        <f>VLOOKUP(Table3[Symbol],stockComparisonTrading_excel!$A$2:$X$562,18,FALSE)</f>
        <v>229.68</v>
      </c>
      <c r="N466" s="105">
        <f>VLOOKUP(Table3[Symbol],stockComparisonTrading_excel!$A$2:$X$562,18,FALSE)</f>
        <v>229.68</v>
      </c>
      <c r="O466" s="105">
        <f>VLOOKUP(Table3[Symbol],stockComparisonTrading_excel!$A$2:$X$562,17,FALSE)</f>
        <v>24663852327.299999</v>
      </c>
      <c r="P466" s="105">
        <f>VLOOKUP(Table3[Symbol],stockComparisonTrading_excel!$A$2:$X$562,18,FALSE)</f>
        <v>229.68</v>
      </c>
      <c r="Q466" s="105">
        <f>VLOOKUP(Table3[Symbol],stockComparisonTrading_excel!$A$2:$X$562,19,FALSE)</f>
        <v>3.51</v>
      </c>
      <c r="R466" s="105">
        <f>VLOOKUP(Table3[Symbol],stockComparisonTrading_excel!$A$2:$X$562,20,FALSE)</f>
        <v>3.67</v>
      </c>
      <c r="S466" s="105">
        <f>VLOOKUP(Table3[Symbol],stockComparisonTrading_excel!$A$2:$X$562,21,FALSE)</f>
        <v>0.17</v>
      </c>
      <c r="T466" s="105">
        <f>VLOOKUP(Table3[Symbol],stockComparisonTrading_excel!$A$2:$X$562,22,FALSE)</f>
        <v>135.57</v>
      </c>
      <c r="U466" s="105">
        <f>VLOOKUP(Table3[Symbol],stockComparisonTrading_excel!$A$2:$X$562,23,FALSE)</f>
        <v>1911926537</v>
      </c>
      <c r="V466" s="105">
        <f>VLOOKUP(Table3[Symbol],stockComparisonTrading_excel!$A$2:$X$562,24,FALSE)</f>
        <v>1</v>
      </c>
      <c r="W466" s="106" t="str">
        <f>VLOOKUP(Table3[Symbol],Finalcial!$A$2:$P$493,2)</f>
        <v>Q1/2013</v>
      </c>
      <c r="X466" s="107">
        <f>VLOOKUP(Table3[Symbol],Finalcial!$A$2:$P$493,3)</f>
        <v>41364</v>
      </c>
      <c r="Y466" s="107">
        <f>VLOOKUP(Table3[Symbol],Finalcial!$A$2:$P$493,4,FALSE)</f>
        <v>21448662</v>
      </c>
      <c r="Z466" s="107">
        <f>VLOOKUP(Table3[Symbol],Finalcial!$A$2:$P$493,5,FALSE)</f>
        <v>11561947</v>
      </c>
      <c r="AA466" s="107">
        <f>VLOOKUP(Table3[Symbol],Finalcial!$A$2:$P$493,6,FALSE)</f>
        <v>1911927</v>
      </c>
      <c r="AB466" s="107">
        <f>VLOOKUP(Table3[Symbol],Finalcial!$A$2:$P$493,7,FALSE)</f>
        <v>7017183</v>
      </c>
      <c r="AC466" s="107">
        <f>VLOOKUP(Table3[Symbol],Finalcial!$A$2:$P$493,8,FALSE)</f>
        <v>893328</v>
      </c>
      <c r="AD466" s="107">
        <f>VLOOKUP(Table3[Symbol],Finalcial!$A$2:$P$493,9,FALSE)</f>
        <v>-72076</v>
      </c>
      <c r="AE466" s="107">
        <f>VLOOKUP(Table3[Symbol],Finalcial!$A$2:$P$493,10,FALSE)</f>
        <v>-0.04</v>
      </c>
      <c r="AF466" s="107">
        <f>VLOOKUP(Table3[Symbol],Finalcial!$A$2:$P$493,11,FALSE)</f>
        <v>1.65</v>
      </c>
      <c r="AG466" s="107">
        <f>VLOOKUP(Table3[Symbol],Finalcial!$A$2:$P$493,12,FALSE)</f>
        <v>-8.07</v>
      </c>
      <c r="AH466" s="107">
        <f>VLOOKUP(Table3[Symbol],Finalcial!$A$2:$P$493,13,FALSE)</f>
        <v>2.9</v>
      </c>
      <c r="AI466" s="107">
        <f>VLOOKUP(Table3[Symbol],Finalcial!$A$2:$P$493,14,FALSE)</f>
        <v>2.42</v>
      </c>
      <c r="AJ466" s="108">
        <f t="shared" si="8"/>
        <v>-160.41327210167046</v>
      </c>
    </row>
    <row r="467" spans="1:36" ht="18.55" customHeight="1" x14ac:dyDescent="0.3">
      <c r="A467" s="64" t="s">
        <v>416</v>
      </c>
      <c r="B467" s="14" t="str">
        <f>VLOOKUP(Table3[Symbol],stockComparisonTrading_excel!$A$2:$X$562,2,FALSE)</f>
        <v>Resources: Energy &amp; Utilities</v>
      </c>
      <c r="C467" s="104">
        <f>VLOOKUP(Table3[Symbol],stockComparisonTrading_excel!$A$2:$X$562,3,FALSE)</f>
        <v>2.48</v>
      </c>
      <c r="D467" s="105">
        <f>VLOOKUP(Table3[Symbol],stockComparisonTrading_excel!$A$2:$X$562,18,FALSE)</f>
        <v>230.31</v>
      </c>
      <c r="E467" s="105">
        <f>VLOOKUP(Table3[Symbol],stockComparisonTrading_excel!$A$2:$X$562,18,FALSE)</f>
        <v>230.31</v>
      </c>
      <c r="F467" s="105">
        <f>VLOOKUP(Table3[Symbol],stockComparisonTrading_excel!$A$2:$X$562,18,FALSE)</f>
        <v>230.31</v>
      </c>
      <c r="G467" s="105">
        <f>VLOOKUP(Table3[Symbol],stockComparisonTrading_excel!$A$2:$X$562,18,FALSE)</f>
        <v>230.31</v>
      </c>
      <c r="H467" s="105">
        <f>VLOOKUP(Table3[Symbol],stockComparisonTrading_excel!$A$2:$X$562,18,FALSE)</f>
        <v>230.31</v>
      </c>
      <c r="I467" s="105">
        <f>VLOOKUP(Table3[Symbol],stockComparisonTrading_excel!$A$2:$X$562,18,FALSE)</f>
        <v>230.31</v>
      </c>
      <c r="J467" s="105">
        <f>VLOOKUP(Table3[Symbol],stockComparisonTrading_excel!$A$2:$X$562,18,FALSE)</f>
        <v>230.31</v>
      </c>
      <c r="K467" s="105">
        <f>VLOOKUP(Table3[Symbol],stockComparisonTrading_excel!$A$2:$X$562,18,FALSE)</f>
        <v>230.31</v>
      </c>
      <c r="L467" s="105">
        <f>VLOOKUP(Table3[Symbol],stockComparisonTrading_excel!$A$2:$X$562,18,FALSE)</f>
        <v>230.31</v>
      </c>
      <c r="M467" s="105">
        <f>VLOOKUP(Table3[Symbol],stockComparisonTrading_excel!$A$2:$X$562,18,FALSE)</f>
        <v>230.31</v>
      </c>
      <c r="N467" s="105">
        <f>VLOOKUP(Table3[Symbol],stockComparisonTrading_excel!$A$2:$X$562,18,FALSE)</f>
        <v>230.31</v>
      </c>
      <c r="O467" s="105">
        <f>VLOOKUP(Table3[Symbol],stockComparisonTrading_excel!$A$2:$X$562,17,FALSE)</f>
        <v>2047212969.54</v>
      </c>
      <c r="P467" s="105">
        <f>VLOOKUP(Table3[Symbol],stockComparisonTrading_excel!$A$2:$X$562,18,FALSE)</f>
        <v>230.31</v>
      </c>
      <c r="Q467" s="105">
        <f>VLOOKUP(Table3[Symbol],stockComparisonTrading_excel!$A$2:$X$562,19,FALSE)</f>
        <v>2.59</v>
      </c>
      <c r="R467" s="105">
        <f>VLOOKUP(Table3[Symbol],stockComparisonTrading_excel!$A$2:$X$562,20,FALSE)</f>
        <v>0.84</v>
      </c>
      <c r="S467" s="105" t="str">
        <f>VLOOKUP(Table3[Symbol],stockComparisonTrading_excel!$A$2:$X$562,21,FALSE)</f>
        <v>-</v>
      </c>
      <c r="T467" s="105">
        <f>VLOOKUP(Table3[Symbol],stockComparisonTrading_excel!$A$2:$X$562,22,FALSE)</f>
        <v>157.03</v>
      </c>
      <c r="U467" s="105">
        <f>VLOOKUP(Table3[Symbol],stockComparisonTrading_excel!$A$2:$X$562,23,FALSE)</f>
        <v>1183360098</v>
      </c>
      <c r="V467" s="105">
        <f>VLOOKUP(Table3[Symbol],stockComparisonTrading_excel!$A$2:$X$562,24,FALSE)</f>
        <v>0.5</v>
      </c>
      <c r="W467" s="106" t="str">
        <f>VLOOKUP(Table3[Symbol],Finalcial!$A$2:$P$493,2)</f>
        <v>Q1/2013</v>
      </c>
      <c r="X467" s="107">
        <f>VLOOKUP(Table3[Symbol],Finalcial!$A$2:$P$493,3)</f>
        <v>41364</v>
      </c>
      <c r="Y467" s="107">
        <f>VLOOKUP(Table3[Symbol],Finalcial!$A$2:$P$493,4,FALSE)</f>
        <v>884572</v>
      </c>
      <c r="Z467" s="107">
        <f>VLOOKUP(Table3[Symbol],Finalcial!$A$2:$P$493,5,FALSE)</f>
        <v>44965</v>
      </c>
      <c r="AA467" s="107">
        <f>VLOOKUP(Table3[Symbol],Finalcial!$A$2:$P$493,6,FALSE)</f>
        <v>544958</v>
      </c>
      <c r="AB467" s="107">
        <f>VLOOKUP(Table3[Symbol],Finalcial!$A$2:$P$493,7,FALSE)</f>
        <v>839607</v>
      </c>
      <c r="AC467" s="107">
        <f>VLOOKUP(Table3[Symbol],Finalcial!$A$2:$P$493,8,FALSE)</f>
        <v>215235</v>
      </c>
      <c r="AD467" s="107">
        <f>VLOOKUP(Table3[Symbol],Finalcial!$A$2:$P$493,9,FALSE)</f>
        <v>-39378</v>
      </c>
      <c r="AE467" s="107">
        <f>VLOOKUP(Table3[Symbol],Finalcial!$A$2:$P$493,10,FALSE)</f>
        <v>-0.04</v>
      </c>
      <c r="AF467" s="107">
        <f>VLOOKUP(Table3[Symbol],Finalcial!$A$2:$P$493,11,FALSE)</f>
        <v>0.05</v>
      </c>
      <c r="AG467" s="107">
        <f>VLOOKUP(Table3[Symbol],Finalcial!$A$2:$P$493,12,FALSE)</f>
        <v>-18.3</v>
      </c>
      <c r="AH467" s="107">
        <f>VLOOKUP(Table3[Symbol],Finalcial!$A$2:$P$493,13,FALSE)</f>
        <v>-6.83</v>
      </c>
      <c r="AI467" s="107">
        <f>VLOOKUP(Table3[Symbol],Finalcial!$A$2:$P$493,14,FALSE)</f>
        <v>-6.63</v>
      </c>
      <c r="AJ467" s="108">
        <f t="shared" si="8"/>
        <v>-1.1418812534917975</v>
      </c>
    </row>
    <row r="468" spans="1:36" ht="18.55" customHeight="1" x14ac:dyDescent="0.3">
      <c r="A468" s="64" t="s">
        <v>333</v>
      </c>
      <c r="B468" s="14" t="str">
        <f>VLOOKUP(Table3[Symbol],stockComparisonTrading_excel!$A$2:$X$562,2,FALSE)</f>
        <v>Resources: Energy &amp; Utilities</v>
      </c>
      <c r="C468" s="104">
        <f>VLOOKUP(Table3[Symbol],stockComparisonTrading_excel!$A$2:$X$562,3,FALSE)</f>
        <v>1.42</v>
      </c>
      <c r="D468" s="105" t="str">
        <f>VLOOKUP(Table3[Symbol],stockComparisonTrading_excel!$A$2:$X$562,18,FALSE)</f>
        <v>N/A</v>
      </c>
      <c r="E468" s="105" t="str">
        <f>VLOOKUP(Table3[Symbol],stockComparisonTrading_excel!$A$2:$X$562,18,FALSE)</f>
        <v>N/A</v>
      </c>
      <c r="F468" s="105" t="str">
        <f>VLOOKUP(Table3[Symbol],stockComparisonTrading_excel!$A$2:$X$562,18,FALSE)</f>
        <v>N/A</v>
      </c>
      <c r="G468" s="105" t="str">
        <f>VLOOKUP(Table3[Symbol],stockComparisonTrading_excel!$A$2:$X$562,18,FALSE)</f>
        <v>N/A</v>
      </c>
      <c r="H468" s="105" t="str">
        <f>VLOOKUP(Table3[Symbol],stockComparisonTrading_excel!$A$2:$X$562,18,FALSE)</f>
        <v>N/A</v>
      </c>
      <c r="I468" s="105" t="str">
        <f>VLOOKUP(Table3[Symbol],stockComparisonTrading_excel!$A$2:$X$562,18,FALSE)</f>
        <v>N/A</v>
      </c>
      <c r="J468" s="105" t="str">
        <f>VLOOKUP(Table3[Symbol],stockComparisonTrading_excel!$A$2:$X$562,18,FALSE)</f>
        <v>N/A</v>
      </c>
      <c r="K468" s="105" t="str">
        <f>VLOOKUP(Table3[Symbol],stockComparisonTrading_excel!$A$2:$X$562,18,FALSE)</f>
        <v>N/A</v>
      </c>
      <c r="L468" s="105" t="str">
        <f>VLOOKUP(Table3[Symbol],stockComparisonTrading_excel!$A$2:$X$562,18,FALSE)</f>
        <v>N/A</v>
      </c>
      <c r="M468" s="105" t="str">
        <f>VLOOKUP(Table3[Symbol],stockComparisonTrading_excel!$A$2:$X$562,18,FALSE)</f>
        <v>N/A</v>
      </c>
      <c r="N468" s="105" t="str">
        <f>VLOOKUP(Table3[Symbol],stockComparisonTrading_excel!$A$2:$X$562,18,FALSE)</f>
        <v>N/A</v>
      </c>
      <c r="O468" s="105">
        <f>VLOOKUP(Table3[Symbol],stockComparisonTrading_excel!$A$2:$X$562,17,FALSE)</f>
        <v>895480687.00999999</v>
      </c>
      <c r="P468" s="105" t="str">
        <f>VLOOKUP(Table3[Symbol],stockComparisonTrading_excel!$A$2:$X$562,18,FALSE)</f>
        <v>N/A</v>
      </c>
      <c r="Q468" s="105">
        <f>VLOOKUP(Table3[Symbol],stockComparisonTrading_excel!$A$2:$X$562,19,FALSE)</f>
        <v>1.07</v>
      </c>
      <c r="R468" s="105">
        <f>VLOOKUP(Table3[Symbol],stockComparisonTrading_excel!$A$2:$X$562,20,FALSE)</f>
        <v>1.59</v>
      </c>
      <c r="S468" s="105">
        <f>VLOOKUP(Table3[Symbol],stockComparisonTrading_excel!$A$2:$X$562,21,FALSE)</f>
        <v>55.62</v>
      </c>
      <c r="T468" s="105">
        <f>VLOOKUP(Table3[Symbol],stockComparisonTrading_excel!$A$2:$X$562,22,FALSE)</f>
        <v>219.47</v>
      </c>
      <c r="U468" s="105">
        <f>VLOOKUP(Table3[Symbol],stockComparisonTrading_excel!$A$2:$X$562,23,FALSE)</f>
        <v>529870229</v>
      </c>
      <c r="V468" s="105">
        <f>VLOOKUP(Table3[Symbol],stockComparisonTrading_excel!$A$2:$X$562,24,FALSE)</f>
        <v>1</v>
      </c>
      <c r="W468" s="106" t="str">
        <f>VLOOKUP(Table3[Symbol],Finalcial!$A$2:$P$493,2)</f>
        <v>Q4/2012</v>
      </c>
      <c r="X468" s="107">
        <f>VLOOKUP(Table3[Symbol],Finalcial!$A$2:$P$493,3)</f>
        <v>41274</v>
      </c>
      <c r="Y468" s="107">
        <f>VLOOKUP(Table3[Symbol],Finalcial!$A$2:$P$493,4,FALSE)</f>
        <v>2628974</v>
      </c>
      <c r="Z468" s="107">
        <f>VLOOKUP(Table3[Symbol],Finalcial!$A$2:$P$493,5,FALSE)</f>
        <v>1780421</v>
      </c>
      <c r="AA468" s="107">
        <f>VLOOKUP(Table3[Symbol],Finalcial!$A$2:$P$493,6,FALSE)</f>
        <v>529870</v>
      </c>
      <c r="AB468" s="107">
        <f>VLOOKUP(Table3[Symbol],Finalcial!$A$2:$P$493,7,FALSE)</f>
        <v>840085</v>
      </c>
      <c r="AC468" s="107">
        <f>VLOOKUP(Table3[Symbol],Finalcial!$A$2:$P$493,8,FALSE)</f>
        <v>904574</v>
      </c>
      <c r="AD468" s="107">
        <f>VLOOKUP(Table3[Symbol],Finalcial!$A$2:$P$493,9,FALSE)</f>
        <v>-20485</v>
      </c>
      <c r="AE468" s="107">
        <f>VLOOKUP(Table3[Symbol],Finalcial!$A$2:$P$493,10,FALSE)</f>
        <v>-0.04</v>
      </c>
      <c r="AF468" s="107">
        <f>VLOOKUP(Table3[Symbol],Finalcial!$A$2:$P$493,11,FALSE)</f>
        <v>2.12</v>
      </c>
      <c r="AG468" s="107">
        <f>VLOOKUP(Table3[Symbol],Finalcial!$A$2:$P$493,12,FALSE)</f>
        <v>-2.2599999999999998</v>
      </c>
      <c r="AH468" s="107">
        <f>VLOOKUP(Table3[Symbol],Finalcial!$A$2:$P$493,13,FALSE)</f>
        <v>-4.51</v>
      </c>
      <c r="AI468" s="107">
        <f>VLOOKUP(Table3[Symbol],Finalcial!$A$2:$P$493,14,FALSE)</f>
        <v>-12.2</v>
      </c>
      <c r="AJ468" s="108">
        <f t="shared" si="8"/>
        <v>-86.9134000488162</v>
      </c>
    </row>
    <row r="469" spans="1:36" ht="18.55" customHeight="1" x14ac:dyDescent="0.3">
      <c r="A469" s="64" t="s">
        <v>253</v>
      </c>
      <c r="B469" s="14" t="str">
        <f>VLOOKUP(Table3[Symbol],stockComparisonTrading_excel!$A$2:$X$562,2,FALSE)</f>
        <v>Services: Tourism &amp; Leisure</v>
      </c>
      <c r="C469" s="104">
        <f>VLOOKUP(Table3[Symbol],stockComparisonTrading_excel!$A$2:$X$562,3,FALSE)</f>
        <v>0.95</v>
      </c>
      <c r="D469" s="105" t="str">
        <f>VLOOKUP(Table3[Symbol],stockComparisonTrading_excel!$A$2:$X$562,18,FALSE)</f>
        <v>N/A</v>
      </c>
      <c r="E469" s="105" t="str">
        <f>VLOOKUP(Table3[Symbol],stockComparisonTrading_excel!$A$2:$X$562,18,FALSE)</f>
        <v>N/A</v>
      </c>
      <c r="F469" s="105" t="str">
        <f>VLOOKUP(Table3[Symbol],stockComparisonTrading_excel!$A$2:$X$562,18,FALSE)</f>
        <v>N/A</v>
      </c>
      <c r="G469" s="105" t="str">
        <f>VLOOKUP(Table3[Symbol],stockComparisonTrading_excel!$A$2:$X$562,18,FALSE)</f>
        <v>N/A</v>
      </c>
      <c r="H469" s="105" t="str">
        <f>VLOOKUP(Table3[Symbol],stockComparisonTrading_excel!$A$2:$X$562,18,FALSE)</f>
        <v>N/A</v>
      </c>
      <c r="I469" s="105" t="str">
        <f>VLOOKUP(Table3[Symbol],stockComparisonTrading_excel!$A$2:$X$562,18,FALSE)</f>
        <v>N/A</v>
      </c>
      <c r="J469" s="105" t="str">
        <f>VLOOKUP(Table3[Symbol],stockComparisonTrading_excel!$A$2:$X$562,18,FALSE)</f>
        <v>N/A</v>
      </c>
      <c r="K469" s="105" t="str">
        <f>VLOOKUP(Table3[Symbol],stockComparisonTrading_excel!$A$2:$X$562,18,FALSE)</f>
        <v>N/A</v>
      </c>
      <c r="L469" s="105" t="str">
        <f>VLOOKUP(Table3[Symbol],stockComparisonTrading_excel!$A$2:$X$562,18,FALSE)</f>
        <v>N/A</v>
      </c>
      <c r="M469" s="105" t="str">
        <f>VLOOKUP(Table3[Symbol],stockComparisonTrading_excel!$A$2:$X$562,18,FALSE)</f>
        <v>N/A</v>
      </c>
      <c r="N469" s="105" t="str">
        <f>VLOOKUP(Table3[Symbol],stockComparisonTrading_excel!$A$2:$X$562,18,FALSE)</f>
        <v>N/A</v>
      </c>
      <c r="O469" s="105">
        <f>VLOOKUP(Table3[Symbol],stockComparisonTrading_excel!$A$2:$X$562,17,FALSE)</f>
        <v>780000000</v>
      </c>
      <c r="P469" s="105" t="str">
        <f>VLOOKUP(Table3[Symbol],stockComparisonTrading_excel!$A$2:$X$562,18,FALSE)</f>
        <v>N/A</v>
      </c>
      <c r="Q469" s="105">
        <f>VLOOKUP(Table3[Symbol],stockComparisonTrading_excel!$A$2:$X$562,19,FALSE)</f>
        <v>3.72</v>
      </c>
      <c r="R469" s="105">
        <f>VLOOKUP(Table3[Symbol],stockComparisonTrading_excel!$A$2:$X$562,20,FALSE)</f>
        <v>1.17</v>
      </c>
      <c r="S469" s="105" t="str">
        <f>VLOOKUP(Table3[Symbol],stockComparisonTrading_excel!$A$2:$X$562,21,FALSE)</f>
        <v>-</v>
      </c>
      <c r="T469" s="105">
        <f>VLOOKUP(Table3[Symbol],stockComparisonTrading_excel!$A$2:$X$562,22,FALSE)</f>
        <v>214.14</v>
      </c>
      <c r="U469" s="105">
        <f>VLOOKUP(Table3[Symbol],stockComparisonTrading_excel!$A$2:$X$562,23,FALSE)</f>
        <v>250000000</v>
      </c>
      <c r="V469" s="105">
        <f>VLOOKUP(Table3[Symbol],stockComparisonTrading_excel!$A$2:$X$562,24,FALSE)</f>
        <v>1</v>
      </c>
      <c r="W469" s="106" t="str">
        <f>VLOOKUP(Table3[Symbol],Finalcial!$A$2:$P$493,2)</f>
        <v>Q1/2013</v>
      </c>
      <c r="X469" s="107">
        <f>VLOOKUP(Table3[Symbol],Finalcial!$A$2:$P$493,3)</f>
        <v>41364</v>
      </c>
      <c r="Y469" s="107">
        <f>VLOOKUP(Table3[Symbol],Finalcial!$A$2:$P$493,4,FALSE)</f>
        <v>318178</v>
      </c>
      <c r="Z469" s="107">
        <f>VLOOKUP(Table3[Symbol],Finalcial!$A$2:$P$493,5,FALSE)</f>
        <v>25640</v>
      </c>
      <c r="AA469" s="107">
        <f>VLOOKUP(Table3[Symbol],Finalcial!$A$2:$P$493,6,FALSE)</f>
        <v>250000</v>
      </c>
      <c r="AB469" s="107">
        <f>VLOOKUP(Table3[Symbol],Finalcial!$A$2:$P$493,7,FALSE)</f>
        <v>293447</v>
      </c>
      <c r="AC469" s="107">
        <f>VLOOKUP(Table3[Symbol],Finalcial!$A$2:$P$493,8,FALSE)</f>
        <v>17047</v>
      </c>
      <c r="AD469" s="107">
        <f>VLOOKUP(Table3[Symbol],Finalcial!$A$2:$P$493,9,FALSE)</f>
        <v>-9065</v>
      </c>
      <c r="AE469" s="107">
        <f>VLOOKUP(Table3[Symbol],Finalcial!$A$2:$P$493,10,FALSE)</f>
        <v>-0.04</v>
      </c>
      <c r="AF469" s="107">
        <f>VLOOKUP(Table3[Symbol],Finalcial!$A$2:$P$493,11,FALSE)</f>
        <v>0.09</v>
      </c>
      <c r="AG469" s="107">
        <f>VLOOKUP(Table3[Symbol],Finalcial!$A$2:$P$493,12,FALSE)</f>
        <v>-53.18</v>
      </c>
      <c r="AH469" s="107">
        <f>VLOOKUP(Table3[Symbol],Finalcial!$A$2:$P$493,13,FALSE)</f>
        <v>-44.25</v>
      </c>
      <c r="AI469" s="107">
        <f>VLOOKUP(Table3[Symbol],Finalcial!$A$2:$P$493,14,FALSE)</f>
        <v>-46.26</v>
      </c>
      <c r="AJ469" s="108">
        <f t="shared" si="8"/>
        <v>-2.8284611141753997</v>
      </c>
    </row>
    <row r="470" spans="1:36" ht="18.55" customHeight="1" x14ac:dyDescent="0.3">
      <c r="A470" s="64" t="s">
        <v>191</v>
      </c>
      <c r="B470" s="14" t="str">
        <f>VLOOKUP(Table3[Symbol],stockComparisonTrading_excel!$A$2:$X$562,2,FALSE)</f>
        <v>Services: Transportation &amp; Logistics</v>
      </c>
      <c r="C470" s="104">
        <f>VLOOKUP(Table3[Symbol],stockComparisonTrading_excel!$A$2:$X$562,3,FALSE)</f>
        <v>3.74</v>
      </c>
      <c r="D470" s="105" t="str">
        <f>VLOOKUP(Table3[Symbol],stockComparisonTrading_excel!$A$2:$X$562,18,FALSE)</f>
        <v>N/A</v>
      </c>
      <c r="E470" s="105" t="str">
        <f>VLOOKUP(Table3[Symbol],stockComparisonTrading_excel!$A$2:$X$562,18,FALSE)</f>
        <v>N/A</v>
      </c>
      <c r="F470" s="105" t="str">
        <f>VLOOKUP(Table3[Symbol],stockComparisonTrading_excel!$A$2:$X$562,18,FALSE)</f>
        <v>N/A</v>
      </c>
      <c r="G470" s="105" t="str">
        <f>VLOOKUP(Table3[Symbol],stockComparisonTrading_excel!$A$2:$X$562,18,FALSE)</f>
        <v>N/A</v>
      </c>
      <c r="H470" s="105" t="str">
        <f>VLOOKUP(Table3[Symbol],stockComparisonTrading_excel!$A$2:$X$562,18,FALSE)</f>
        <v>N/A</v>
      </c>
      <c r="I470" s="105" t="str">
        <f>VLOOKUP(Table3[Symbol],stockComparisonTrading_excel!$A$2:$X$562,18,FALSE)</f>
        <v>N/A</v>
      </c>
      <c r="J470" s="105" t="str">
        <f>VLOOKUP(Table3[Symbol],stockComparisonTrading_excel!$A$2:$X$562,18,FALSE)</f>
        <v>N/A</v>
      </c>
      <c r="K470" s="105" t="str">
        <f>VLOOKUP(Table3[Symbol],stockComparisonTrading_excel!$A$2:$X$562,18,FALSE)</f>
        <v>N/A</v>
      </c>
      <c r="L470" s="105" t="str">
        <f>VLOOKUP(Table3[Symbol],stockComparisonTrading_excel!$A$2:$X$562,18,FALSE)</f>
        <v>N/A</v>
      </c>
      <c r="M470" s="105" t="str">
        <f>VLOOKUP(Table3[Symbol],stockComparisonTrading_excel!$A$2:$X$562,18,FALSE)</f>
        <v>N/A</v>
      </c>
      <c r="N470" s="105" t="str">
        <f>VLOOKUP(Table3[Symbol],stockComparisonTrading_excel!$A$2:$X$562,18,FALSE)</f>
        <v>N/A</v>
      </c>
      <c r="O470" s="105">
        <f>VLOOKUP(Table3[Symbol],stockComparisonTrading_excel!$A$2:$X$562,17,FALSE)</f>
        <v>372187000</v>
      </c>
      <c r="P470" s="105" t="str">
        <f>VLOOKUP(Table3[Symbol],stockComparisonTrading_excel!$A$2:$X$562,18,FALSE)</f>
        <v>N/A</v>
      </c>
      <c r="Q470" s="105">
        <f>VLOOKUP(Table3[Symbol],stockComparisonTrading_excel!$A$2:$X$562,19,FALSE)</f>
        <v>0.6</v>
      </c>
      <c r="R470" s="105">
        <f>VLOOKUP(Table3[Symbol],stockComparisonTrading_excel!$A$2:$X$562,20,FALSE)</f>
        <v>7.4</v>
      </c>
      <c r="S470" s="105" t="str">
        <f>VLOOKUP(Table3[Symbol],stockComparisonTrading_excel!$A$2:$X$562,21,FALSE)</f>
        <v>-</v>
      </c>
      <c r="T470" s="105">
        <f>VLOOKUP(Table3[Symbol],stockComparisonTrading_excel!$A$2:$X$562,22,FALSE)</f>
        <v>206.36</v>
      </c>
      <c r="U470" s="105">
        <f>VLOOKUP(Table3[Symbol],stockComparisonTrading_excel!$A$2:$X$562,23,FALSE)</f>
        <v>83450000</v>
      </c>
      <c r="V470" s="105">
        <f>VLOOKUP(Table3[Symbol],stockComparisonTrading_excel!$A$2:$X$562,24,FALSE)</f>
        <v>3</v>
      </c>
      <c r="W470" s="106" t="str">
        <f>VLOOKUP(Table3[Symbol],Finalcial!$A$2:$P$493,2)</f>
        <v>Q1/2013</v>
      </c>
      <c r="X470" s="107">
        <f>VLOOKUP(Table3[Symbol],Finalcial!$A$2:$P$493,3)</f>
        <v>41364</v>
      </c>
      <c r="Y470" s="107">
        <f>VLOOKUP(Table3[Symbol],Finalcial!$A$2:$P$493,4,FALSE)</f>
        <v>2617408</v>
      </c>
      <c r="Z470" s="107">
        <f>VLOOKUP(Table3[Symbol],Finalcial!$A$2:$P$493,5,FALSE)</f>
        <v>1864287</v>
      </c>
      <c r="AA470" s="107">
        <f>VLOOKUP(Table3[Symbol],Finalcial!$A$2:$P$493,6,FALSE)</f>
        <v>258000</v>
      </c>
      <c r="AB470" s="107">
        <f>VLOOKUP(Table3[Symbol],Finalcial!$A$2:$P$493,7,FALSE)</f>
        <v>636496</v>
      </c>
      <c r="AC470" s="107">
        <f>VLOOKUP(Table3[Symbol],Finalcial!$A$2:$P$493,8,FALSE)</f>
        <v>410187</v>
      </c>
      <c r="AD470" s="107">
        <f>VLOOKUP(Table3[Symbol],Finalcial!$A$2:$P$493,9,FALSE)</f>
        <v>-2945</v>
      </c>
      <c r="AE470" s="107">
        <f>VLOOKUP(Table3[Symbol],Finalcial!$A$2:$P$493,10,FALSE)</f>
        <v>-0.04</v>
      </c>
      <c r="AF470" s="107">
        <f>VLOOKUP(Table3[Symbol],Finalcial!$A$2:$P$493,11,FALSE)</f>
        <v>2.93</v>
      </c>
      <c r="AG470" s="107">
        <f>VLOOKUP(Table3[Symbol],Finalcial!$A$2:$P$493,12,FALSE)</f>
        <v>-0.72</v>
      </c>
      <c r="AH470" s="107">
        <f>VLOOKUP(Table3[Symbol],Finalcial!$A$2:$P$493,13,FALSE)</f>
        <v>1.88</v>
      </c>
      <c r="AI470" s="107">
        <f>VLOOKUP(Table3[Symbol],Finalcial!$A$2:$P$493,14,FALSE)</f>
        <v>-0.46</v>
      </c>
      <c r="AJ470" s="108">
        <f t="shared" si="8"/>
        <v>-633.03463497453311</v>
      </c>
    </row>
    <row r="471" spans="1:36" ht="18.55" customHeight="1" x14ac:dyDescent="0.3">
      <c r="A471" s="43" t="s">
        <v>504</v>
      </c>
      <c r="B471" s="14" t="str">
        <f>VLOOKUP(Table3[Symbol],stockComparisonTrading_excel!$A$2:$X$562,2,FALSE)</f>
        <v>Consumer Products: Fashion</v>
      </c>
      <c r="C471" s="104">
        <f>VLOOKUP(Table3[Symbol],stockComparisonTrading_excel!$A$2:$X$562,3,FALSE)</f>
        <v>13.3</v>
      </c>
      <c r="D471" s="105" t="str">
        <f>VLOOKUP(Table3[Symbol],stockComparisonTrading_excel!$A$2:$X$562,18,FALSE)</f>
        <v>N/A</v>
      </c>
      <c r="E471" s="105" t="str">
        <f>VLOOKUP(Table3[Symbol],stockComparisonTrading_excel!$A$2:$X$562,18,FALSE)</f>
        <v>N/A</v>
      </c>
      <c r="F471" s="105" t="str">
        <f>VLOOKUP(Table3[Symbol],stockComparisonTrading_excel!$A$2:$X$562,18,FALSE)</f>
        <v>N/A</v>
      </c>
      <c r="G471" s="105" t="str">
        <f>VLOOKUP(Table3[Symbol],stockComparisonTrading_excel!$A$2:$X$562,18,FALSE)</f>
        <v>N/A</v>
      </c>
      <c r="H471" s="105" t="str">
        <f>VLOOKUP(Table3[Symbol],stockComparisonTrading_excel!$A$2:$X$562,18,FALSE)</f>
        <v>N/A</v>
      </c>
      <c r="I471" s="105" t="str">
        <f>VLOOKUP(Table3[Symbol],stockComparisonTrading_excel!$A$2:$X$562,18,FALSE)</f>
        <v>N/A</v>
      </c>
      <c r="J471" s="105" t="str">
        <f>VLOOKUP(Table3[Symbol],stockComparisonTrading_excel!$A$2:$X$562,18,FALSE)</f>
        <v>N/A</v>
      </c>
      <c r="K471" s="105" t="str">
        <f>VLOOKUP(Table3[Symbol],stockComparisonTrading_excel!$A$2:$X$562,18,FALSE)</f>
        <v>N/A</v>
      </c>
      <c r="L471" s="105" t="str">
        <f>VLOOKUP(Table3[Symbol],stockComparisonTrading_excel!$A$2:$X$562,18,FALSE)</f>
        <v>N/A</v>
      </c>
      <c r="M471" s="105" t="str">
        <f>VLOOKUP(Table3[Symbol],stockComparisonTrading_excel!$A$2:$X$562,18,FALSE)</f>
        <v>N/A</v>
      </c>
      <c r="N471" s="105" t="str">
        <f>VLOOKUP(Table3[Symbol],stockComparisonTrading_excel!$A$2:$X$562,18,FALSE)</f>
        <v>N/A</v>
      </c>
      <c r="O471" s="105">
        <f>VLOOKUP(Table3[Symbol],stockComparisonTrading_excel!$A$2:$X$562,17,FALSE)</f>
        <v>558000000</v>
      </c>
      <c r="P471" s="105" t="str">
        <f>VLOOKUP(Table3[Symbol],stockComparisonTrading_excel!$A$2:$X$562,18,FALSE)</f>
        <v>N/A</v>
      </c>
      <c r="Q471" s="105">
        <f>VLOOKUP(Table3[Symbol],stockComparisonTrading_excel!$A$2:$X$562,19,FALSE)</f>
        <v>0.89</v>
      </c>
      <c r="R471" s="105">
        <f>VLOOKUP(Table3[Symbol],stockComparisonTrading_excel!$A$2:$X$562,20,FALSE)</f>
        <v>13.9</v>
      </c>
      <c r="S471" s="105" t="str">
        <f>VLOOKUP(Table3[Symbol],stockComparisonTrading_excel!$A$2:$X$562,21,FALSE)</f>
        <v>-</v>
      </c>
      <c r="T471" s="105">
        <f>VLOOKUP(Table3[Symbol],stockComparisonTrading_excel!$A$2:$X$562,22,FALSE)</f>
        <v>0.79</v>
      </c>
      <c r="U471" s="105">
        <f>VLOOKUP(Table3[Symbol],stockComparisonTrading_excel!$A$2:$X$562,23,FALSE)</f>
        <v>45000000</v>
      </c>
      <c r="V471" s="105">
        <f>VLOOKUP(Table3[Symbol],stockComparisonTrading_excel!$A$2:$X$562,24,FALSE)</f>
        <v>10</v>
      </c>
      <c r="W471" s="106" t="str">
        <f>VLOOKUP(Table3[Symbol],Finalcial!$A$2:$P$493,2)</f>
        <v>Q1/2013</v>
      </c>
      <c r="X471" s="107">
        <f>VLOOKUP(Table3[Symbol],Finalcial!$A$2:$P$493,3)</f>
        <v>41364</v>
      </c>
      <c r="Y471" s="107">
        <f>VLOOKUP(Table3[Symbol],Finalcial!$A$2:$P$493,4,FALSE)</f>
        <v>1060982</v>
      </c>
      <c r="Z471" s="107">
        <f>VLOOKUP(Table3[Symbol],Finalcial!$A$2:$P$493,5,FALSE)</f>
        <v>226919</v>
      </c>
      <c r="AA471" s="107">
        <f>VLOOKUP(Table3[Symbol],Finalcial!$A$2:$P$493,6,FALSE)</f>
        <v>600000</v>
      </c>
      <c r="AB471" s="107">
        <f>VLOOKUP(Table3[Symbol],Finalcial!$A$2:$P$493,7,FALSE)</f>
        <v>834063</v>
      </c>
      <c r="AC471" s="107">
        <f>VLOOKUP(Table3[Symbol],Finalcial!$A$2:$P$493,8,FALSE)</f>
        <v>234128</v>
      </c>
      <c r="AD471" s="107">
        <f>VLOOKUP(Table3[Symbol],Finalcial!$A$2:$P$493,9,FALSE)</f>
        <v>2903</v>
      </c>
      <c r="AE471" s="107">
        <f>VLOOKUP(Table3[Symbol],Finalcial!$A$2:$P$493,10,FALSE)</f>
        <v>-0.05</v>
      </c>
      <c r="AF471" s="107">
        <f>VLOOKUP(Table3[Symbol],Finalcial!$A$2:$P$493,11,FALSE)</f>
        <v>0.27</v>
      </c>
      <c r="AG471" s="107">
        <f>VLOOKUP(Table3[Symbol],Finalcial!$A$2:$P$493,12,FALSE)</f>
        <v>1.24</v>
      </c>
      <c r="AH471" s="107">
        <f>VLOOKUP(Table3[Symbol],Finalcial!$A$2:$P$493,13,FALSE)</f>
        <v>-11.69</v>
      </c>
      <c r="AI471" s="107">
        <f>VLOOKUP(Table3[Symbol],Finalcial!$A$2:$P$493,14,FALSE)</f>
        <v>-15.59</v>
      </c>
      <c r="AJ471" s="108">
        <f t="shared" si="8"/>
        <v>78.16706854977609</v>
      </c>
    </row>
    <row r="472" spans="1:36" ht="18.55" customHeight="1" x14ac:dyDescent="0.3">
      <c r="A472" s="38" t="s">
        <v>304</v>
      </c>
      <c r="B472" s="14" t="str">
        <f>VLOOKUP(Table3[Symbol],stockComparisonTrading_excel!$A$2:$X$562,2,FALSE)</f>
        <v>Consumer Products: Fashion</v>
      </c>
      <c r="C472" s="104">
        <f>VLOOKUP(Table3[Symbol],stockComparisonTrading_excel!$A$2:$X$562,3,FALSE)</f>
        <v>8.4499999999999993</v>
      </c>
      <c r="D472" s="105">
        <f>VLOOKUP(Table3[Symbol],stockComparisonTrading_excel!$A$2:$X$562,18,FALSE)</f>
        <v>7.51</v>
      </c>
      <c r="E472" s="105">
        <f>VLOOKUP(Table3[Symbol],stockComparisonTrading_excel!$A$2:$X$562,18,FALSE)</f>
        <v>7.51</v>
      </c>
      <c r="F472" s="105">
        <f>VLOOKUP(Table3[Symbol],stockComparisonTrading_excel!$A$2:$X$562,18,FALSE)</f>
        <v>7.51</v>
      </c>
      <c r="G472" s="105">
        <f>VLOOKUP(Table3[Symbol],stockComparisonTrading_excel!$A$2:$X$562,18,FALSE)</f>
        <v>7.51</v>
      </c>
      <c r="H472" s="105">
        <f>VLOOKUP(Table3[Symbol],stockComparisonTrading_excel!$A$2:$X$562,18,FALSE)</f>
        <v>7.51</v>
      </c>
      <c r="I472" s="105">
        <f>VLOOKUP(Table3[Symbol],stockComparisonTrading_excel!$A$2:$X$562,18,FALSE)</f>
        <v>7.51</v>
      </c>
      <c r="J472" s="105">
        <f>VLOOKUP(Table3[Symbol],stockComparisonTrading_excel!$A$2:$X$562,18,FALSE)</f>
        <v>7.51</v>
      </c>
      <c r="K472" s="105">
        <f>VLOOKUP(Table3[Symbol],stockComparisonTrading_excel!$A$2:$X$562,18,FALSE)</f>
        <v>7.51</v>
      </c>
      <c r="L472" s="105">
        <f>VLOOKUP(Table3[Symbol],stockComparisonTrading_excel!$A$2:$X$562,18,FALSE)</f>
        <v>7.51</v>
      </c>
      <c r="M472" s="105">
        <f>VLOOKUP(Table3[Symbol],stockComparisonTrading_excel!$A$2:$X$562,18,FALSE)</f>
        <v>7.51</v>
      </c>
      <c r="N472" s="105">
        <f>VLOOKUP(Table3[Symbol],stockComparisonTrading_excel!$A$2:$X$562,18,FALSE)</f>
        <v>7.51</v>
      </c>
      <c r="O472" s="105">
        <f>VLOOKUP(Table3[Symbol],stockComparisonTrading_excel!$A$2:$X$562,17,FALSE)</f>
        <v>3375335718.1999998</v>
      </c>
      <c r="P472" s="105">
        <f>VLOOKUP(Table3[Symbol],stockComparisonTrading_excel!$A$2:$X$562,18,FALSE)</f>
        <v>7.51</v>
      </c>
      <c r="Q472" s="105">
        <f>VLOOKUP(Table3[Symbol],stockComparisonTrading_excel!$A$2:$X$562,19,FALSE)</f>
        <v>1.21</v>
      </c>
      <c r="R472" s="105">
        <f>VLOOKUP(Table3[Symbol],stockComparisonTrading_excel!$A$2:$X$562,20,FALSE)</f>
        <v>6.84</v>
      </c>
      <c r="S472" s="105">
        <f>VLOOKUP(Table3[Symbol],stockComparisonTrading_excel!$A$2:$X$562,21,FALSE)</f>
        <v>7.22</v>
      </c>
      <c r="T472" s="105">
        <f>VLOOKUP(Table3[Symbol],stockComparisonTrading_excel!$A$2:$X$562,22,FALSE)</f>
        <v>30.32</v>
      </c>
      <c r="U472" s="105">
        <f>VLOOKUP(Table3[Symbol],stockComparisonTrading_excel!$A$2:$X$562,23,FALSE)</f>
        <v>406666954</v>
      </c>
      <c r="V472" s="105">
        <f>VLOOKUP(Table3[Symbol],stockComparisonTrading_excel!$A$2:$X$562,24,FALSE)</f>
        <v>1</v>
      </c>
      <c r="W472" s="106" t="str">
        <f>VLOOKUP(Table3[Symbol],Finalcial!$A$2:$P$493,2)</f>
        <v>Q1/2013</v>
      </c>
      <c r="X472" s="107">
        <f>VLOOKUP(Table3[Symbol],Finalcial!$A$2:$P$493,3)</f>
        <v>41364</v>
      </c>
      <c r="Y472" s="107">
        <f>VLOOKUP(Table3[Symbol],Finalcial!$A$2:$P$493,4,FALSE)</f>
        <v>4564450</v>
      </c>
      <c r="Z472" s="107">
        <f>VLOOKUP(Table3[Symbol],Finalcial!$A$2:$P$493,5,FALSE)</f>
        <v>1793170</v>
      </c>
      <c r="AA472" s="107">
        <f>VLOOKUP(Table3[Symbol],Finalcial!$A$2:$P$493,6,FALSE)</f>
        <v>406667</v>
      </c>
      <c r="AB472" s="107">
        <f>VLOOKUP(Table3[Symbol],Finalcial!$A$2:$P$493,7,FALSE)</f>
        <v>2861496</v>
      </c>
      <c r="AC472" s="107">
        <f>VLOOKUP(Table3[Symbol],Finalcial!$A$2:$P$493,8,FALSE)</f>
        <v>983686</v>
      </c>
      <c r="AD472" s="107">
        <f>VLOOKUP(Table3[Symbol],Finalcial!$A$2:$P$493,9,FALSE)</f>
        <v>-20456</v>
      </c>
      <c r="AE472" s="107">
        <f>VLOOKUP(Table3[Symbol],Finalcial!$A$2:$P$493,10,FALSE)</f>
        <v>-0.05</v>
      </c>
      <c r="AF472" s="107">
        <f>VLOOKUP(Table3[Symbol],Finalcial!$A$2:$P$493,11,FALSE)</f>
        <v>0.63</v>
      </c>
      <c r="AG472" s="107">
        <f>VLOOKUP(Table3[Symbol],Finalcial!$A$2:$P$493,12,FALSE)</f>
        <v>-2.08</v>
      </c>
      <c r="AH472" s="107">
        <f>VLOOKUP(Table3[Symbol],Finalcial!$A$2:$P$493,13,FALSE)</f>
        <v>7.01</v>
      </c>
      <c r="AI472" s="107">
        <f>VLOOKUP(Table3[Symbol],Finalcial!$A$2:$P$493,14,FALSE)</f>
        <v>10.42</v>
      </c>
      <c r="AJ472" s="108">
        <f t="shared" si="8"/>
        <v>-87.65985529917873</v>
      </c>
    </row>
    <row r="473" spans="1:36" ht="18.55" customHeight="1" x14ac:dyDescent="0.3">
      <c r="A473" s="43" t="s">
        <v>88</v>
      </c>
      <c r="B473" s="14" t="str">
        <f>VLOOKUP(Table3[Symbol],stockComparisonTrading_excel!$A$2:$X$562,2,FALSE)</f>
        <v>Food and Beverage</v>
      </c>
      <c r="C473" s="104">
        <f>VLOOKUP(Table3[Symbol],stockComparisonTrading_excel!$A$2:$X$562,3,FALSE)</f>
        <v>10</v>
      </c>
      <c r="D473" s="105">
        <f>VLOOKUP(Table3[Symbol],stockComparisonTrading_excel!$A$2:$X$562,18,FALSE)</f>
        <v>6.96</v>
      </c>
      <c r="E473" s="105">
        <f>VLOOKUP(Table3[Symbol],stockComparisonTrading_excel!$A$2:$X$562,18,FALSE)</f>
        <v>6.96</v>
      </c>
      <c r="F473" s="105">
        <f>VLOOKUP(Table3[Symbol],stockComparisonTrading_excel!$A$2:$X$562,18,FALSE)</f>
        <v>6.96</v>
      </c>
      <c r="G473" s="105">
        <f>VLOOKUP(Table3[Symbol],stockComparisonTrading_excel!$A$2:$X$562,18,FALSE)</f>
        <v>6.96</v>
      </c>
      <c r="H473" s="105">
        <f>VLOOKUP(Table3[Symbol],stockComparisonTrading_excel!$A$2:$X$562,18,FALSE)</f>
        <v>6.96</v>
      </c>
      <c r="I473" s="105">
        <f>VLOOKUP(Table3[Symbol],stockComparisonTrading_excel!$A$2:$X$562,18,FALSE)</f>
        <v>6.96</v>
      </c>
      <c r="J473" s="105">
        <f>VLOOKUP(Table3[Symbol],stockComparisonTrading_excel!$A$2:$X$562,18,FALSE)</f>
        <v>6.96</v>
      </c>
      <c r="K473" s="105">
        <f>VLOOKUP(Table3[Symbol],stockComparisonTrading_excel!$A$2:$X$562,18,FALSE)</f>
        <v>6.96</v>
      </c>
      <c r="L473" s="105">
        <f>VLOOKUP(Table3[Symbol],stockComparisonTrading_excel!$A$2:$X$562,18,FALSE)</f>
        <v>6.96</v>
      </c>
      <c r="M473" s="105">
        <f>VLOOKUP(Table3[Symbol],stockComparisonTrading_excel!$A$2:$X$562,18,FALSE)</f>
        <v>6.96</v>
      </c>
      <c r="N473" s="105">
        <f>VLOOKUP(Table3[Symbol],stockComparisonTrading_excel!$A$2:$X$562,18,FALSE)</f>
        <v>6.96</v>
      </c>
      <c r="O473" s="105">
        <f>VLOOKUP(Table3[Symbol],stockComparisonTrading_excel!$A$2:$X$562,17,FALSE)</f>
        <v>3696856200</v>
      </c>
      <c r="P473" s="105">
        <f>VLOOKUP(Table3[Symbol],stockComparisonTrading_excel!$A$2:$X$562,18,FALSE)</f>
        <v>6.96</v>
      </c>
      <c r="Q473" s="105">
        <f>VLOOKUP(Table3[Symbol],stockComparisonTrading_excel!$A$2:$X$562,19,FALSE)</f>
        <v>2.0699999999999998</v>
      </c>
      <c r="R473" s="105">
        <f>VLOOKUP(Table3[Symbol],stockComparisonTrading_excel!$A$2:$X$562,20,FALSE)</f>
        <v>3.96</v>
      </c>
      <c r="S473" s="105">
        <f>VLOOKUP(Table3[Symbol],stockComparisonTrading_excel!$A$2:$X$562,21,FALSE)</f>
        <v>8.6300000000000008</v>
      </c>
      <c r="T473" s="105">
        <f>VLOOKUP(Table3[Symbol],stockComparisonTrading_excel!$A$2:$X$562,22,FALSE)</f>
        <v>48.36</v>
      </c>
      <c r="U473" s="105">
        <f>VLOOKUP(Table3[Symbol],stockComparisonTrading_excel!$A$2:$X$562,23,FALSE)</f>
        <v>456402000</v>
      </c>
      <c r="V473" s="105">
        <f>VLOOKUP(Table3[Symbol],stockComparisonTrading_excel!$A$2:$X$562,24,FALSE)</f>
        <v>1</v>
      </c>
      <c r="W473" s="106" t="str">
        <f>VLOOKUP(Table3[Symbol],Finalcial!$A$2:$P$493,2)</f>
        <v>Q1/2013</v>
      </c>
      <c r="X473" s="107">
        <f>VLOOKUP(Table3[Symbol],Finalcial!$A$2:$P$493,3)</f>
        <v>41364</v>
      </c>
      <c r="Y473" s="107">
        <f>VLOOKUP(Table3[Symbol],Finalcial!$A$2:$P$493,4,FALSE)</f>
        <v>2930712</v>
      </c>
      <c r="Z473" s="107">
        <f>VLOOKUP(Table3[Symbol],Finalcial!$A$2:$P$493,5,FALSE)</f>
        <v>1057381</v>
      </c>
      <c r="AA473" s="107">
        <f>VLOOKUP(Table3[Symbol],Finalcial!$A$2:$P$493,6,FALSE)</f>
        <v>455820</v>
      </c>
      <c r="AB473" s="107">
        <f>VLOOKUP(Table3[Symbol],Finalcial!$A$2:$P$493,7,FALSE)</f>
        <v>1790244</v>
      </c>
      <c r="AC473" s="107">
        <f>VLOOKUP(Table3[Symbol],Finalcial!$A$2:$P$493,8,FALSE)</f>
        <v>1363056</v>
      </c>
      <c r="AD473" s="107">
        <f>VLOOKUP(Table3[Symbol],Finalcial!$A$2:$P$493,9,FALSE)</f>
        <v>-22170</v>
      </c>
      <c r="AE473" s="107">
        <f>VLOOKUP(Table3[Symbol],Finalcial!$A$2:$P$493,10,FALSE)</f>
        <v>-0.05</v>
      </c>
      <c r="AF473" s="107">
        <f>VLOOKUP(Table3[Symbol],Finalcial!$A$2:$P$493,11,FALSE)</f>
        <v>0.59</v>
      </c>
      <c r="AG473" s="107">
        <f>VLOOKUP(Table3[Symbol],Finalcial!$A$2:$P$493,12,FALSE)</f>
        <v>-1.63</v>
      </c>
      <c r="AH473" s="107">
        <f>VLOOKUP(Table3[Symbol],Finalcial!$A$2:$P$493,13,FALSE)</f>
        <v>19.309999999999999</v>
      </c>
      <c r="AI473" s="107">
        <f>VLOOKUP(Table3[Symbol],Finalcial!$A$2:$P$493,14,FALSE)</f>
        <v>27.52</v>
      </c>
      <c r="AJ473" s="108">
        <f t="shared" si="8"/>
        <v>-47.694226432115471</v>
      </c>
    </row>
    <row r="474" spans="1:36" ht="18.55" customHeight="1" x14ac:dyDescent="0.3">
      <c r="A474" s="64" t="s">
        <v>426</v>
      </c>
      <c r="B474" s="14" t="str">
        <f>VLOOKUP(Table3[Symbol],stockComparisonTrading_excel!$A$2:$X$562,2,FALSE)</f>
        <v>Industrials: Packanging</v>
      </c>
      <c r="C474" s="104">
        <f>VLOOKUP(Table3[Symbol],stockComparisonTrading_excel!$A$2:$X$562,3,FALSE)</f>
        <v>2.1</v>
      </c>
      <c r="D474" s="105" t="str">
        <f>VLOOKUP(Table3[Symbol],stockComparisonTrading_excel!$A$2:$X$562,18,FALSE)</f>
        <v>N/A</v>
      </c>
      <c r="E474" s="105" t="str">
        <f>VLOOKUP(Table3[Symbol],stockComparisonTrading_excel!$A$2:$X$562,18,FALSE)</f>
        <v>N/A</v>
      </c>
      <c r="F474" s="105" t="str">
        <f>VLOOKUP(Table3[Symbol],stockComparisonTrading_excel!$A$2:$X$562,18,FALSE)</f>
        <v>N/A</v>
      </c>
      <c r="G474" s="105" t="str">
        <f>VLOOKUP(Table3[Symbol],stockComparisonTrading_excel!$A$2:$X$562,18,FALSE)</f>
        <v>N/A</v>
      </c>
      <c r="H474" s="105" t="str">
        <f>VLOOKUP(Table3[Symbol],stockComparisonTrading_excel!$A$2:$X$562,18,FALSE)</f>
        <v>N/A</v>
      </c>
      <c r="I474" s="105" t="str">
        <f>VLOOKUP(Table3[Symbol],stockComparisonTrading_excel!$A$2:$X$562,18,FALSE)</f>
        <v>N/A</v>
      </c>
      <c r="J474" s="105" t="str">
        <f>VLOOKUP(Table3[Symbol],stockComparisonTrading_excel!$A$2:$X$562,18,FALSE)</f>
        <v>N/A</v>
      </c>
      <c r="K474" s="105" t="str">
        <f>VLOOKUP(Table3[Symbol],stockComparisonTrading_excel!$A$2:$X$562,18,FALSE)</f>
        <v>N/A</v>
      </c>
      <c r="L474" s="105" t="str">
        <f>VLOOKUP(Table3[Symbol],stockComparisonTrading_excel!$A$2:$X$562,18,FALSE)</f>
        <v>N/A</v>
      </c>
      <c r="M474" s="105" t="str">
        <f>VLOOKUP(Table3[Symbol],stockComparisonTrading_excel!$A$2:$X$562,18,FALSE)</f>
        <v>N/A</v>
      </c>
      <c r="N474" s="105" t="str">
        <f>VLOOKUP(Table3[Symbol],stockComparisonTrading_excel!$A$2:$X$562,18,FALSE)</f>
        <v>N/A</v>
      </c>
      <c r="O474" s="105">
        <f>VLOOKUP(Table3[Symbol],stockComparisonTrading_excel!$A$2:$X$562,17,FALSE)</f>
        <v>2211300000</v>
      </c>
      <c r="P474" s="105" t="str">
        <f>VLOOKUP(Table3[Symbol],stockComparisonTrading_excel!$A$2:$X$562,18,FALSE)</f>
        <v>N/A</v>
      </c>
      <c r="Q474" s="105">
        <f>VLOOKUP(Table3[Symbol],stockComparisonTrading_excel!$A$2:$X$562,19,FALSE)</f>
        <v>2.58</v>
      </c>
      <c r="R474" s="105">
        <f>VLOOKUP(Table3[Symbol],stockComparisonTrading_excel!$A$2:$X$562,20,FALSE)</f>
        <v>0.63</v>
      </c>
      <c r="S474" s="105" t="str">
        <f>VLOOKUP(Table3[Symbol],stockComparisonTrading_excel!$A$2:$X$562,21,FALSE)</f>
        <v>-</v>
      </c>
      <c r="T474" s="105">
        <f>VLOOKUP(Table3[Symbol],stockComparisonTrading_excel!$A$2:$X$562,22,FALSE)</f>
        <v>19.27</v>
      </c>
      <c r="U474" s="105">
        <f>VLOOKUP(Table3[Symbol],stockComparisonTrading_excel!$A$2:$X$562,23,FALSE)</f>
        <v>1365000000</v>
      </c>
      <c r="V474" s="105">
        <f>VLOOKUP(Table3[Symbol],stockComparisonTrading_excel!$A$2:$X$562,24,FALSE)</f>
        <v>1</v>
      </c>
      <c r="W474" s="106" t="str">
        <f>VLOOKUP(Table3[Symbol],Finalcial!$A$2:$P$493,2)</f>
        <v>Q1/2013</v>
      </c>
      <c r="X474" s="107">
        <f>VLOOKUP(Table3[Symbol],Finalcial!$A$2:$P$493,3)</f>
        <v>41364</v>
      </c>
      <c r="Y474" s="107">
        <f>VLOOKUP(Table3[Symbol],Finalcial!$A$2:$P$493,4,FALSE)</f>
        <v>3193794</v>
      </c>
      <c r="Z474" s="107">
        <f>VLOOKUP(Table3[Symbol],Finalcial!$A$2:$P$493,5,FALSE)</f>
        <v>2335459</v>
      </c>
      <c r="AA474" s="107">
        <f>VLOOKUP(Table3[Symbol],Finalcial!$A$2:$P$493,6,FALSE)</f>
        <v>1365000</v>
      </c>
      <c r="AB474" s="107">
        <f>VLOOKUP(Table3[Symbol],Finalcial!$A$2:$P$493,7,FALSE)</f>
        <v>858335</v>
      </c>
      <c r="AC474" s="107">
        <f>VLOOKUP(Table3[Symbol],Finalcial!$A$2:$P$493,8,FALSE)</f>
        <v>967599</v>
      </c>
      <c r="AD474" s="107">
        <f>VLOOKUP(Table3[Symbol],Finalcial!$A$2:$P$493,9,FALSE)</f>
        <v>-66821</v>
      </c>
      <c r="AE474" s="107">
        <f>VLOOKUP(Table3[Symbol],Finalcial!$A$2:$P$493,10,FALSE)</f>
        <v>-0.05</v>
      </c>
      <c r="AF474" s="107">
        <f>VLOOKUP(Table3[Symbol],Finalcial!$A$2:$P$493,11,FALSE)</f>
        <v>2.72</v>
      </c>
      <c r="AG474" s="107">
        <f>VLOOKUP(Table3[Symbol],Finalcial!$A$2:$P$493,12,FALSE)</f>
        <v>-6.91</v>
      </c>
      <c r="AH474" s="107">
        <f>VLOOKUP(Table3[Symbol],Finalcial!$A$2:$P$493,13,FALSE)</f>
        <v>-1.25</v>
      </c>
      <c r="AI474" s="107">
        <f>VLOOKUP(Table3[Symbol],Finalcial!$A$2:$P$493,14,FALSE)</f>
        <v>-13</v>
      </c>
      <c r="AJ474" s="108">
        <f t="shared" si="8"/>
        <v>-34.950973496355935</v>
      </c>
    </row>
    <row r="475" spans="1:36" ht="18.55" customHeight="1" x14ac:dyDescent="0.3">
      <c r="A475" s="64" t="s">
        <v>208</v>
      </c>
      <c r="B475" s="14" t="str">
        <f>VLOOKUP(Table3[Symbol],stockComparisonTrading_excel!$A$2:$X$562,2,FALSE)</f>
        <v>Property &amp; Construction: Construction Materials</v>
      </c>
      <c r="C475" s="104">
        <f>VLOOKUP(Table3[Symbol],stockComparisonTrading_excel!$A$2:$X$562,3,FALSE)</f>
        <v>1.9</v>
      </c>
      <c r="D475" s="105" t="str">
        <f>VLOOKUP(Table3[Symbol],stockComparisonTrading_excel!$A$2:$X$562,18,FALSE)</f>
        <v>N/A</v>
      </c>
      <c r="E475" s="105" t="str">
        <f>VLOOKUP(Table3[Symbol],stockComparisonTrading_excel!$A$2:$X$562,18,FALSE)</f>
        <v>N/A</v>
      </c>
      <c r="F475" s="105" t="str">
        <f>VLOOKUP(Table3[Symbol],stockComparisonTrading_excel!$A$2:$X$562,18,FALSE)</f>
        <v>N/A</v>
      </c>
      <c r="G475" s="105" t="str">
        <f>VLOOKUP(Table3[Symbol],stockComparisonTrading_excel!$A$2:$X$562,18,FALSE)</f>
        <v>N/A</v>
      </c>
      <c r="H475" s="105" t="str">
        <f>VLOOKUP(Table3[Symbol],stockComparisonTrading_excel!$A$2:$X$562,18,FALSE)</f>
        <v>N/A</v>
      </c>
      <c r="I475" s="105" t="str">
        <f>VLOOKUP(Table3[Symbol],stockComparisonTrading_excel!$A$2:$X$562,18,FALSE)</f>
        <v>N/A</v>
      </c>
      <c r="J475" s="105" t="str">
        <f>VLOOKUP(Table3[Symbol],stockComparisonTrading_excel!$A$2:$X$562,18,FALSE)</f>
        <v>N/A</v>
      </c>
      <c r="K475" s="105" t="str">
        <f>VLOOKUP(Table3[Symbol],stockComparisonTrading_excel!$A$2:$X$562,18,FALSE)</f>
        <v>N/A</v>
      </c>
      <c r="L475" s="105" t="str">
        <f>VLOOKUP(Table3[Symbol],stockComparisonTrading_excel!$A$2:$X$562,18,FALSE)</f>
        <v>N/A</v>
      </c>
      <c r="M475" s="105" t="str">
        <f>VLOOKUP(Table3[Symbol],stockComparisonTrading_excel!$A$2:$X$562,18,FALSE)</f>
        <v>N/A</v>
      </c>
      <c r="N475" s="105" t="str">
        <f>VLOOKUP(Table3[Symbol],stockComparisonTrading_excel!$A$2:$X$562,18,FALSE)</f>
        <v>N/A</v>
      </c>
      <c r="O475" s="105">
        <f>VLOOKUP(Table3[Symbol],stockComparisonTrading_excel!$A$2:$X$562,17,FALSE)</f>
        <v>755843760</v>
      </c>
      <c r="P475" s="105" t="str">
        <f>VLOOKUP(Table3[Symbol],stockComparisonTrading_excel!$A$2:$X$562,18,FALSE)</f>
        <v>N/A</v>
      </c>
      <c r="Q475" s="105">
        <f>VLOOKUP(Table3[Symbol],stockComparisonTrading_excel!$A$2:$X$562,19,FALSE)</f>
        <v>1.79</v>
      </c>
      <c r="R475" s="105">
        <f>VLOOKUP(Table3[Symbol],stockComparisonTrading_excel!$A$2:$X$562,20,FALSE)</f>
        <v>1.41</v>
      </c>
      <c r="S475" s="105" t="str">
        <f>VLOOKUP(Table3[Symbol],stockComparisonTrading_excel!$A$2:$X$562,21,FALSE)</f>
        <v>-</v>
      </c>
      <c r="T475" s="105">
        <f>VLOOKUP(Table3[Symbol],stockComparisonTrading_excel!$A$2:$X$562,22,FALSE)</f>
        <v>256.89</v>
      </c>
      <c r="U475" s="105">
        <f>VLOOKUP(Table3[Symbol],stockComparisonTrading_excel!$A$2:$X$562,23,FALSE)</f>
        <v>299938000</v>
      </c>
      <c r="V475" s="105">
        <f>VLOOKUP(Table3[Symbol],stockComparisonTrading_excel!$A$2:$X$562,24,FALSE)</f>
        <v>1</v>
      </c>
      <c r="W475" s="106" t="str">
        <f>VLOOKUP(Table3[Symbol],Finalcial!$A$2:$P$493,2)</f>
        <v>Q1/2013</v>
      </c>
      <c r="X475" s="107">
        <f>VLOOKUP(Table3[Symbol],Finalcial!$A$2:$P$493,3)</f>
        <v>41364</v>
      </c>
      <c r="Y475" s="107">
        <f>VLOOKUP(Table3[Symbol],Finalcial!$A$2:$P$493,4,FALSE)</f>
        <v>892073</v>
      </c>
      <c r="Z475" s="107">
        <f>VLOOKUP(Table3[Symbol],Finalcial!$A$2:$P$493,5,FALSE)</f>
        <v>466825</v>
      </c>
      <c r="AA475" s="107">
        <f>VLOOKUP(Table3[Symbol],Finalcial!$A$2:$P$493,6,FALSE)</f>
        <v>299938</v>
      </c>
      <c r="AB475" s="107">
        <f>VLOOKUP(Table3[Symbol],Finalcial!$A$2:$P$493,7,FALSE)</f>
        <v>422697</v>
      </c>
      <c r="AC475" s="107">
        <f>VLOOKUP(Table3[Symbol],Finalcial!$A$2:$P$493,8,FALSE)</f>
        <v>114205</v>
      </c>
      <c r="AD475" s="107">
        <f>VLOOKUP(Table3[Symbol],Finalcial!$A$2:$P$493,9,FALSE)</f>
        <v>-16903</v>
      </c>
      <c r="AE475" s="107">
        <f>VLOOKUP(Table3[Symbol],Finalcial!$A$2:$P$493,10,FALSE)</f>
        <v>-0.06</v>
      </c>
      <c r="AF475" s="107">
        <f>VLOOKUP(Table3[Symbol],Finalcial!$A$2:$P$493,11,FALSE)</f>
        <v>1.1000000000000001</v>
      </c>
      <c r="AG475" s="107">
        <f>VLOOKUP(Table3[Symbol],Finalcial!$A$2:$P$493,12,FALSE)</f>
        <v>-14.8</v>
      </c>
      <c r="AH475" s="107">
        <f>VLOOKUP(Table3[Symbol],Finalcial!$A$2:$P$493,13,FALSE)</f>
        <v>0.36</v>
      </c>
      <c r="AI475" s="107">
        <f>VLOOKUP(Table3[Symbol],Finalcial!$A$2:$P$493,14,FALSE)</f>
        <v>-3.92</v>
      </c>
      <c r="AJ475" s="108">
        <f t="shared" si="8"/>
        <v>-27.617878483109507</v>
      </c>
    </row>
    <row r="476" spans="1:36" ht="18.55" customHeight="1" x14ac:dyDescent="0.3">
      <c r="A476" s="64" t="s">
        <v>181</v>
      </c>
      <c r="B476" s="14" t="str">
        <f>VLOOKUP(Table3[Symbol],stockComparisonTrading_excel!$A$2:$X$562,2,FALSE)</f>
        <v>Services: Commerce</v>
      </c>
      <c r="C476" s="104">
        <f>VLOOKUP(Table3[Symbol],stockComparisonTrading_excel!$A$2:$X$562,3,FALSE)</f>
        <v>5</v>
      </c>
      <c r="D476" s="105">
        <f>VLOOKUP(Table3[Symbol],stockComparisonTrading_excel!$A$2:$X$562,18,FALSE)</f>
        <v>43.75</v>
      </c>
      <c r="E476" s="105">
        <f>VLOOKUP(Table3[Symbol],stockComparisonTrading_excel!$A$2:$X$562,18,FALSE)</f>
        <v>43.75</v>
      </c>
      <c r="F476" s="105">
        <f>VLOOKUP(Table3[Symbol],stockComparisonTrading_excel!$A$2:$X$562,18,FALSE)</f>
        <v>43.75</v>
      </c>
      <c r="G476" s="105">
        <f>VLOOKUP(Table3[Symbol],stockComparisonTrading_excel!$A$2:$X$562,18,FALSE)</f>
        <v>43.75</v>
      </c>
      <c r="H476" s="105">
        <f>VLOOKUP(Table3[Symbol],stockComparisonTrading_excel!$A$2:$X$562,18,FALSE)</f>
        <v>43.75</v>
      </c>
      <c r="I476" s="105">
        <f>VLOOKUP(Table3[Symbol],stockComparisonTrading_excel!$A$2:$X$562,18,FALSE)</f>
        <v>43.75</v>
      </c>
      <c r="J476" s="105">
        <f>VLOOKUP(Table3[Symbol],stockComparisonTrading_excel!$A$2:$X$562,18,FALSE)</f>
        <v>43.75</v>
      </c>
      <c r="K476" s="105">
        <f>VLOOKUP(Table3[Symbol],stockComparisonTrading_excel!$A$2:$X$562,18,FALSE)</f>
        <v>43.75</v>
      </c>
      <c r="L476" s="105">
        <f>VLOOKUP(Table3[Symbol],stockComparisonTrading_excel!$A$2:$X$562,18,FALSE)</f>
        <v>43.75</v>
      </c>
      <c r="M476" s="105">
        <f>VLOOKUP(Table3[Symbol],stockComparisonTrading_excel!$A$2:$X$562,18,FALSE)</f>
        <v>43.75</v>
      </c>
      <c r="N476" s="105">
        <f>VLOOKUP(Table3[Symbol],stockComparisonTrading_excel!$A$2:$X$562,18,FALSE)</f>
        <v>43.75</v>
      </c>
      <c r="O476" s="105">
        <f>VLOOKUP(Table3[Symbol],stockComparisonTrading_excel!$A$2:$X$562,17,FALSE)</f>
        <v>1355667572.9200001</v>
      </c>
      <c r="P476" s="105">
        <f>VLOOKUP(Table3[Symbol],stockComparisonTrading_excel!$A$2:$X$562,18,FALSE)</f>
        <v>43.75</v>
      </c>
      <c r="Q476" s="105">
        <f>VLOOKUP(Table3[Symbol],stockComparisonTrading_excel!$A$2:$X$562,19,FALSE)</f>
        <v>1.32</v>
      </c>
      <c r="R476" s="105">
        <f>VLOOKUP(Table3[Symbol],stockComparisonTrading_excel!$A$2:$X$562,20,FALSE)</f>
        <v>2.93</v>
      </c>
      <c r="S476" s="105">
        <f>VLOOKUP(Table3[Symbol],stockComparisonTrading_excel!$A$2:$X$562,21,FALSE)</f>
        <v>5.41</v>
      </c>
      <c r="T476" s="105">
        <f>VLOOKUP(Table3[Symbol],stockComparisonTrading_excel!$A$2:$X$562,22,FALSE)</f>
        <v>50.32</v>
      </c>
      <c r="U476" s="105">
        <f>VLOOKUP(Table3[Symbol],stockComparisonTrading_excel!$A$2:$X$562,23,FALSE)</f>
        <v>349398859</v>
      </c>
      <c r="V476" s="105">
        <f>VLOOKUP(Table3[Symbol],stockComparisonTrading_excel!$A$2:$X$562,24,FALSE)</f>
        <v>1</v>
      </c>
      <c r="W476" s="106" t="str">
        <f>VLOOKUP(Table3[Symbol],Finalcial!$A$2:$P$493,2)</f>
        <v>Q1/2013</v>
      </c>
      <c r="X476" s="107">
        <f>VLOOKUP(Table3[Symbol],Finalcial!$A$2:$P$493,3)</f>
        <v>41364</v>
      </c>
      <c r="Y476" s="107">
        <f>VLOOKUP(Table3[Symbol],Finalcial!$A$2:$P$493,4,FALSE)</f>
        <v>1632244</v>
      </c>
      <c r="Z476" s="107">
        <f>VLOOKUP(Table3[Symbol],Finalcial!$A$2:$P$493,5,FALSE)</f>
        <v>608536</v>
      </c>
      <c r="AA476" s="107">
        <f>VLOOKUP(Table3[Symbol],Finalcial!$A$2:$P$493,6,FALSE)</f>
        <v>349399</v>
      </c>
      <c r="AB476" s="107">
        <f>VLOOKUP(Table3[Symbol],Finalcial!$A$2:$P$493,7,FALSE)</f>
        <v>1023708</v>
      </c>
      <c r="AC476" s="107">
        <f>VLOOKUP(Table3[Symbol],Finalcial!$A$2:$P$493,8,FALSE)</f>
        <v>1362782</v>
      </c>
      <c r="AD476" s="107">
        <f>VLOOKUP(Table3[Symbol],Finalcial!$A$2:$P$493,9,FALSE)</f>
        <v>-19939</v>
      </c>
      <c r="AE476" s="107">
        <f>VLOOKUP(Table3[Symbol],Finalcial!$A$2:$P$493,10,FALSE)</f>
        <v>-0.06</v>
      </c>
      <c r="AF476" s="107">
        <f>VLOOKUP(Table3[Symbol],Finalcial!$A$2:$P$493,11,FALSE)</f>
        <v>0.59</v>
      </c>
      <c r="AG476" s="107">
        <f>VLOOKUP(Table3[Symbol],Finalcial!$A$2:$P$493,12,FALSE)</f>
        <v>-1.46</v>
      </c>
      <c r="AH476" s="107">
        <f>VLOOKUP(Table3[Symbol],Finalcial!$A$2:$P$493,13,FALSE)</f>
        <v>2.4700000000000002</v>
      </c>
      <c r="AI476" s="107">
        <f>VLOOKUP(Table3[Symbol],Finalcial!$A$2:$P$493,14,FALSE)</f>
        <v>2.97</v>
      </c>
      <c r="AJ476" s="108">
        <f t="shared" si="8"/>
        <v>-30.519885651236272</v>
      </c>
    </row>
    <row r="477" spans="1:36" ht="18.55" customHeight="1" x14ac:dyDescent="0.3">
      <c r="A477" s="38" t="s">
        <v>141</v>
      </c>
      <c r="B477" s="14" t="str">
        <f>VLOOKUP(Table3[Symbol],stockComparisonTrading_excel!$A$2:$X$562,2,FALSE)</f>
        <v>Consumer Products: Home &amp; Office Products</v>
      </c>
      <c r="C477" s="104">
        <f>VLOOKUP(Table3[Symbol],stockComparisonTrading_excel!$A$2:$X$562,3,FALSE)</f>
        <v>1.76</v>
      </c>
      <c r="D477" s="105" t="str">
        <f>VLOOKUP(Table3[Symbol],stockComparisonTrading_excel!$A$2:$X$562,18,FALSE)</f>
        <v>N/A</v>
      </c>
      <c r="E477" s="105" t="str">
        <f>VLOOKUP(Table3[Symbol],stockComparisonTrading_excel!$A$2:$X$562,18,FALSE)</f>
        <v>N/A</v>
      </c>
      <c r="F477" s="105" t="str">
        <f>VLOOKUP(Table3[Symbol],stockComparisonTrading_excel!$A$2:$X$562,18,FALSE)</f>
        <v>N/A</v>
      </c>
      <c r="G477" s="105" t="str">
        <f>VLOOKUP(Table3[Symbol],stockComparisonTrading_excel!$A$2:$X$562,18,FALSE)</f>
        <v>N/A</v>
      </c>
      <c r="H477" s="105" t="str">
        <f>VLOOKUP(Table3[Symbol],stockComparisonTrading_excel!$A$2:$X$562,18,FALSE)</f>
        <v>N/A</v>
      </c>
      <c r="I477" s="105" t="str">
        <f>VLOOKUP(Table3[Symbol],stockComparisonTrading_excel!$A$2:$X$562,18,FALSE)</f>
        <v>N/A</v>
      </c>
      <c r="J477" s="105" t="str">
        <f>VLOOKUP(Table3[Symbol],stockComparisonTrading_excel!$A$2:$X$562,18,FALSE)</f>
        <v>N/A</v>
      </c>
      <c r="K477" s="105" t="str">
        <f>VLOOKUP(Table3[Symbol],stockComparisonTrading_excel!$A$2:$X$562,18,FALSE)</f>
        <v>N/A</v>
      </c>
      <c r="L477" s="105" t="str">
        <f>VLOOKUP(Table3[Symbol],stockComparisonTrading_excel!$A$2:$X$562,18,FALSE)</f>
        <v>N/A</v>
      </c>
      <c r="M477" s="105" t="str">
        <f>VLOOKUP(Table3[Symbol],stockComparisonTrading_excel!$A$2:$X$562,18,FALSE)</f>
        <v>N/A</v>
      </c>
      <c r="N477" s="105" t="str">
        <f>VLOOKUP(Table3[Symbol],stockComparisonTrading_excel!$A$2:$X$562,18,FALSE)</f>
        <v>N/A</v>
      </c>
      <c r="O477" s="105">
        <f>VLOOKUP(Table3[Symbol],stockComparisonTrading_excel!$A$2:$X$562,17,FALSE)</f>
        <v>855400000</v>
      </c>
      <c r="P477" s="105" t="str">
        <f>VLOOKUP(Table3[Symbol],stockComparisonTrading_excel!$A$2:$X$562,18,FALSE)</f>
        <v>N/A</v>
      </c>
      <c r="Q477" s="105">
        <f>VLOOKUP(Table3[Symbol],stockComparisonTrading_excel!$A$2:$X$562,19,FALSE)</f>
        <v>0.68</v>
      </c>
      <c r="R477" s="105">
        <f>VLOOKUP(Table3[Symbol],stockComparisonTrading_excel!$A$2:$X$562,20,FALSE)</f>
        <v>2.68</v>
      </c>
      <c r="S477" s="105" t="str">
        <f>VLOOKUP(Table3[Symbol],stockComparisonTrading_excel!$A$2:$X$562,21,FALSE)</f>
        <v>-</v>
      </c>
      <c r="T477" s="105">
        <f>VLOOKUP(Table3[Symbol],stockComparisonTrading_excel!$A$2:$X$562,22,FALSE)</f>
        <v>52.71</v>
      </c>
      <c r="U477" s="105">
        <f>VLOOKUP(Table3[Symbol],stockComparisonTrading_excel!$A$2:$X$562,23,FALSE)</f>
        <v>470000000</v>
      </c>
      <c r="V477" s="105">
        <f>VLOOKUP(Table3[Symbol],stockComparisonTrading_excel!$A$2:$X$562,24,FALSE)</f>
        <v>1</v>
      </c>
      <c r="W477" s="106" t="str">
        <f>VLOOKUP(Table3[Symbol],Finalcial!$A$2:$P$493,2)</f>
        <v>Q1/2013</v>
      </c>
      <c r="X477" s="107">
        <f>VLOOKUP(Table3[Symbol],Finalcial!$A$2:$P$493,3)</f>
        <v>41364</v>
      </c>
      <c r="Y477" s="107">
        <f>VLOOKUP(Table3[Symbol],Finalcial!$A$2:$P$493,4,FALSE)</f>
        <v>1258515</v>
      </c>
      <c r="Z477" s="107">
        <f>VLOOKUP(Table3[Symbol],Finalcial!$A$2:$P$493,5,FALSE)</f>
        <v>33246</v>
      </c>
      <c r="AA477" s="107">
        <f>VLOOKUP(Table3[Symbol],Finalcial!$A$2:$P$493,6,FALSE)</f>
        <v>470000</v>
      </c>
      <c r="AB477" s="107">
        <f>VLOOKUP(Table3[Symbol],Finalcial!$A$2:$P$493,7,FALSE)</f>
        <v>1225269</v>
      </c>
      <c r="AC477" s="107">
        <f>VLOOKUP(Table3[Symbol],Finalcial!$A$2:$P$493,8,FALSE)</f>
        <v>48180</v>
      </c>
      <c r="AD477" s="107">
        <f>VLOOKUP(Table3[Symbol],Finalcial!$A$2:$P$493,9,FALSE)</f>
        <v>-34458</v>
      </c>
      <c r="AE477" s="107">
        <f>VLOOKUP(Table3[Symbol],Finalcial!$A$2:$P$493,10,FALSE)</f>
        <v>-7.0000000000000007E-2</v>
      </c>
      <c r="AF477" s="107">
        <f>VLOOKUP(Table3[Symbol],Finalcial!$A$2:$P$493,11,FALSE)</f>
        <v>0.03</v>
      </c>
      <c r="AG477" s="107">
        <f>VLOOKUP(Table3[Symbol],Finalcial!$A$2:$P$493,12,FALSE)</f>
        <v>-71.52</v>
      </c>
      <c r="AH477" s="107">
        <f>VLOOKUP(Table3[Symbol],Finalcial!$A$2:$P$493,13,FALSE)</f>
        <v>-7.09</v>
      </c>
      <c r="AI477" s="107">
        <f>VLOOKUP(Table3[Symbol],Finalcial!$A$2:$P$493,14,FALSE)</f>
        <v>-7.26</v>
      </c>
      <c r="AJ477" s="108">
        <f t="shared" si="8"/>
        <v>-0.96482674560334325</v>
      </c>
    </row>
    <row r="478" spans="1:36" ht="18.55" customHeight="1" x14ac:dyDescent="0.3">
      <c r="A478" s="64" t="s">
        <v>158</v>
      </c>
      <c r="B478" s="14" t="str">
        <f>VLOOKUP(Table3[Symbol],stockComparisonTrading_excel!$A$2:$X$562,2,FALSE)</f>
        <v>Property &amp; Construction: Property Development</v>
      </c>
      <c r="C478" s="104">
        <f>VLOOKUP(Table3[Symbol],stockComparisonTrading_excel!$A$2:$X$562,3,FALSE)</f>
        <v>9.5</v>
      </c>
      <c r="D478" s="105" t="str">
        <f>VLOOKUP(Table3[Symbol],stockComparisonTrading_excel!$A$2:$X$562,18,FALSE)</f>
        <v>N/A</v>
      </c>
      <c r="E478" s="105" t="str">
        <f>VLOOKUP(Table3[Symbol],stockComparisonTrading_excel!$A$2:$X$562,18,FALSE)</f>
        <v>N/A</v>
      </c>
      <c r="F478" s="105" t="str">
        <f>VLOOKUP(Table3[Symbol],stockComparisonTrading_excel!$A$2:$X$562,18,FALSE)</f>
        <v>N/A</v>
      </c>
      <c r="G478" s="105" t="str">
        <f>VLOOKUP(Table3[Symbol],stockComparisonTrading_excel!$A$2:$X$562,18,FALSE)</f>
        <v>N/A</v>
      </c>
      <c r="H478" s="105" t="str">
        <f>VLOOKUP(Table3[Symbol],stockComparisonTrading_excel!$A$2:$X$562,18,FALSE)</f>
        <v>N/A</v>
      </c>
      <c r="I478" s="105" t="str">
        <f>VLOOKUP(Table3[Symbol],stockComparisonTrading_excel!$A$2:$X$562,18,FALSE)</f>
        <v>N/A</v>
      </c>
      <c r="J478" s="105" t="str">
        <f>VLOOKUP(Table3[Symbol],stockComparisonTrading_excel!$A$2:$X$562,18,FALSE)</f>
        <v>N/A</v>
      </c>
      <c r="K478" s="105" t="str">
        <f>VLOOKUP(Table3[Symbol],stockComparisonTrading_excel!$A$2:$X$562,18,FALSE)</f>
        <v>N/A</v>
      </c>
      <c r="L478" s="105" t="str">
        <f>VLOOKUP(Table3[Symbol],stockComparisonTrading_excel!$A$2:$X$562,18,FALSE)</f>
        <v>N/A</v>
      </c>
      <c r="M478" s="105" t="str">
        <f>VLOOKUP(Table3[Symbol],stockComparisonTrading_excel!$A$2:$X$562,18,FALSE)</f>
        <v>N/A</v>
      </c>
      <c r="N478" s="105" t="str">
        <f>VLOOKUP(Table3[Symbol],stockComparisonTrading_excel!$A$2:$X$562,18,FALSE)</f>
        <v>N/A</v>
      </c>
      <c r="O478" s="105">
        <f>VLOOKUP(Table3[Symbol],stockComparisonTrading_excel!$A$2:$X$562,17,FALSE)</f>
        <v>14515525466.4</v>
      </c>
      <c r="P478" s="105" t="str">
        <f>VLOOKUP(Table3[Symbol],stockComparisonTrading_excel!$A$2:$X$562,18,FALSE)</f>
        <v>N/A</v>
      </c>
      <c r="Q478" s="105">
        <f>VLOOKUP(Table3[Symbol],stockComparisonTrading_excel!$A$2:$X$562,19,FALSE)</f>
        <v>2.41</v>
      </c>
      <c r="R478" s="105">
        <f>VLOOKUP(Table3[Symbol],stockComparisonTrading_excel!$A$2:$X$562,20,FALSE)</f>
        <v>5.3</v>
      </c>
      <c r="S478" s="105" t="str">
        <f>VLOOKUP(Table3[Symbol],stockComparisonTrading_excel!$A$2:$X$562,21,FALSE)</f>
        <v>-</v>
      </c>
      <c r="T478" s="105">
        <f>VLOOKUP(Table3[Symbol],stockComparisonTrading_excel!$A$2:$X$562,22,FALSE)</f>
        <v>50.53</v>
      </c>
      <c r="U478" s="105">
        <f>VLOOKUP(Table3[Symbol],stockComparisonTrading_excel!$A$2:$X$562,23,FALSE)</f>
        <v>1219792056</v>
      </c>
      <c r="V478" s="105">
        <f>VLOOKUP(Table3[Symbol],stockComparisonTrading_excel!$A$2:$X$562,24,FALSE)</f>
        <v>10</v>
      </c>
      <c r="W478" s="106" t="str">
        <f>VLOOKUP(Table3[Symbol],Finalcial!$A$2:$P$493,2)</f>
        <v>Q1/2013</v>
      </c>
      <c r="X478" s="107">
        <f>VLOOKUP(Table3[Symbol],Finalcial!$A$2:$P$493,3)</f>
        <v>41364</v>
      </c>
      <c r="Y478" s="107">
        <f>VLOOKUP(Table3[Symbol],Finalcial!$A$2:$P$493,4,FALSE)</f>
        <v>11620196</v>
      </c>
      <c r="Z478" s="107">
        <f>VLOOKUP(Table3[Symbol],Finalcial!$A$2:$P$493,5,FALSE)</f>
        <v>5829636</v>
      </c>
      <c r="AA478" s="107">
        <f>VLOOKUP(Table3[Symbol],Finalcial!$A$2:$P$493,6,FALSE)</f>
        <v>11348081</v>
      </c>
      <c r="AB478" s="107">
        <f>VLOOKUP(Table3[Symbol],Finalcial!$A$2:$P$493,7,FALSE)</f>
        <v>6016346</v>
      </c>
      <c r="AC478" s="107">
        <f>VLOOKUP(Table3[Symbol],Finalcial!$A$2:$P$493,8,FALSE)</f>
        <v>386079</v>
      </c>
      <c r="AD478" s="107">
        <f>VLOOKUP(Table3[Symbol],Finalcial!$A$2:$P$493,9,FALSE)</f>
        <v>-76080</v>
      </c>
      <c r="AE478" s="107">
        <f>VLOOKUP(Table3[Symbol],Finalcial!$A$2:$P$493,10,FALSE)</f>
        <v>-7.0000000000000007E-2</v>
      </c>
      <c r="AF478" s="107">
        <f>VLOOKUP(Table3[Symbol],Finalcial!$A$2:$P$493,11,FALSE)</f>
        <v>0.97</v>
      </c>
      <c r="AG478" s="107">
        <f>VLOOKUP(Table3[Symbol],Finalcial!$A$2:$P$493,12,FALSE)</f>
        <v>-19.71</v>
      </c>
      <c r="AH478" s="107">
        <f>VLOOKUP(Table3[Symbol],Finalcial!$A$2:$P$493,13,FALSE)</f>
        <v>-2.4500000000000002</v>
      </c>
      <c r="AI478" s="107">
        <f>VLOOKUP(Table3[Symbol],Finalcial!$A$2:$P$493,14,FALSE)</f>
        <v>-8.44</v>
      </c>
      <c r="AJ478" s="108">
        <f t="shared" si="8"/>
        <v>-76.625078864353313</v>
      </c>
    </row>
    <row r="479" spans="1:36" ht="18.55" customHeight="1" x14ac:dyDescent="0.3">
      <c r="A479" s="64" t="s">
        <v>206</v>
      </c>
      <c r="B479" s="14" t="str">
        <f>VLOOKUP(Table3[Symbol],stockComparisonTrading_excel!$A$2:$X$562,2,FALSE)</f>
        <v>Property &amp; Construction: Property Development</v>
      </c>
      <c r="C479" s="104">
        <f>VLOOKUP(Table3[Symbol],stockComparisonTrading_excel!$A$2:$X$562,3,FALSE)</f>
        <v>1.55</v>
      </c>
      <c r="D479" s="105" t="str">
        <f>VLOOKUP(Table3[Symbol],stockComparisonTrading_excel!$A$2:$X$562,18,FALSE)</f>
        <v>N/A</v>
      </c>
      <c r="E479" s="105" t="str">
        <f>VLOOKUP(Table3[Symbol],stockComparisonTrading_excel!$A$2:$X$562,18,FALSE)</f>
        <v>N/A</v>
      </c>
      <c r="F479" s="105" t="str">
        <f>VLOOKUP(Table3[Symbol],stockComparisonTrading_excel!$A$2:$X$562,18,FALSE)</f>
        <v>N/A</v>
      </c>
      <c r="G479" s="105" t="str">
        <f>VLOOKUP(Table3[Symbol],stockComparisonTrading_excel!$A$2:$X$562,18,FALSE)</f>
        <v>N/A</v>
      </c>
      <c r="H479" s="105" t="str">
        <f>VLOOKUP(Table3[Symbol],stockComparisonTrading_excel!$A$2:$X$562,18,FALSE)</f>
        <v>N/A</v>
      </c>
      <c r="I479" s="105" t="str">
        <f>VLOOKUP(Table3[Symbol],stockComparisonTrading_excel!$A$2:$X$562,18,FALSE)</f>
        <v>N/A</v>
      </c>
      <c r="J479" s="105" t="str">
        <f>VLOOKUP(Table3[Symbol],stockComparisonTrading_excel!$A$2:$X$562,18,FALSE)</f>
        <v>N/A</v>
      </c>
      <c r="K479" s="105" t="str">
        <f>VLOOKUP(Table3[Symbol],stockComparisonTrading_excel!$A$2:$X$562,18,FALSE)</f>
        <v>N/A</v>
      </c>
      <c r="L479" s="105" t="str">
        <f>VLOOKUP(Table3[Symbol],stockComparisonTrading_excel!$A$2:$X$562,18,FALSE)</f>
        <v>N/A</v>
      </c>
      <c r="M479" s="105" t="str">
        <f>VLOOKUP(Table3[Symbol],stockComparisonTrading_excel!$A$2:$X$562,18,FALSE)</f>
        <v>N/A</v>
      </c>
      <c r="N479" s="105" t="str">
        <f>VLOOKUP(Table3[Symbol],stockComparisonTrading_excel!$A$2:$X$562,18,FALSE)</f>
        <v>N/A</v>
      </c>
      <c r="O479" s="105">
        <f>VLOOKUP(Table3[Symbol],stockComparisonTrading_excel!$A$2:$X$562,17,FALSE)</f>
        <v>415800000</v>
      </c>
      <c r="P479" s="105" t="str">
        <f>VLOOKUP(Table3[Symbol],stockComparisonTrading_excel!$A$2:$X$562,18,FALSE)</f>
        <v>N/A</v>
      </c>
      <c r="Q479" s="105">
        <f>VLOOKUP(Table3[Symbol],stockComparisonTrading_excel!$A$2:$X$562,19,FALSE)</f>
        <v>2.64</v>
      </c>
      <c r="R479" s="105">
        <f>VLOOKUP(Table3[Symbol],stockComparisonTrading_excel!$A$2:$X$562,20,FALSE)</f>
        <v>0.72</v>
      </c>
      <c r="S479" s="105" t="str">
        <f>VLOOKUP(Table3[Symbol],stockComparisonTrading_excel!$A$2:$X$562,21,FALSE)</f>
        <v>-</v>
      </c>
      <c r="T479" s="105">
        <f>VLOOKUP(Table3[Symbol],stockComparisonTrading_excel!$A$2:$X$562,22,FALSE)</f>
        <v>326.87</v>
      </c>
      <c r="U479" s="105">
        <f>VLOOKUP(Table3[Symbol],stockComparisonTrading_excel!$A$2:$X$562,23,FALSE)</f>
        <v>220000000</v>
      </c>
      <c r="V479" s="105">
        <f>VLOOKUP(Table3[Symbol],stockComparisonTrading_excel!$A$2:$X$562,24,FALSE)</f>
        <v>10</v>
      </c>
      <c r="W479" s="106" t="str">
        <f>VLOOKUP(Table3[Symbol],Finalcial!$A$2:$P$493,2)</f>
        <v>Q1/2013</v>
      </c>
      <c r="X479" s="107">
        <f>VLOOKUP(Table3[Symbol],Finalcial!$A$2:$P$493,3)</f>
        <v>41364</v>
      </c>
      <c r="Y479" s="107">
        <f>VLOOKUP(Table3[Symbol],Finalcial!$A$2:$P$493,4,FALSE)</f>
        <v>1321412</v>
      </c>
      <c r="Z479" s="107">
        <f>VLOOKUP(Table3[Symbol],Finalcial!$A$2:$P$493,5,FALSE)</f>
        <v>1212927</v>
      </c>
      <c r="AA479" s="107">
        <f>VLOOKUP(Table3[Symbol],Finalcial!$A$2:$P$493,6,FALSE)</f>
        <v>2200000</v>
      </c>
      <c r="AB479" s="107">
        <f>VLOOKUP(Table3[Symbol],Finalcial!$A$2:$P$493,7,FALSE)</f>
        <v>142056</v>
      </c>
      <c r="AC479" s="107">
        <f>VLOOKUP(Table3[Symbol],Finalcial!$A$2:$P$493,8,FALSE)</f>
        <v>54659</v>
      </c>
      <c r="AD479" s="107">
        <f>VLOOKUP(Table3[Symbol],Finalcial!$A$2:$P$493,9,FALSE)</f>
        <v>-15309</v>
      </c>
      <c r="AE479" s="107">
        <f>VLOOKUP(Table3[Symbol],Finalcial!$A$2:$P$493,10,FALSE)</f>
        <v>-7.0000000000000007E-2</v>
      </c>
      <c r="AF479" s="107">
        <f>VLOOKUP(Table3[Symbol],Finalcial!$A$2:$P$493,11,FALSE)</f>
        <v>8.5399999999999991</v>
      </c>
      <c r="AG479" s="107">
        <f>VLOOKUP(Table3[Symbol],Finalcial!$A$2:$P$493,12,FALSE)</f>
        <v>-28.01</v>
      </c>
      <c r="AH479" s="107">
        <f>VLOOKUP(Table3[Symbol],Finalcial!$A$2:$P$493,13,FALSE)</f>
        <v>-4.1900000000000004</v>
      </c>
      <c r="AI479" s="107">
        <f>VLOOKUP(Table3[Symbol],Finalcial!$A$2:$P$493,14,FALSE)</f>
        <v>-48.81</v>
      </c>
      <c r="AJ479" s="108">
        <f t="shared" si="8"/>
        <v>-79.229668822261416</v>
      </c>
    </row>
    <row r="480" spans="1:36" ht="18.55" customHeight="1" x14ac:dyDescent="0.3">
      <c r="A480" s="64" t="s">
        <v>327</v>
      </c>
      <c r="B480" s="14" t="str">
        <f>VLOOKUP(Table3[Symbol],stockComparisonTrading_excel!$A$2:$X$562,2,FALSE)</f>
        <v>Industrials: Steel</v>
      </c>
      <c r="C480" s="104">
        <f>VLOOKUP(Table3[Symbol],stockComparisonTrading_excel!$A$2:$X$562,3,FALSE)</f>
        <v>0.39</v>
      </c>
      <c r="D480" s="105" t="str">
        <f>VLOOKUP(Table3[Symbol],stockComparisonTrading_excel!$A$2:$X$562,18,FALSE)</f>
        <v>N/A</v>
      </c>
      <c r="E480" s="105" t="str">
        <f>VLOOKUP(Table3[Symbol],stockComparisonTrading_excel!$A$2:$X$562,18,FALSE)</f>
        <v>N/A</v>
      </c>
      <c r="F480" s="105" t="str">
        <f>VLOOKUP(Table3[Symbol],stockComparisonTrading_excel!$A$2:$X$562,18,FALSE)</f>
        <v>N/A</v>
      </c>
      <c r="G480" s="105" t="str">
        <f>VLOOKUP(Table3[Symbol],stockComparisonTrading_excel!$A$2:$X$562,18,FALSE)</f>
        <v>N/A</v>
      </c>
      <c r="H480" s="105" t="str">
        <f>VLOOKUP(Table3[Symbol],stockComparisonTrading_excel!$A$2:$X$562,18,FALSE)</f>
        <v>N/A</v>
      </c>
      <c r="I480" s="105" t="str">
        <f>VLOOKUP(Table3[Symbol],stockComparisonTrading_excel!$A$2:$X$562,18,FALSE)</f>
        <v>N/A</v>
      </c>
      <c r="J480" s="105" t="str">
        <f>VLOOKUP(Table3[Symbol],stockComparisonTrading_excel!$A$2:$X$562,18,FALSE)</f>
        <v>N/A</v>
      </c>
      <c r="K480" s="105" t="str">
        <f>VLOOKUP(Table3[Symbol],stockComparisonTrading_excel!$A$2:$X$562,18,FALSE)</f>
        <v>N/A</v>
      </c>
      <c r="L480" s="105" t="str">
        <f>VLOOKUP(Table3[Symbol],stockComparisonTrading_excel!$A$2:$X$562,18,FALSE)</f>
        <v>N/A</v>
      </c>
      <c r="M480" s="105" t="str">
        <f>VLOOKUP(Table3[Symbol],stockComparisonTrading_excel!$A$2:$X$562,18,FALSE)</f>
        <v>N/A</v>
      </c>
      <c r="N480" s="105" t="str">
        <f>VLOOKUP(Table3[Symbol],stockComparisonTrading_excel!$A$2:$X$562,18,FALSE)</f>
        <v>N/A</v>
      </c>
      <c r="O480" s="105">
        <f>VLOOKUP(Table3[Symbol],stockComparisonTrading_excel!$A$2:$X$562,17,FALSE)</f>
        <v>631835332.38</v>
      </c>
      <c r="P480" s="105" t="str">
        <f>VLOOKUP(Table3[Symbol],stockComparisonTrading_excel!$A$2:$X$562,18,FALSE)</f>
        <v>N/A</v>
      </c>
      <c r="Q480" s="105">
        <f>VLOOKUP(Table3[Symbol],stockComparisonTrading_excel!$A$2:$X$562,19,FALSE)</f>
        <v>0.78</v>
      </c>
      <c r="R480" s="105">
        <f>VLOOKUP(Table3[Symbol],stockComparisonTrading_excel!$A$2:$X$562,20,FALSE)</f>
        <v>0.81</v>
      </c>
      <c r="S480" s="105" t="str">
        <f>VLOOKUP(Table3[Symbol],stockComparisonTrading_excel!$A$2:$X$562,21,FALSE)</f>
        <v>-</v>
      </c>
      <c r="T480" s="105">
        <f>VLOOKUP(Table3[Symbol],stockComparisonTrading_excel!$A$2:$X$562,22,FALSE)</f>
        <v>277.3</v>
      </c>
      <c r="U480" s="105">
        <f>VLOOKUP(Table3[Symbol],stockComparisonTrading_excel!$A$2:$X$562,23,FALSE)</f>
        <v>1002913226</v>
      </c>
      <c r="V480" s="105">
        <f>VLOOKUP(Table3[Symbol],stockComparisonTrading_excel!$A$2:$X$562,24,FALSE)</f>
        <v>1</v>
      </c>
      <c r="W480" s="106" t="str">
        <f>VLOOKUP(Table3[Symbol],Finalcial!$A$2:$P$493,2)</f>
        <v>Q4/2012</v>
      </c>
      <c r="X480" s="107">
        <f>VLOOKUP(Table3[Symbol],Finalcial!$A$2:$P$493,3)</f>
        <v>41274</v>
      </c>
      <c r="Y480" s="107">
        <f>VLOOKUP(Table3[Symbol],Finalcial!$A$2:$P$493,4,FALSE)</f>
        <v>4340204</v>
      </c>
      <c r="Z480" s="107">
        <f>VLOOKUP(Table3[Symbol],Finalcial!$A$2:$P$493,5,FALSE)</f>
        <v>3426873</v>
      </c>
      <c r="AA480" s="107">
        <f>VLOOKUP(Table3[Symbol],Finalcial!$A$2:$P$493,6,FALSE)</f>
        <v>1002913</v>
      </c>
      <c r="AB480" s="107">
        <f>VLOOKUP(Table3[Symbol],Finalcial!$A$2:$P$493,7,FALSE)</f>
        <v>589758</v>
      </c>
      <c r="AC480" s="107">
        <f>VLOOKUP(Table3[Symbol],Finalcial!$A$2:$P$493,8,FALSE)</f>
        <v>877564</v>
      </c>
      <c r="AD480" s="107">
        <f>VLOOKUP(Table3[Symbol],Finalcial!$A$2:$P$493,9,FALSE)</f>
        <v>-84359</v>
      </c>
      <c r="AE480" s="107">
        <f>VLOOKUP(Table3[Symbol],Finalcial!$A$2:$P$493,10,FALSE)</f>
        <v>-0.08</v>
      </c>
      <c r="AF480" s="107">
        <f>VLOOKUP(Table3[Symbol],Finalcial!$A$2:$P$493,11,FALSE)</f>
        <v>5.81</v>
      </c>
      <c r="AG480" s="107">
        <f>VLOOKUP(Table3[Symbol],Finalcial!$A$2:$P$493,12,FALSE)</f>
        <v>-9.61</v>
      </c>
      <c r="AH480" s="107">
        <f>VLOOKUP(Table3[Symbol],Finalcial!$A$2:$P$493,13,FALSE)</f>
        <v>-2.37</v>
      </c>
      <c r="AI480" s="107">
        <f>VLOOKUP(Table3[Symbol],Finalcial!$A$2:$P$493,14,FALSE)</f>
        <v>-41.98</v>
      </c>
      <c r="AJ480" s="108">
        <f t="shared" si="8"/>
        <v>-40.622494339667377</v>
      </c>
    </row>
    <row r="481" spans="1:36" ht="18.55" customHeight="1" x14ac:dyDescent="0.3">
      <c r="A481" s="64" t="s">
        <v>493</v>
      </c>
      <c r="B481" s="14" t="str">
        <f>VLOOKUP(Table3[Symbol],stockComparisonTrading_excel!$A$2:$X$562,2,FALSE)</f>
        <v>Industrials: Steel</v>
      </c>
      <c r="C481" s="104">
        <f>VLOOKUP(Table3[Symbol],stockComparisonTrading_excel!$A$2:$X$562,3,FALSE)</f>
        <v>3.76</v>
      </c>
      <c r="D481" s="105" t="str">
        <f>VLOOKUP(Table3[Symbol],stockComparisonTrading_excel!$A$2:$X$562,18,FALSE)</f>
        <v>N/A</v>
      </c>
      <c r="E481" s="105" t="str">
        <f>VLOOKUP(Table3[Symbol],stockComparisonTrading_excel!$A$2:$X$562,18,FALSE)</f>
        <v>N/A</v>
      </c>
      <c r="F481" s="105" t="str">
        <f>VLOOKUP(Table3[Symbol],stockComparisonTrading_excel!$A$2:$X$562,18,FALSE)</f>
        <v>N/A</v>
      </c>
      <c r="G481" s="105" t="str">
        <f>VLOOKUP(Table3[Symbol],stockComparisonTrading_excel!$A$2:$X$562,18,FALSE)</f>
        <v>N/A</v>
      </c>
      <c r="H481" s="105" t="str">
        <f>VLOOKUP(Table3[Symbol],stockComparisonTrading_excel!$A$2:$X$562,18,FALSE)</f>
        <v>N/A</v>
      </c>
      <c r="I481" s="105" t="str">
        <f>VLOOKUP(Table3[Symbol],stockComparisonTrading_excel!$A$2:$X$562,18,FALSE)</f>
        <v>N/A</v>
      </c>
      <c r="J481" s="105" t="str">
        <f>VLOOKUP(Table3[Symbol],stockComparisonTrading_excel!$A$2:$X$562,18,FALSE)</f>
        <v>N/A</v>
      </c>
      <c r="K481" s="105" t="str">
        <f>VLOOKUP(Table3[Symbol],stockComparisonTrading_excel!$A$2:$X$562,18,FALSE)</f>
        <v>N/A</v>
      </c>
      <c r="L481" s="105" t="str">
        <f>VLOOKUP(Table3[Symbol],stockComparisonTrading_excel!$A$2:$X$562,18,FALSE)</f>
        <v>N/A</v>
      </c>
      <c r="M481" s="105" t="str">
        <f>VLOOKUP(Table3[Symbol],stockComparisonTrading_excel!$A$2:$X$562,18,FALSE)</f>
        <v>N/A</v>
      </c>
      <c r="N481" s="105" t="str">
        <f>VLOOKUP(Table3[Symbol],stockComparisonTrading_excel!$A$2:$X$562,18,FALSE)</f>
        <v>N/A</v>
      </c>
      <c r="O481" s="105">
        <f>VLOOKUP(Table3[Symbol],stockComparisonTrading_excel!$A$2:$X$562,17,FALSE)</f>
        <v>1280000000</v>
      </c>
      <c r="P481" s="105" t="str">
        <f>VLOOKUP(Table3[Symbol],stockComparisonTrading_excel!$A$2:$X$562,18,FALSE)</f>
        <v>N/A</v>
      </c>
      <c r="Q481" s="105">
        <f>VLOOKUP(Table3[Symbol],stockComparisonTrading_excel!$A$2:$X$562,19,FALSE)</f>
        <v>1.19</v>
      </c>
      <c r="R481" s="105">
        <f>VLOOKUP(Table3[Symbol],stockComparisonTrading_excel!$A$2:$X$562,20,FALSE)</f>
        <v>2.68</v>
      </c>
      <c r="S481" s="105">
        <f>VLOOKUP(Table3[Symbol],stockComparisonTrading_excel!$A$2:$X$562,21,FALSE)</f>
        <v>1.56</v>
      </c>
      <c r="T481" s="105">
        <f>VLOOKUP(Table3[Symbol],stockComparisonTrading_excel!$A$2:$X$562,22,FALSE)</f>
        <v>51.56</v>
      </c>
      <c r="U481" s="105">
        <f>VLOOKUP(Table3[Symbol],stockComparisonTrading_excel!$A$2:$X$562,23,FALSE)</f>
        <v>400000000</v>
      </c>
      <c r="V481" s="105">
        <f>VLOOKUP(Table3[Symbol],stockComparisonTrading_excel!$A$2:$X$562,24,FALSE)</f>
        <v>1</v>
      </c>
      <c r="W481" s="106" t="str">
        <f>VLOOKUP(Table3[Symbol],Finalcial!$A$2:$P$493,2)</f>
        <v>Q1/2013</v>
      </c>
      <c r="X481" s="107">
        <f>VLOOKUP(Table3[Symbol],Finalcial!$A$2:$P$493,3)</f>
        <v>41364</v>
      </c>
      <c r="Y481" s="107">
        <f>VLOOKUP(Table3[Symbol],Finalcial!$A$2:$P$493,4,FALSE)</f>
        <v>5474624</v>
      </c>
      <c r="Z481" s="107">
        <f>VLOOKUP(Table3[Symbol],Finalcial!$A$2:$P$493,5,FALSE)</f>
        <v>4489424</v>
      </c>
      <c r="AA481" s="107">
        <f>VLOOKUP(Table3[Symbol],Finalcial!$A$2:$P$493,6,FALSE)</f>
        <v>400000</v>
      </c>
      <c r="AB481" s="107">
        <f>VLOOKUP(Table3[Symbol],Finalcial!$A$2:$P$493,7,FALSE)</f>
        <v>1072193</v>
      </c>
      <c r="AC481" s="107">
        <f>VLOOKUP(Table3[Symbol],Finalcial!$A$2:$P$493,8,FALSE)</f>
        <v>3235001</v>
      </c>
      <c r="AD481" s="107">
        <f>VLOOKUP(Table3[Symbol],Finalcial!$A$2:$P$493,9,FALSE)</f>
        <v>-30949</v>
      </c>
      <c r="AE481" s="107">
        <f>VLOOKUP(Table3[Symbol],Finalcial!$A$2:$P$493,10,FALSE)</f>
        <v>-0.08</v>
      </c>
      <c r="AF481" s="107">
        <f>VLOOKUP(Table3[Symbol],Finalcial!$A$2:$P$493,11,FALSE)</f>
        <v>4.1900000000000004</v>
      </c>
      <c r="AG481" s="107">
        <f>VLOOKUP(Table3[Symbol],Finalcial!$A$2:$P$493,12,FALSE)</f>
        <v>-0.96</v>
      </c>
      <c r="AH481" s="107">
        <f>VLOOKUP(Table3[Symbol],Finalcial!$A$2:$P$493,13,FALSE)</f>
        <v>-2.0499999999999998</v>
      </c>
      <c r="AI481" s="107">
        <f>VLOOKUP(Table3[Symbol],Finalcial!$A$2:$P$493,14,FALSE)</f>
        <v>-4.72</v>
      </c>
      <c r="AJ481" s="108">
        <f t="shared" si="8"/>
        <v>-145.05877411224918</v>
      </c>
    </row>
    <row r="482" spans="1:36" ht="18.55" customHeight="1" x14ac:dyDescent="0.3">
      <c r="A482" s="64" t="s">
        <v>570</v>
      </c>
      <c r="B482" s="16" t="str">
        <f>VLOOKUP(Table3[Symbol],stockComparisonTrading_excel!$A$2:$X$562,2,FALSE)</f>
        <v>Technology: Communication Technology</v>
      </c>
      <c r="C482" s="104">
        <f>VLOOKUP(Table3[Symbol],stockComparisonTrading_excel!$A$2:$X$562,3,FALSE)</f>
        <v>5.45</v>
      </c>
      <c r="D482" s="105" t="str">
        <f>VLOOKUP(Table3[Symbol],stockComparisonTrading_excel!$A$2:$X$562,18,FALSE)</f>
        <v>N/A</v>
      </c>
      <c r="E482" s="105" t="str">
        <f>VLOOKUP(Table3[Symbol],stockComparisonTrading_excel!$A$2:$X$562,18,FALSE)</f>
        <v>N/A</v>
      </c>
      <c r="F482" s="105" t="str">
        <f>VLOOKUP(Table3[Symbol],stockComparisonTrading_excel!$A$2:$X$562,18,FALSE)</f>
        <v>N/A</v>
      </c>
      <c r="G482" s="105" t="str">
        <f>VLOOKUP(Table3[Symbol],stockComparisonTrading_excel!$A$2:$X$562,18,FALSE)</f>
        <v>N/A</v>
      </c>
      <c r="H482" s="105" t="str">
        <f>VLOOKUP(Table3[Symbol],stockComparisonTrading_excel!$A$2:$X$562,18,FALSE)</f>
        <v>N/A</v>
      </c>
      <c r="I482" s="105" t="str">
        <f>VLOOKUP(Table3[Symbol],stockComparisonTrading_excel!$A$2:$X$562,18,FALSE)</f>
        <v>N/A</v>
      </c>
      <c r="J482" s="105" t="str">
        <f>VLOOKUP(Table3[Symbol],stockComparisonTrading_excel!$A$2:$X$562,18,FALSE)</f>
        <v>N/A</v>
      </c>
      <c r="K482" s="105" t="str">
        <f>VLOOKUP(Table3[Symbol],stockComparisonTrading_excel!$A$2:$X$562,18,FALSE)</f>
        <v>N/A</v>
      </c>
      <c r="L482" s="105" t="str">
        <f>VLOOKUP(Table3[Symbol],stockComparisonTrading_excel!$A$2:$X$562,18,FALSE)</f>
        <v>N/A</v>
      </c>
      <c r="M482" s="105" t="str">
        <f>VLOOKUP(Table3[Symbol],stockComparisonTrading_excel!$A$2:$X$562,18,FALSE)</f>
        <v>N/A</v>
      </c>
      <c r="N482" s="105" t="str">
        <f>VLOOKUP(Table3[Symbol],stockComparisonTrading_excel!$A$2:$X$562,18,FALSE)</f>
        <v>N/A</v>
      </c>
      <c r="O482" s="105">
        <f>VLOOKUP(Table3[Symbol],stockComparisonTrading_excel!$A$2:$X$562,17,FALSE)</f>
        <v>141534511189.5</v>
      </c>
      <c r="P482" s="105" t="str">
        <f>VLOOKUP(Table3[Symbol],stockComparisonTrading_excel!$A$2:$X$562,18,FALSE)</f>
        <v>N/A</v>
      </c>
      <c r="Q482" s="105">
        <f>VLOOKUP(Table3[Symbol],stockComparisonTrading_excel!$A$2:$X$562,19,FALSE)</f>
        <v>11.55</v>
      </c>
      <c r="R482" s="105">
        <f>VLOOKUP(Table3[Symbol],stockComparisonTrading_excel!$A$2:$X$562,20,FALSE)</f>
        <v>0.84</v>
      </c>
      <c r="S482" s="105" t="str">
        <f>VLOOKUP(Table3[Symbol],stockComparisonTrading_excel!$A$2:$X$562,21,FALSE)</f>
        <v>-</v>
      </c>
      <c r="T482" s="105">
        <f>VLOOKUP(Table3[Symbol],stockComparisonTrading_excel!$A$2:$X$562,22,FALSE)</f>
        <v>117.85</v>
      </c>
      <c r="U482" s="105">
        <f>VLOOKUP(Table3[Symbol],stockComparisonTrading_excel!$A$2:$X$562,23,FALSE)</f>
        <v>14516360122</v>
      </c>
      <c r="V482" s="105">
        <f>VLOOKUP(Table3[Symbol],stockComparisonTrading_excel!$A$2:$X$562,24,FALSE)</f>
        <v>10</v>
      </c>
      <c r="W482" s="106" t="str">
        <f>VLOOKUP(Table3[Symbol],Finalcial!$A$2:$P$493,2)</f>
        <v>Q1/2013</v>
      </c>
      <c r="X482" s="107">
        <f>VLOOKUP(Table3[Symbol],Finalcial!$A$2:$P$493,3)</f>
        <v>41364</v>
      </c>
      <c r="Y482" s="107">
        <f>VLOOKUP(Table3[Symbol],Finalcial!$A$2:$P$493,4,FALSE)</f>
        <v>181335288.46000001</v>
      </c>
      <c r="Z482" s="107">
        <f>VLOOKUP(Table3[Symbol],Finalcial!$A$2:$P$493,5,FALSE)</f>
        <v>168426724.02000001</v>
      </c>
      <c r="AA482" s="107">
        <f>VLOOKUP(Table3[Symbol],Finalcial!$A$2:$P$493,6,FALSE)</f>
        <v>145051521.46000001</v>
      </c>
      <c r="AB482" s="107">
        <f>VLOOKUP(Table3[Symbol],Finalcial!$A$2:$P$493,7,FALSE)</f>
        <v>12251044.220000001</v>
      </c>
      <c r="AC482" s="107">
        <f>VLOOKUP(Table3[Symbol],Finalcial!$A$2:$P$493,8,FALSE)</f>
        <v>24172992.32</v>
      </c>
      <c r="AD482" s="107">
        <f>VLOOKUP(Table3[Symbol],Finalcial!$A$2:$P$493,9,FALSE)</f>
        <v>-1109133.8799999999</v>
      </c>
      <c r="AE482" s="107">
        <f>VLOOKUP(Table3[Symbol],Finalcial!$A$2:$P$493,10,FALSE)</f>
        <v>-0.08</v>
      </c>
      <c r="AF482" s="107">
        <f>VLOOKUP(Table3[Symbol],Finalcial!$A$2:$P$493,11,FALSE)</f>
        <v>13.75</v>
      </c>
      <c r="AG482" s="107">
        <f>VLOOKUP(Table3[Symbol],Finalcial!$A$2:$P$493,12,FALSE)</f>
        <v>-4.59</v>
      </c>
      <c r="AH482" s="107">
        <f>VLOOKUP(Table3[Symbol],Finalcial!$A$2:$P$493,13,FALSE)</f>
        <v>0.14000000000000001</v>
      </c>
      <c r="AI482" s="107">
        <f>VLOOKUP(Table3[Symbol],Finalcial!$A$2:$P$493,14,FALSE)</f>
        <v>-49.63</v>
      </c>
      <c r="AJ482" s="108">
        <f t="shared" si="8"/>
        <v>-151.85427751968052</v>
      </c>
    </row>
    <row r="483" spans="1:36" ht="18.55" customHeight="1" x14ac:dyDescent="0.3">
      <c r="A483" s="38" t="s">
        <v>413</v>
      </c>
      <c r="B483" s="14" t="str">
        <f>VLOOKUP(Table3[Symbol],stockComparisonTrading_excel!$A$2:$X$562,2,FALSE)</f>
        <v>Food and Beverage</v>
      </c>
      <c r="C483" s="104">
        <f>VLOOKUP(Table3[Symbol],stockComparisonTrading_excel!$A$2:$X$562,3,FALSE)</f>
        <v>3.88</v>
      </c>
      <c r="D483" s="105">
        <f>VLOOKUP(Table3[Symbol],stockComparisonTrading_excel!$A$2:$X$562,18,FALSE)</f>
        <v>27.29</v>
      </c>
      <c r="E483" s="105">
        <f>VLOOKUP(Table3[Symbol],stockComparisonTrading_excel!$A$2:$X$562,18,FALSE)</f>
        <v>27.29</v>
      </c>
      <c r="F483" s="105">
        <f>VLOOKUP(Table3[Symbol],stockComparisonTrading_excel!$A$2:$X$562,18,FALSE)</f>
        <v>27.29</v>
      </c>
      <c r="G483" s="105">
        <f>VLOOKUP(Table3[Symbol],stockComparisonTrading_excel!$A$2:$X$562,18,FALSE)</f>
        <v>27.29</v>
      </c>
      <c r="H483" s="105">
        <f>VLOOKUP(Table3[Symbol],stockComparisonTrading_excel!$A$2:$X$562,18,FALSE)</f>
        <v>27.29</v>
      </c>
      <c r="I483" s="105">
        <f>VLOOKUP(Table3[Symbol],stockComparisonTrading_excel!$A$2:$X$562,18,FALSE)</f>
        <v>27.29</v>
      </c>
      <c r="J483" s="105">
        <f>VLOOKUP(Table3[Symbol],stockComparisonTrading_excel!$A$2:$X$562,18,FALSE)</f>
        <v>27.29</v>
      </c>
      <c r="K483" s="105">
        <f>VLOOKUP(Table3[Symbol],stockComparisonTrading_excel!$A$2:$X$562,18,FALSE)</f>
        <v>27.29</v>
      </c>
      <c r="L483" s="105">
        <f>VLOOKUP(Table3[Symbol],stockComparisonTrading_excel!$A$2:$X$562,18,FALSE)</f>
        <v>27.29</v>
      </c>
      <c r="M483" s="105">
        <f>VLOOKUP(Table3[Symbol],stockComparisonTrading_excel!$A$2:$X$562,18,FALSE)</f>
        <v>27.29</v>
      </c>
      <c r="N483" s="105">
        <f>VLOOKUP(Table3[Symbol],stockComparisonTrading_excel!$A$2:$X$562,18,FALSE)</f>
        <v>27.29</v>
      </c>
      <c r="O483" s="105">
        <f>VLOOKUP(Table3[Symbol],stockComparisonTrading_excel!$A$2:$X$562,17,FALSE)</f>
        <v>1141800000</v>
      </c>
      <c r="P483" s="105">
        <f>VLOOKUP(Table3[Symbol],stockComparisonTrading_excel!$A$2:$X$562,18,FALSE)</f>
        <v>27.29</v>
      </c>
      <c r="Q483" s="105">
        <f>VLOOKUP(Table3[Symbol],stockComparisonTrading_excel!$A$2:$X$562,19,FALSE)</f>
        <v>0.68</v>
      </c>
      <c r="R483" s="105">
        <f>VLOOKUP(Table3[Symbol],stockComparisonTrading_excel!$A$2:$X$562,20,FALSE)</f>
        <v>5.08</v>
      </c>
      <c r="S483" s="105">
        <f>VLOOKUP(Table3[Symbol],stockComparisonTrading_excel!$A$2:$X$562,21,FALSE)</f>
        <v>2.89</v>
      </c>
      <c r="T483" s="105">
        <f>VLOOKUP(Table3[Symbol],stockComparisonTrading_excel!$A$2:$X$562,22,FALSE)</f>
        <v>8.86</v>
      </c>
      <c r="U483" s="105">
        <f>VLOOKUP(Table3[Symbol],stockComparisonTrading_excel!$A$2:$X$562,23,FALSE)</f>
        <v>330000000</v>
      </c>
      <c r="V483" s="105">
        <f>VLOOKUP(Table3[Symbol],stockComparisonTrading_excel!$A$2:$X$562,24,FALSE)</f>
        <v>1</v>
      </c>
      <c r="W483" s="106" t="str">
        <f>VLOOKUP(Table3[Symbol],Finalcial!$A$2:$P$493,2)</f>
        <v>Q1/2013</v>
      </c>
      <c r="X483" s="107">
        <f>VLOOKUP(Table3[Symbol],Finalcial!$A$2:$P$493,3)</f>
        <v>41364</v>
      </c>
      <c r="Y483" s="107">
        <f>VLOOKUP(Table3[Symbol],Finalcial!$A$2:$P$493,4,FALSE)</f>
        <v>2869018</v>
      </c>
      <c r="Z483" s="107">
        <f>VLOOKUP(Table3[Symbol],Finalcial!$A$2:$P$493,5,FALSE)</f>
        <v>1192729</v>
      </c>
      <c r="AA483" s="107">
        <f>VLOOKUP(Table3[Symbol],Finalcial!$A$2:$P$493,6,FALSE)</f>
        <v>330000</v>
      </c>
      <c r="AB483" s="107">
        <f>VLOOKUP(Table3[Symbol],Finalcial!$A$2:$P$493,7,FALSE)</f>
        <v>1676289</v>
      </c>
      <c r="AC483" s="107">
        <f>VLOOKUP(Table3[Symbol],Finalcial!$A$2:$P$493,8,FALSE)</f>
        <v>1190505</v>
      </c>
      <c r="AD483" s="107">
        <f>VLOOKUP(Table3[Symbol],Finalcial!$A$2:$P$493,9,FALSE)</f>
        <v>-28389</v>
      </c>
      <c r="AE483" s="107">
        <f>VLOOKUP(Table3[Symbol],Finalcial!$A$2:$P$493,10,FALSE)</f>
        <v>-0.09</v>
      </c>
      <c r="AF483" s="107">
        <f>VLOOKUP(Table3[Symbol],Finalcial!$A$2:$P$493,11,FALSE)</f>
        <v>0.71</v>
      </c>
      <c r="AG483" s="107">
        <f>VLOOKUP(Table3[Symbol],Finalcial!$A$2:$P$493,12,FALSE)</f>
        <v>-2.38</v>
      </c>
      <c r="AH483" s="107">
        <f>VLOOKUP(Table3[Symbol],Finalcial!$A$2:$P$493,13,FALSE)</f>
        <v>2.46</v>
      </c>
      <c r="AI483" s="107">
        <f>VLOOKUP(Table3[Symbol],Finalcial!$A$2:$P$493,14,FALSE)</f>
        <v>2.5099999999999998</v>
      </c>
      <c r="AJ483" s="108">
        <f t="shared" si="8"/>
        <v>-42.013772940223326</v>
      </c>
    </row>
    <row r="484" spans="1:36" ht="18.55" customHeight="1" x14ac:dyDescent="0.3">
      <c r="A484" s="64" t="s">
        <v>512</v>
      </c>
      <c r="B484" s="14" t="str">
        <f>VLOOKUP(Table3[Symbol],stockComparisonTrading_excel!$A$2:$X$562,2,FALSE)</f>
        <v>Property &amp; Construction: Construction Materials</v>
      </c>
      <c r="C484" s="104">
        <f>VLOOKUP(Table3[Symbol],stockComparisonTrading_excel!$A$2:$X$562,3,FALSE)</f>
        <v>4.46</v>
      </c>
      <c r="D484" s="105">
        <f>VLOOKUP(Table3[Symbol],stockComparisonTrading_excel!$A$2:$X$562,18,FALSE)</f>
        <v>55.67</v>
      </c>
      <c r="E484" s="105">
        <f>VLOOKUP(Table3[Symbol],stockComparisonTrading_excel!$A$2:$X$562,18,FALSE)</f>
        <v>55.67</v>
      </c>
      <c r="F484" s="105">
        <f>VLOOKUP(Table3[Symbol],stockComparisonTrading_excel!$A$2:$X$562,18,FALSE)</f>
        <v>55.67</v>
      </c>
      <c r="G484" s="105">
        <f>VLOOKUP(Table3[Symbol],stockComparisonTrading_excel!$A$2:$X$562,18,FALSE)</f>
        <v>55.67</v>
      </c>
      <c r="H484" s="105">
        <f>VLOOKUP(Table3[Symbol],stockComparisonTrading_excel!$A$2:$X$562,18,FALSE)</f>
        <v>55.67</v>
      </c>
      <c r="I484" s="105">
        <f>VLOOKUP(Table3[Symbol],stockComparisonTrading_excel!$A$2:$X$562,18,FALSE)</f>
        <v>55.67</v>
      </c>
      <c r="J484" s="105">
        <f>VLOOKUP(Table3[Symbol],stockComparisonTrading_excel!$A$2:$X$562,18,FALSE)</f>
        <v>55.67</v>
      </c>
      <c r="K484" s="105">
        <f>VLOOKUP(Table3[Symbol],stockComparisonTrading_excel!$A$2:$X$562,18,FALSE)</f>
        <v>55.67</v>
      </c>
      <c r="L484" s="105">
        <f>VLOOKUP(Table3[Symbol],stockComparisonTrading_excel!$A$2:$X$562,18,FALSE)</f>
        <v>55.67</v>
      </c>
      <c r="M484" s="105">
        <f>VLOOKUP(Table3[Symbol],stockComparisonTrading_excel!$A$2:$X$562,18,FALSE)</f>
        <v>55.67</v>
      </c>
      <c r="N484" s="105">
        <f>VLOOKUP(Table3[Symbol],stockComparisonTrading_excel!$A$2:$X$562,18,FALSE)</f>
        <v>55.67</v>
      </c>
      <c r="O484" s="105">
        <f>VLOOKUP(Table3[Symbol],stockComparisonTrading_excel!$A$2:$X$562,17,FALSE)</f>
        <v>4936071900.0600004</v>
      </c>
      <c r="P484" s="105">
        <f>VLOOKUP(Table3[Symbol],stockComparisonTrading_excel!$A$2:$X$562,18,FALSE)</f>
        <v>55.67</v>
      </c>
      <c r="Q484" s="105">
        <f>VLOOKUP(Table3[Symbol],stockComparisonTrading_excel!$A$2:$X$562,19,FALSE)</f>
        <v>0.79</v>
      </c>
      <c r="R484" s="105">
        <f>VLOOKUP(Table3[Symbol],stockComparisonTrading_excel!$A$2:$X$562,20,FALSE)</f>
        <v>4.7699999999999996</v>
      </c>
      <c r="S484" s="105">
        <f>VLOOKUP(Table3[Symbol],stockComparisonTrading_excel!$A$2:$X$562,21,FALSE)</f>
        <v>2.38</v>
      </c>
      <c r="T484" s="105">
        <f>VLOOKUP(Table3[Symbol],stockComparisonTrading_excel!$A$2:$X$562,22,FALSE)</f>
        <v>10.18</v>
      </c>
      <c r="U484" s="105">
        <f>VLOOKUP(Table3[Symbol],stockComparisonTrading_excel!$A$2:$X$562,23,FALSE)</f>
        <v>1305839127</v>
      </c>
      <c r="V484" s="105">
        <f>VLOOKUP(Table3[Symbol],stockComparisonTrading_excel!$A$2:$X$562,24,FALSE)</f>
        <v>1</v>
      </c>
      <c r="W484" s="106" t="str">
        <f>VLOOKUP(Table3[Symbol],Finalcial!$A$2:$P$493,2)</f>
        <v>Q1/2013</v>
      </c>
      <c r="X484" s="107">
        <f>VLOOKUP(Table3[Symbol],Finalcial!$A$2:$P$493,3)</f>
        <v>41364</v>
      </c>
      <c r="Y484" s="107">
        <f>VLOOKUP(Table3[Symbol],Finalcial!$A$2:$P$493,4,FALSE)</f>
        <v>14517569</v>
      </c>
      <c r="Z484" s="107">
        <f>VLOOKUP(Table3[Symbol],Finalcial!$A$2:$P$493,5,FALSE)</f>
        <v>8282467</v>
      </c>
      <c r="AA484" s="107">
        <f>VLOOKUP(Table3[Symbol],Finalcial!$A$2:$P$493,6,FALSE)</f>
        <v>1305839</v>
      </c>
      <c r="AB484" s="107">
        <f>VLOOKUP(Table3[Symbol],Finalcial!$A$2:$P$493,7,FALSE)</f>
        <v>6235102</v>
      </c>
      <c r="AC484" s="107">
        <f>VLOOKUP(Table3[Symbol],Finalcial!$A$2:$P$493,8,FALSE)</f>
        <v>2035514</v>
      </c>
      <c r="AD484" s="107">
        <f>VLOOKUP(Table3[Symbol],Finalcial!$A$2:$P$493,9,FALSE)</f>
        <v>-116937</v>
      </c>
      <c r="AE484" s="107">
        <f>VLOOKUP(Table3[Symbol],Finalcial!$A$2:$P$493,10,FALSE)</f>
        <v>-0.09</v>
      </c>
      <c r="AF484" s="107">
        <f>VLOOKUP(Table3[Symbol],Finalcial!$A$2:$P$493,11,FALSE)</f>
        <v>1.33</v>
      </c>
      <c r="AG484" s="107">
        <f>VLOOKUP(Table3[Symbol],Finalcial!$A$2:$P$493,12,FALSE)</f>
        <v>-5.74</v>
      </c>
      <c r="AH484" s="107">
        <f>VLOOKUP(Table3[Symbol],Finalcial!$A$2:$P$493,13,FALSE)</f>
        <v>2.5099999999999998</v>
      </c>
      <c r="AI484" s="107">
        <f>VLOOKUP(Table3[Symbol],Finalcial!$A$2:$P$493,14,FALSE)</f>
        <v>1.42</v>
      </c>
      <c r="AJ484" s="108">
        <f t="shared" si="8"/>
        <v>-70.828454637967454</v>
      </c>
    </row>
    <row r="485" spans="1:36" ht="18.55" customHeight="1" x14ac:dyDescent="0.3">
      <c r="A485" s="64" t="s">
        <v>233</v>
      </c>
      <c r="B485" s="14" t="str">
        <f>VLOOKUP(Table3[Symbol],stockComparisonTrading_excel!$A$2:$X$562,2,FALSE)</f>
        <v>Services: Media &amp; Publishing</v>
      </c>
      <c r="C485" s="104">
        <f>VLOOKUP(Table3[Symbol],stockComparisonTrading_excel!$A$2:$X$562,3,FALSE)</f>
        <v>6.8</v>
      </c>
      <c r="D485" s="105">
        <f>VLOOKUP(Table3[Symbol],stockComparisonTrading_excel!$A$2:$X$562,18,FALSE)</f>
        <v>14.24</v>
      </c>
      <c r="E485" s="105">
        <f>VLOOKUP(Table3[Symbol],stockComparisonTrading_excel!$A$2:$X$562,18,FALSE)</f>
        <v>14.24</v>
      </c>
      <c r="F485" s="105">
        <f>VLOOKUP(Table3[Symbol],stockComparisonTrading_excel!$A$2:$X$562,18,FALSE)</f>
        <v>14.24</v>
      </c>
      <c r="G485" s="105">
        <f>VLOOKUP(Table3[Symbol],stockComparisonTrading_excel!$A$2:$X$562,18,FALSE)</f>
        <v>14.24</v>
      </c>
      <c r="H485" s="105">
        <f>VLOOKUP(Table3[Symbol],stockComparisonTrading_excel!$A$2:$X$562,18,FALSE)</f>
        <v>14.24</v>
      </c>
      <c r="I485" s="105">
        <f>VLOOKUP(Table3[Symbol],stockComparisonTrading_excel!$A$2:$X$562,18,FALSE)</f>
        <v>14.24</v>
      </c>
      <c r="J485" s="105">
        <f>VLOOKUP(Table3[Symbol],stockComparisonTrading_excel!$A$2:$X$562,18,FALSE)</f>
        <v>14.24</v>
      </c>
      <c r="K485" s="105">
        <f>VLOOKUP(Table3[Symbol],stockComparisonTrading_excel!$A$2:$X$562,18,FALSE)</f>
        <v>14.24</v>
      </c>
      <c r="L485" s="105">
        <f>VLOOKUP(Table3[Symbol],stockComparisonTrading_excel!$A$2:$X$562,18,FALSE)</f>
        <v>14.24</v>
      </c>
      <c r="M485" s="105">
        <f>VLOOKUP(Table3[Symbol],stockComparisonTrading_excel!$A$2:$X$562,18,FALSE)</f>
        <v>14.24</v>
      </c>
      <c r="N485" s="105">
        <f>VLOOKUP(Table3[Symbol],stockComparisonTrading_excel!$A$2:$X$562,18,FALSE)</f>
        <v>14.24</v>
      </c>
      <c r="O485" s="105">
        <f>VLOOKUP(Table3[Symbol],stockComparisonTrading_excel!$A$2:$X$562,17,FALSE)</f>
        <v>1482793600</v>
      </c>
      <c r="P485" s="105">
        <f>VLOOKUP(Table3[Symbol],stockComparisonTrading_excel!$A$2:$X$562,18,FALSE)</f>
        <v>14.24</v>
      </c>
      <c r="Q485" s="105">
        <f>VLOOKUP(Table3[Symbol],stockComparisonTrading_excel!$A$2:$X$562,19,FALSE)</f>
        <v>0.92</v>
      </c>
      <c r="R485" s="105">
        <f>VLOOKUP(Table3[Symbol],stockComparisonTrading_excel!$A$2:$X$562,20,FALSE)</f>
        <v>8.66</v>
      </c>
      <c r="S485" s="105">
        <f>VLOOKUP(Table3[Symbol],stockComparisonTrading_excel!$A$2:$X$562,21,FALSE)</f>
        <v>4.38</v>
      </c>
      <c r="T485" s="105">
        <f>VLOOKUP(Table3[Symbol],stockComparisonTrading_excel!$A$2:$X$562,22,FALSE)</f>
        <v>88.93</v>
      </c>
      <c r="U485" s="105">
        <f>VLOOKUP(Table3[Symbol],stockComparisonTrading_excel!$A$2:$X$562,23,FALSE)</f>
        <v>185349200</v>
      </c>
      <c r="V485" s="105">
        <f>VLOOKUP(Table3[Symbol],stockComparisonTrading_excel!$A$2:$X$562,24,FALSE)</f>
        <v>1</v>
      </c>
      <c r="W485" s="106" t="str">
        <f>VLOOKUP(Table3[Symbol],Finalcial!$A$2:$P$493,2)</f>
        <v>Q1/2013</v>
      </c>
      <c r="X485" s="107">
        <f>VLOOKUP(Table3[Symbol],Finalcial!$A$2:$P$493,3)</f>
        <v>41364</v>
      </c>
      <c r="Y485" s="107">
        <f>VLOOKUP(Table3[Symbol],Finalcial!$A$2:$P$493,4,FALSE)</f>
        <v>2139503</v>
      </c>
      <c r="Z485" s="107">
        <f>VLOOKUP(Table3[Symbol],Finalcial!$A$2:$P$493,5,FALSE)</f>
        <v>464584</v>
      </c>
      <c r="AA485" s="107">
        <f>VLOOKUP(Table3[Symbol],Finalcial!$A$2:$P$493,6,FALSE)</f>
        <v>185349</v>
      </c>
      <c r="AB485" s="107">
        <f>VLOOKUP(Table3[Symbol],Finalcial!$A$2:$P$493,7,FALSE)</f>
        <v>1674919</v>
      </c>
      <c r="AC485" s="107">
        <f>VLOOKUP(Table3[Symbol],Finalcial!$A$2:$P$493,8,FALSE)</f>
        <v>327047</v>
      </c>
      <c r="AD485" s="107">
        <f>VLOOKUP(Table3[Symbol],Finalcial!$A$2:$P$493,9,FALSE)</f>
        <v>-16848</v>
      </c>
      <c r="AE485" s="107">
        <f>VLOOKUP(Table3[Symbol],Finalcial!$A$2:$P$493,10,FALSE)</f>
        <v>-0.09</v>
      </c>
      <c r="AF485" s="107">
        <f>VLOOKUP(Table3[Symbol],Finalcial!$A$2:$P$493,11,FALSE)</f>
        <v>0.28000000000000003</v>
      </c>
      <c r="AG485" s="107">
        <f>VLOOKUP(Table3[Symbol],Finalcial!$A$2:$P$493,12,FALSE)</f>
        <v>-5.15</v>
      </c>
      <c r="AH485" s="107">
        <f>VLOOKUP(Table3[Symbol],Finalcial!$A$2:$P$493,13,FALSE)</f>
        <v>4.4800000000000004</v>
      </c>
      <c r="AI485" s="107">
        <f>VLOOKUP(Table3[Symbol],Finalcial!$A$2:$P$493,14,FALSE)</f>
        <v>3.29</v>
      </c>
      <c r="AJ485" s="108">
        <f t="shared" si="8"/>
        <v>-27.575023741690408</v>
      </c>
    </row>
    <row r="486" spans="1:36" ht="18.55" customHeight="1" x14ac:dyDescent="0.3">
      <c r="A486" s="38" t="s">
        <v>25</v>
      </c>
      <c r="B486" s="14" t="str">
        <f>VLOOKUP(Table3[Symbol],stockComparisonTrading_excel!$A$2:$X$562,2,FALSE)</f>
        <v>Consumer Products: Fashion</v>
      </c>
      <c r="C486" s="104">
        <f>VLOOKUP(Table3[Symbol],stockComparisonTrading_excel!$A$2:$X$562,3,FALSE)</f>
        <v>8</v>
      </c>
      <c r="D486" s="105">
        <f>VLOOKUP(Table3[Symbol],stockComparisonTrading_excel!$A$2:$X$562,18,FALSE)</f>
        <v>22.31</v>
      </c>
      <c r="E486" s="105">
        <f>VLOOKUP(Table3[Symbol],stockComparisonTrading_excel!$A$2:$X$562,18,FALSE)</f>
        <v>22.31</v>
      </c>
      <c r="F486" s="105">
        <f>VLOOKUP(Table3[Symbol],stockComparisonTrading_excel!$A$2:$X$562,18,FALSE)</f>
        <v>22.31</v>
      </c>
      <c r="G486" s="105">
        <f>VLOOKUP(Table3[Symbol],stockComparisonTrading_excel!$A$2:$X$562,18,FALSE)</f>
        <v>22.31</v>
      </c>
      <c r="H486" s="105">
        <f>VLOOKUP(Table3[Symbol],stockComparisonTrading_excel!$A$2:$X$562,18,FALSE)</f>
        <v>22.31</v>
      </c>
      <c r="I486" s="105">
        <f>VLOOKUP(Table3[Symbol],stockComparisonTrading_excel!$A$2:$X$562,18,FALSE)</f>
        <v>22.31</v>
      </c>
      <c r="J486" s="105">
        <f>VLOOKUP(Table3[Symbol],stockComparisonTrading_excel!$A$2:$X$562,18,FALSE)</f>
        <v>22.31</v>
      </c>
      <c r="K486" s="105">
        <f>VLOOKUP(Table3[Symbol],stockComparisonTrading_excel!$A$2:$X$562,18,FALSE)</f>
        <v>22.31</v>
      </c>
      <c r="L486" s="105">
        <f>VLOOKUP(Table3[Symbol],stockComparisonTrading_excel!$A$2:$X$562,18,FALSE)</f>
        <v>22.31</v>
      </c>
      <c r="M486" s="105">
        <f>VLOOKUP(Table3[Symbol],stockComparisonTrading_excel!$A$2:$X$562,18,FALSE)</f>
        <v>22.31</v>
      </c>
      <c r="N486" s="105">
        <f>VLOOKUP(Table3[Symbol],stockComparisonTrading_excel!$A$2:$X$562,18,FALSE)</f>
        <v>22.31</v>
      </c>
      <c r="O486" s="105">
        <f>VLOOKUP(Table3[Symbol],stockComparisonTrading_excel!$A$2:$X$562,17,FALSE)</f>
        <v>360036701.39999998</v>
      </c>
      <c r="P486" s="105">
        <f>VLOOKUP(Table3[Symbol],stockComparisonTrading_excel!$A$2:$X$562,18,FALSE)</f>
        <v>22.31</v>
      </c>
      <c r="Q486" s="105">
        <f>VLOOKUP(Table3[Symbol],stockComparisonTrading_excel!$A$2:$X$562,19,FALSE)</f>
        <v>0.37</v>
      </c>
      <c r="R486" s="105">
        <f>VLOOKUP(Table3[Symbol],stockComparisonTrading_excel!$A$2:$X$562,20,FALSE)</f>
        <v>21.57</v>
      </c>
      <c r="S486" s="105" t="str">
        <f>VLOOKUP(Table3[Symbol],stockComparisonTrading_excel!$A$2:$X$562,21,FALSE)</f>
        <v>-</v>
      </c>
      <c r="T486" s="105">
        <f>VLOOKUP(Table3[Symbol],stockComparisonTrading_excel!$A$2:$X$562,22,FALSE)</f>
        <v>2.8</v>
      </c>
      <c r="U486" s="105">
        <f>VLOOKUP(Table3[Symbol],stockComparisonTrading_excel!$A$2:$X$562,23,FALSE)</f>
        <v>45574266</v>
      </c>
      <c r="V486" s="105">
        <f>VLOOKUP(Table3[Symbol],stockComparisonTrading_excel!$A$2:$X$562,24,FALSE)</f>
        <v>10</v>
      </c>
      <c r="W486" s="106" t="e">
        <f>VLOOKUP(Table3[Symbol],Finalcial!$A$2:$P$493,2)</f>
        <v>#N/A</v>
      </c>
      <c r="X486" s="107" t="e">
        <f>VLOOKUP(Table3[Symbol],Finalcial!$A$2:$P$493,3)</f>
        <v>#N/A</v>
      </c>
      <c r="Y486" s="107">
        <f>VLOOKUP(Table3[Symbol],Finalcial!$A$2:$P$493,4,FALSE)</f>
        <v>1080211</v>
      </c>
      <c r="Z486" s="107">
        <f>VLOOKUP(Table3[Symbol],Finalcial!$A$2:$P$493,5,FALSE)</f>
        <v>97063</v>
      </c>
      <c r="AA486" s="107">
        <f>VLOOKUP(Table3[Symbol],Finalcial!$A$2:$P$493,6,FALSE)</f>
        <v>455743</v>
      </c>
      <c r="AB486" s="107">
        <f>VLOOKUP(Table3[Symbol],Finalcial!$A$2:$P$493,7,FALSE)</f>
        <v>983148</v>
      </c>
      <c r="AC486" s="107">
        <f>VLOOKUP(Table3[Symbol],Finalcial!$A$2:$P$493,8,FALSE)</f>
        <v>303416</v>
      </c>
      <c r="AD486" s="107">
        <f>VLOOKUP(Table3[Symbol],Finalcial!$A$2:$P$493,9,FALSE)</f>
        <v>-4465</v>
      </c>
      <c r="AE486" s="107">
        <f>VLOOKUP(Table3[Symbol],Finalcial!$A$2:$P$493,10,FALSE)</f>
        <v>-0.1</v>
      </c>
      <c r="AF486" s="107">
        <f>VLOOKUP(Table3[Symbol],Finalcial!$A$2:$P$493,11,FALSE)</f>
        <v>0.1</v>
      </c>
      <c r="AG486" s="107">
        <f>VLOOKUP(Table3[Symbol],Finalcial!$A$2:$P$493,12,FALSE)</f>
        <v>-1.47</v>
      </c>
      <c r="AH486" s="107">
        <f>VLOOKUP(Table3[Symbol],Finalcial!$A$2:$P$493,13,FALSE)</f>
        <v>1.5</v>
      </c>
      <c r="AI486" s="107">
        <f>VLOOKUP(Table3[Symbol],Finalcial!$A$2:$P$493,14,FALSE)</f>
        <v>1.66</v>
      </c>
      <c r="AJ486" s="108">
        <f t="shared" si="8"/>
        <v>-21.738633818589026</v>
      </c>
    </row>
    <row r="487" spans="1:36" ht="18.55" customHeight="1" x14ac:dyDescent="0.3">
      <c r="A487" s="64" t="s">
        <v>395</v>
      </c>
      <c r="B487" s="14" t="str">
        <f>VLOOKUP(Table3[Symbol],stockComparisonTrading_excel!$A$2:$X$562,2,FALSE)</f>
        <v>Services: Transportation &amp; Logistics</v>
      </c>
      <c r="C487" s="104">
        <f>VLOOKUP(Table3[Symbol],stockComparisonTrading_excel!$A$2:$X$562,3,FALSE)</f>
        <v>13.3</v>
      </c>
      <c r="D487" s="105" t="str">
        <f>VLOOKUP(Table3[Symbol],stockComparisonTrading_excel!$A$2:$X$562,18,FALSE)</f>
        <v>N/A</v>
      </c>
      <c r="E487" s="105" t="str">
        <f>VLOOKUP(Table3[Symbol],stockComparisonTrading_excel!$A$2:$X$562,18,FALSE)</f>
        <v>N/A</v>
      </c>
      <c r="F487" s="105" t="str">
        <f>VLOOKUP(Table3[Symbol],stockComparisonTrading_excel!$A$2:$X$562,18,FALSE)</f>
        <v>N/A</v>
      </c>
      <c r="G487" s="105" t="str">
        <f>VLOOKUP(Table3[Symbol],stockComparisonTrading_excel!$A$2:$X$562,18,FALSE)</f>
        <v>N/A</v>
      </c>
      <c r="H487" s="105" t="str">
        <f>VLOOKUP(Table3[Symbol],stockComparisonTrading_excel!$A$2:$X$562,18,FALSE)</f>
        <v>N/A</v>
      </c>
      <c r="I487" s="105" t="str">
        <f>VLOOKUP(Table3[Symbol],stockComparisonTrading_excel!$A$2:$X$562,18,FALSE)</f>
        <v>N/A</v>
      </c>
      <c r="J487" s="105" t="str">
        <f>VLOOKUP(Table3[Symbol],stockComparisonTrading_excel!$A$2:$X$562,18,FALSE)</f>
        <v>N/A</v>
      </c>
      <c r="K487" s="105" t="str">
        <f>VLOOKUP(Table3[Symbol],stockComparisonTrading_excel!$A$2:$X$562,18,FALSE)</f>
        <v>N/A</v>
      </c>
      <c r="L487" s="105" t="str">
        <f>VLOOKUP(Table3[Symbol],stockComparisonTrading_excel!$A$2:$X$562,18,FALSE)</f>
        <v>N/A</v>
      </c>
      <c r="M487" s="105" t="str">
        <f>VLOOKUP(Table3[Symbol],stockComparisonTrading_excel!$A$2:$X$562,18,FALSE)</f>
        <v>N/A</v>
      </c>
      <c r="N487" s="105" t="str">
        <f>VLOOKUP(Table3[Symbol],stockComparisonTrading_excel!$A$2:$X$562,18,FALSE)</f>
        <v>N/A</v>
      </c>
      <c r="O487" s="105">
        <f>VLOOKUP(Table3[Symbol],stockComparisonTrading_excel!$A$2:$X$562,17,FALSE)</f>
        <v>3417458385.5999999</v>
      </c>
      <c r="P487" s="105" t="str">
        <f>VLOOKUP(Table3[Symbol],stockComparisonTrading_excel!$A$2:$X$562,18,FALSE)</f>
        <v>N/A</v>
      </c>
      <c r="Q487" s="105">
        <f>VLOOKUP(Table3[Symbol],stockComparisonTrading_excel!$A$2:$X$562,19,FALSE)</f>
        <v>2.79</v>
      </c>
      <c r="R487" s="105">
        <f>VLOOKUP(Table3[Symbol],stockComparisonTrading_excel!$A$2:$X$562,20,FALSE)</f>
        <v>6.77</v>
      </c>
      <c r="S487" s="105">
        <f>VLOOKUP(Table3[Symbol],stockComparisonTrading_excel!$A$2:$X$562,21,FALSE)</f>
        <v>0.12</v>
      </c>
      <c r="T487" s="105">
        <f>VLOOKUP(Table3[Symbol],stockComparisonTrading_excel!$A$2:$X$562,22,FALSE)</f>
        <v>80.790000000000006</v>
      </c>
      <c r="U487" s="105">
        <f>VLOOKUP(Table3[Symbol],stockComparisonTrading_excel!$A$2:$X$562,23,FALSE)</f>
        <v>180817904</v>
      </c>
      <c r="V487" s="105">
        <f>VLOOKUP(Table3[Symbol],stockComparisonTrading_excel!$A$2:$X$562,24,FALSE)</f>
        <v>1</v>
      </c>
      <c r="W487" s="106" t="str">
        <f>VLOOKUP(Table3[Symbol],Finalcial!$A$2:$P$493,2)</f>
        <v>Q4/2012</v>
      </c>
      <c r="X487" s="107">
        <f>VLOOKUP(Table3[Symbol],Finalcial!$A$2:$P$493,3)</f>
        <v>41274</v>
      </c>
      <c r="Y487" s="107">
        <f>VLOOKUP(Table3[Symbol],Finalcial!$A$2:$P$493,4,FALSE)</f>
        <v>4447242</v>
      </c>
      <c r="Z487" s="107">
        <f>VLOOKUP(Table3[Symbol],Finalcial!$A$2:$P$493,5,FALSE)</f>
        <v>2915118</v>
      </c>
      <c r="AA487" s="107">
        <f>VLOOKUP(Table3[Symbol],Finalcial!$A$2:$P$493,6,FALSE)</f>
        <v>180818</v>
      </c>
      <c r="AB487" s="107">
        <f>VLOOKUP(Table3[Symbol],Finalcial!$A$2:$P$493,7,FALSE)</f>
        <v>1529473</v>
      </c>
      <c r="AC487" s="107">
        <f>VLOOKUP(Table3[Symbol],Finalcial!$A$2:$P$493,8,FALSE)</f>
        <v>535339</v>
      </c>
      <c r="AD487" s="107">
        <f>VLOOKUP(Table3[Symbol],Finalcial!$A$2:$P$493,9,FALSE)</f>
        <v>-23719</v>
      </c>
      <c r="AE487" s="107">
        <f>VLOOKUP(Table3[Symbol],Finalcial!$A$2:$P$493,10,FALSE)</f>
        <v>-0.1</v>
      </c>
      <c r="AF487" s="107">
        <f>VLOOKUP(Table3[Symbol],Finalcial!$A$2:$P$493,11,FALSE)</f>
        <v>1.91</v>
      </c>
      <c r="AG487" s="107">
        <f>VLOOKUP(Table3[Symbol],Finalcial!$A$2:$P$493,12,FALSE)</f>
        <v>-4.43</v>
      </c>
      <c r="AH487" s="107">
        <f>VLOOKUP(Table3[Symbol],Finalcial!$A$2:$P$493,13,FALSE)</f>
        <v>-0.17</v>
      </c>
      <c r="AI487" s="107">
        <f>VLOOKUP(Table3[Symbol],Finalcial!$A$2:$P$493,14,FALSE)</f>
        <v>-9.3000000000000007</v>
      </c>
      <c r="AJ487" s="108">
        <f t="shared" si="8"/>
        <v>-122.90223027952274</v>
      </c>
    </row>
    <row r="488" spans="1:36" ht="18.55" customHeight="1" x14ac:dyDescent="0.3">
      <c r="A488" s="43" t="s">
        <v>469</v>
      </c>
      <c r="B488" s="14" t="str">
        <f>VLOOKUP(Table3[Symbol],stockComparisonTrading_excel!$A$2:$X$562,2,FALSE)</f>
        <v>Agribusiness</v>
      </c>
      <c r="C488" s="104">
        <f>VLOOKUP(Table3[Symbol],stockComparisonTrading_excel!$A$2:$X$562,3,FALSE)</f>
        <v>0.54</v>
      </c>
      <c r="D488" s="105">
        <f>VLOOKUP(Table3[Symbol],stockComparisonTrading_excel!$A$2:$X$562,18,FALSE)</f>
        <v>6.92</v>
      </c>
      <c r="E488" s="105">
        <f>VLOOKUP(Table3[Symbol],stockComparisonTrading_excel!$A$2:$X$562,18,FALSE)</f>
        <v>6.92</v>
      </c>
      <c r="F488" s="105">
        <f>VLOOKUP(Table3[Symbol],stockComparisonTrading_excel!$A$2:$X$562,18,FALSE)</f>
        <v>6.92</v>
      </c>
      <c r="G488" s="105">
        <f>VLOOKUP(Table3[Symbol],stockComparisonTrading_excel!$A$2:$X$562,18,FALSE)</f>
        <v>6.92</v>
      </c>
      <c r="H488" s="105">
        <f>VLOOKUP(Table3[Symbol],stockComparisonTrading_excel!$A$2:$X$562,18,FALSE)</f>
        <v>6.92</v>
      </c>
      <c r="I488" s="105">
        <f>VLOOKUP(Table3[Symbol],stockComparisonTrading_excel!$A$2:$X$562,18,FALSE)</f>
        <v>6.92</v>
      </c>
      <c r="J488" s="105">
        <f>VLOOKUP(Table3[Symbol],stockComparisonTrading_excel!$A$2:$X$562,18,FALSE)</f>
        <v>6.92</v>
      </c>
      <c r="K488" s="105">
        <f>VLOOKUP(Table3[Symbol],stockComparisonTrading_excel!$A$2:$X$562,18,FALSE)</f>
        <v>6.92</v>
      </c>
      <c r="L488" s="105">
        <f>VLOOKUP(Table3[Symbol],stockComparisonTrading_excel!$A$2:$X$562,18,FALSE)</f>
        <v>6.92</v>
      </c>
      <c r="M488" s="105">
        <f>VLOOKUP(Table3[Symbol],stockComparisonTrading_excel!$A$2:$X$562,18,FALSE)</f>
        <v>6.92</v>
      </c>
      <c r="N488" s="105">
        <f>VLOOKUP(Table3[Symbol],stockComparisonTrading_excel!$A$2:$X$562,18,FALSE)</f>
        <v>6.92</v>
      </c>
      <c r="O488" s="105">
        <f>VLOOKUP(Table3[Symbol],stockComparisonTrading_excel!$A$2:$X$562,17,FALSE)</f>
        <v>10928795.4</v>
      </c>
      <c r="P488" s="105">
        <f>VLOOKUP(Table3[Symbol],stockComparisonTrading_excel!$A$2:$X$562,18,FALSE)</f>
        <v>6.92</v>
      </c>
      <c r="Q488" s="105" t="str">
        <f>VLOOKUP(Table3[Symbol],stockComparisonTrading_excel!$A$2:$X$562,19,FALSE)</f>
        <v>N/A</v>
      </c>
      <c r="R488" s="105">
        <f>VLOOKUP(Table3[Symbol],stockComparisonTrading_excel!$A$2:$X$562,20,FALSE)</f>
        <v>-1.87</v>
      </c>
      <c r="S488" s="105" t="str">
        <f>VLOOKUP(Table3[Symbol],stockComparisonTrading_excel!$A$2:$X$562,21,FALSE)</f>
        <v>-</v>
      </c>
      <c r="T488" s="105" t="str">
        <f>VLOOKUP(Table3[Symbol],stockComparisonTrading_excel!$A$2:$X$562,22,FALSE)</f>
        <v>-</v>
      </c>
      <c r="U488" s="105">
        <f>VLOOKUP(Table3[Symbol],stockComparisonTrading_excel!$A$2:$X$562,23,FALSE)</f>
        <v>120238510</v>
      </c>
      <c r="V488" s="105">
        <f>VLOOKUP(Table3[Symbol],stockComparisonTrading_excel!$A$2:$X$562,24,FALSE)</f>
        <v>0.5</v>
      </c>
      <c r="W488" s="106" t="str">
        <f>VLOOKUP(Table3[Symbol],Finalcial!$A$2:$P$493,2)</f>
        <v>Q1/2013</v>
      </c>
      <c r="X488" s="107">
        <f>VLOOKUP(Table3[Symbol],Finalcial!$A$2:$P$493,3)</f>
        <v>41364</v>
      </c>
      <c r="Y488" s="107">
        <f>VLOOKUP(Table3[Symbol],Finalcial!$A$2:$P$493,4,FALSE)</f>
        <v>474139</v>
      </c>
      <c r="Z488" s="107">
        <f>VLOOKUP(Table3[Symbol],Finalcial!$A$2:$P$493,5,FALSE)</f>
        <v>698654</v>
      </c>
      <c r="AA488" s="107">
        <f>VLOOKUP(Table3[Symbol],Finalcial!$A$2:$P$493,6,FALSE)</f>
        <v>60119</v>
      </c>
      <c r="AB488" s="107">
        <f>VLOOKUP(Table3[Symbol],Finalcial!$A$2:$P$493,7,FALSE)</f>
        <v>-224515</v>
      </c>
      <c r="AC488" s="107">
        <f>VLOOKUP(Table3[Symbol],Finalcial!$A$2:$P$493,8,FALSE)</f>
        <v>230320</v>
      </c>
      <c r="AD488" s="107">
        <f>VLOOKUP(Table3[Symbol],Finalcial!$A$2:$P$493,9,FALSE)</f>
        <v>-13363</v>
      </c>
      <c r="AE488" s="107">
        <f>VLOOKUP(Table3[Symbol],Finalcial!$A$2:$P$493,10,FALSE)</f>
        <v>-0.11</v>
      </c>
      <c r="AF488" s="107" t="str">
        <f>VLOOKUP(Table3[Symbol],Finalcial!$A$2:$P$493,11,FALSE)</f>
        <v>N/A</v>
      </c>
      <c r="AG488" s="107">
        <f>VLOOKUP(Table3[Symbol],Finalcial!$A$2:$P$493,12,FALSE)</f>
        <v>-5.8</v>
      </c>
      <c r="AH488" s="107">
        <f>VLOOKUP(Table3[Symbol],Finalcial!$A$2:$P$493,13,FALSE)</f>
        <v>4.67</v>
      </c>
      <c r="AI488" s="107" t="str">
        <f>VLOOKUP(Table3[Symbol],Finalcial!$A$2:$P$493,14,FALSE)</f>
        <v>N/A</v>
      </c>
      <c r="AJ488" s="108">
        <f t="shared" si="8"/>
        <v>-52.282720945895385</v>
      </c>
    </row>
    <row r="489" spans="1:36" ht="18.55" customHeight="1" x14ac:dyDescent="0.3">
      <c r="A489" s="38" t="s">
        <v>47</v>
      </c>
      <c r="B489" s="14" t="str">
        <f>VLOOKUP(Table3[Symbol],stockComparisonTrading_excel!$A$2:$X$562,2,FALSE)</f>
        <v>Agribusiness</v>
      </c>
      <c r="C489" s="104">
        <f>VLOOKUP(Table3[Symbol],stockComparisonTrading_excel!$A$2:$X$562,3,FALSE)</f>
        <v>3.66</v>
      </c>
      <c r="D489" s="105" t="str">
        <f>VLOOKUP(Table3[Symbol],stockComparisonTrading_excel!$A$2:$X$562,18,FALSE)</f>
        <v>N/A</v>
      </c>
      <c r="E489" s="105" t="str">
        <f>VLOOKUP(Table3[Symbol],stockComparisonTrading_excel!$A$2:$X$562,18,FALSE)</f>
        <v>N/A</v>
      </c>
      <c r="F489" s="105" t="str">
        <f>VLOOKUP(Table3[Symbol],stockComparisonTrading_excel!$A$2:$X$562,18,FALSE)</f>
        <v>N/A</v>
      </c>
      <c r="G489" s="105" t="str">
        <f>VLOOKUP(Table3[Symbol],stockComparisonTrading_excel!$A$2:$X$562,18,FALSE)</f>
        <v>N/A</v>
      </c>
      <c r="H489" s="105" t="str">
        <f>VLOOKUP(Table3[Symbol],stockComparisonTrading_excel!$A$2:$X$562,18,FALSE)</f>
        <v>N/A</v>
      </c>
      <c r="I489" s="105" t="str">
        <f>VLOOKUP(Table3[Symbol],stockComparisonTrading_excel!$A$2:$X$562,18,FALSE)</f>
        <v>N/A</v>
      </c>
      <c r="J489" s="105" t="str">
        <f>VLOOKUP(Table3[Symbol],stockComparisonTrading_excel!$A$2:$X$562,18,FALSE)</f>
        <v>N/A</v>
      </c>
      <c r="K489" s="105" t="str">
        <f>VLOOKUP(Table3[Symbol],stockComparisonTrading_excel!$A$2:$X$562,18,FALSE)</f>
        <v>N/A</v>
      </c>
      <c r="L489" s="105" t="str">
        <f>VLOOKUP(Table3[Symbol],stockComparisonTrading_excel!$A$2:$X$562,18,FALSE)</f>
        <v>N/A</v>
      </c>
      <c r="M489" s="105" t="str">
        <f>VLOOKUP(Table3[Symbol],stockComparisonTrading_excel!$A$2:$X$562,18,FALSE)</f>
        <v>N/A</v>
      </c>
      <c r="N489" s="105" t="str">
        <f>VLOOKUP(Table3[Symbol],stockComparisonTrading_excel!$A$2:$X$562,18,FALSE)</f>
        <v>N/A</v>
      </c>
      <c r="O489" s="105">
        <f>VLOOKUP(Table3[Symbol],stockComparisonTrading_excel!$A$2:$X$562,17,FALSE)</f>
        <v>1266371638</v>
      </c>
      <c r="P489" s="105" t="str">
        <f>VLOOKUP(Table3[Symbol],stockComparisonTrading_excel!$A$2:$X$562,18,FALSE)</f>
        <v>N/A</v>
      </c>
      <c r="Q489" s="105">
        <f>VLOOKUP(Table3[Symbol],stockComparisonTrading_excel!$A$2:$X$562,19,FALSE)</f>
        <v>0.62</v>
      </c>
      <c r="R489" s="105">
        <f>VLOOKUP(Table3[Symbol],stockComparisonTrading_excel!$A$2:$X$562,20,FALSE)</f>
        <v>5.68</v>
      </c>
      <c r="S489" s="105" t="str">
        <f>VLOOKUP(Table3[Symbol],stockComparisonTrading_excel!$A$2:$X$562,21,FALSE)</f>
        <v>-</v>
      </c>
      <c r="T489" s="105">
        <f>VLOOKUP(Table3[Symbol],stockComparisonTrading_excel!$A$2:$X$562,22,FALSE)</f>
        <v>4.43</v>
      </c>
      <c r="U489" s="105">
        <f>VLOOKUP(Table3[Symbol],stockComparisonTrading_excel!$A$2:$X$562,23,FALSE)</f>
        <v>361820468</v>
      </c>
      <c r="V489" s="105">
        <f>VLOOKUP(Table3[Symbol],stockComparisonTrading_excel!$A$2:$X$562,24,FALSE)</f>
        <v>1</v>
      </c>
      <c r="W489" s="106" t="str">
        <f>VLOOKUP(Table3[Symbol],Finalcial!$A$2:$P$493,2)</f>
        <v>Q1/2013</v>
      </c>
      <c r="X489" s="107">
        <f>VLOOKUP(Table3[Symbol],Finalcial!$A$2:$P$493,3)</f>
        <v>41364</v>
      </c>
      <c r="Y489" s="107">
        <f>VLOOKUP(Table3[Symbol],Finalcial!$A$2:$P$493,4,FALSE)</f>
        <v>6855004</v>
      </c>
      <c r="Z489" s="107">
        <f>VLOOKUP(Table3[Symbol],Finalcial!$A$2:$P$493,5,FALSE)</f>
        <v>4799580</v>
      </c>
      <c r="AA489" s="107">
        <f>VLOOKUP(Table3[Symbol],Finalcial!$A$2:$P$493,6,FALSE)</f>
        <v>361820</v>
      </c>
      <c r="AB489" s="107">
        <f>VLOOKUP(Table3[Symbol],Finalcial!$A$2:$P$493,7,FALSE)</f>
        <v>2055424</v>
      </c>
      <c r="AC489" s="107">
        <f>VLOOKUP(Table3[Symbol],Finalcial!$A$2:$P$493,8,FALSE)</f>
        <v>2639681</v>
      </c>
      <c r="AD489" s="107">
        <f>VLOOKUP(Table3[Symbol],Finalcial!$A$2:$P$493,9,FALSE)</f>
        <v>-51186</v>
      </c>
      <c r="AE489" s="107">
        <f>VLOOKUP(Table3[Symbol],Finalcial!$A$2:$P$493,10,FALSE)</f>
        <v>-0.14000000000000001</v>
      </c>
      <c r="AF489" s="107">
        <f>VLOOKUP(Table3[Symbol],Finalcial!$A$2:$P$493,11,FALSE)</f>
        <v>2.34</v>
      </c>
      <c r="AG489" s="107">
        <f>VLOOKUP(Table3[Symbol],Finalcial!$A$2:$P$493,12,FALSE)</f>
        <v>-1.94</v>
      </c>
      <c r="AH489" s="107">
        <f>VLOOKUP(Table3[Symbol],Finalcial!$A$2:$P$493,13,FALSE)</f>
        <v>2.5</v>
      </c>
      <c r="AI489" s="107">
        <f>VLOOKUP(Table3[Symbol],Finalcial!$A$2:$P$493,14,FALSE)</f>
        <v>-2.0099999999999998</v>
      </c>
      <c r="AJ489" s="108">
        <f t="shared" si="8"/>
        <v>-93.767436408392925</v>
      </c>
    </row>
    <row r="490" spans="1:36" ht="18.55" customHeight="1" x14ac:dyDescent="0.3">
      <c r="A490" s="38" t="s">
        <v>344</v>
      </c>
      <c r="B490" s="14" t="str">
        <f>VLOOKUP(Table3[Symbol],stockComparisonTrading_excel!$A$2:$X$562,2,FALSE)</f>
        <v>Consumer Products: Fashion</v>
      </c>
      <c r="C490" s="104">
        <f>VLOOKUP(Table3[Symbol],stockComparisonTrading_excel!$A$2:$X$562,3,FALSE)</f>
        <v>9.8000000000000007</v>
      </c>
      <c r="D490" s="105">
        <f>VLOOKUP(Table3[Symbol],stockComparisonTrading_excel!$A$2:$X$562,18,FALSE)</f>
        <v>34.92</v>
      </c>
      <c r="E490" s="105">
        <f>VLOOKUP(Table3[Symbol],stockComparisonTrading_excel!$A$2:$X$562,18,FALSE)</f>
        <v>34.92</v>
      </c>
      <c r="F490" s="105">
        <f>VLOOKUP(Table3[Symbol],stockComparisonTrading_excel!$A$2:$X$562,18,FALSE)</f>
        <v>34.92</v>
      </c>
      <c r="G490" s="105">
        <f>VLOOKUP(Table3[Symbol],stockComparisonTrading_excel!$A$2:$X$562,18,FALSE)</f>
        <v>34.92</v>
      </c>
      <c r="H490" s="105">
        <f>VLOOKUP(Table3[Symbol],stockComparisonTrading_excel!$A$2:$X$562,18,FALSE)</f>
        <v>34.92</v>
      </c>
      <c r="I490" s="105">
        <f>VLOOKUP(Table3[Symbol],stockComparisonTrading_excel!$A$2:$X$562,18,FALSE)</f>
        <v>34.92</v>
      </c>
      <c r="J490" s="105">
        <f>VLOOKUP(Table3[Symbol],stockComparisonTrading_excel!$A$2:$X$562,18,FALSE)</f>
        <v>34.92</v>
      </c>
      <c r="K490" s="105">
        <f>VLOOKUP(Table3[Symbol],stockComparisonTrading_excel!$A$2:$X$562,18,FALSE)</f>
        <v>34.92</v>
      </c>
      <c r="L490" s="105">
        <f>VLOOKUP(Table3[Symbol],stockComparisonTrading_excel!$A$2:$X$562,18,FALSE)</f>
        <v>34.92</v>
      </c>
      <c r="M490" s="105">
        <f>VLOOKUP(Table3[Symbol],stockComparisonTrading_excel!$A$2:$X$562,18,FALSE)</f>
        <v>34.92</v>
      </c>
      <c r="N490" s="105">
        <f>VLOOKUP(Table3[Symbol],stockComparisonTrading_excel!$A$2:$X$562,18,FALSE)</f>
        <v>34.92</v>
      </c>
      <c r="O490" s="105">
        <f>VLOOKUP(Table3[Symbol],stockComparisonTrading_excel!$A$2:$X$562,17,FALSE)</f>
        <v>259200000</v>
      </c>
      <c r="P490" s="105">
        <f>VLOOKUP(Table3[Symbol],stockComparisonTrading_excel!$A$2:$X$562,18,FALSE)</f>
        <v>34.92</v>
      </c>
      <c r="Q490" s="105">
        <f>VLOOKUP(Table3[Symbol],stockComparisonTrading_excel!$A$2:$X$562,19,FALSE)</f>
        <v>0.48</v>
      </c>
      <c r="R490" s="105">
        <f>VLOOKUP(Table3[Symbol],stockComparisonTrading_excel!$A$2:$X$562,20,FALSE)</f>
        <v>22.64</v>
      </c>
      <c r="S490" s="105">
        <f>VLOOKUP(Table3[Symbol],stockComparisonTrading_excel!$A$2:$X$562,21,FALSE)</f>
        <v>2.31</v>
      </c>
      <c r="T490" s="105">
        <f>VLOOKUP(Table3[Symbol],stockComparisonTrading_excel!$A$2:$X$562,22,FALSE)</f>
        <v>1.05</v>
      </c>
      <c r="U490" s="105">
        <f>VLOOKUP(Table3[Symbol],stockComparisonTrading_excel!$A$2:$X$562,23,FALSE)</f>
        <v>24000000</v>
      </c>
      <c r="V490" s="105">
        <f>VLOOKUP(Table3[Symbol],stockComparisonTrading_excel!$A$2:$X$562,24,FALSE)</f>
        <v>10</v>
      </c>
      <c r="W490" s="106" t="str">
        <f>VLOOKUP(Table3[Symbol],Finalcial!$A$2:$P$493,2)</f>
        <v>Q4/2012</v>
      </c>
      <c r="X490" s="107">
        <f>VLOOKUP(Table3[Symbol],Finalcial!$A$2:$P$493,3)</f>
        <v>41274</v>
      </c>
      <c r="Y490" s="107">
        <f>VLOOKUP(Table3[Symbol],Finalcial!$A$2:$P$493,4,FALSE)</f>
        <v>613507.86</v>
      </c>
      <c r="Z490" s="107">
        <f>VLOOKUP(Table3[Symbol],Finalcial!$A$2:$P$493,5,FALSE)</f>
        <v>70167.72</v>
      </c>
      <c r="AA490" s="107">
        <f>VLOOKUP(Table3[Symbol],Finalcial!$A$2:$P$493,6,FALSE)</f>
        <v>240000</v>
      </c>
      <c r="AB490" s="107">
        <f>VLOOKUP(Table3[Symbol],Finalcial!$A$2:$P$493,7,FALSE)</f>
        <v>543340.14</v>
      </c>
      <c r="AC490" s="107">
        <f>VLOOKUP(Table3[Symbol],Finalcial!$A$2:$P$493,8,FALSE)</f>
        <v>33590.79</v>
      </c>
      <c r="AD490" s="107">
        <f>VLOOKUP(Table3[Symbol],Finalcial!$A$2:$P$493,9,FALSE)</f>
        <v>-3268.91</v>
      </c>
      <c r="AE490" s="107">
        <f>VLOOKUP(Table3[Symbol],Finalcial!$A$2:$P$493,10,FALSE)</f>
        <v>-0.14000000000000001</v>
      </c>
      <c r="AF490" s="107">
        <f>VLOOKUP(Table3[Symbol],Finalcial!$A$2:$P$493,11,FALSE)</f>
        <v>0.13</v>
      </c>
      <c r="AG490" s="107">
        <f>VLOOKUP(Table3[Symbol],Finalcial!$A$2:$P$493,12,FALSE)</f>
        <v>-9.73</v>
      </c>
      <c r="AH490" s="107">
        <f>VLOOKUP(Table3[Symbol],Finalcial!$A$2:$P$493,13,FALSE)</f>
        <v>1.21</v>
      </c>
      <c r="AI490" s="107">
        <f>VLOOKUP(Table3[Symbol],Finalcial!$A$2:$P$493,14,FALSE)</f>
        <v>1.36</v>
      </c>
      <c r="AJ490" s="108">
        <f t="shared" si="8"/>
        <v>-21.465173406425997</v>
      </c>
    </row>
    <row r="491" spans="1:36" ht="18.55" customHeight="1" x14ac:dyDescent="0.3">
      <c r="A491" s="43" t="s">
        <v>391</v>
      </c>
      <c r="B491" s="14" t="str">
        <f>VLOOKUP(Table3[Symbol],stockComparisonTrading_excel!$A$2:$X$562,2,FALSE)</f>
        <v>Food and Beverage</v>
      </c>
      <c r="C491" s="104">
        <f>VLOOKUP(Table3[Symbol],stockComparisonTrading_excel!$A$2:$X$562,3,FALSE)</f>
        <v>13.9</v>
      </c>
      <c r="D491" s="105">
        <f>VLOOKUP(Table3[Symbol],stockComparisonTrading_excel!$A$2:$X$562,18,FALSE)</f>
        <v>9.0399999999999991</v>
      </c>
      <c r="E491" s="105">
        <f>VLOOKUP(Table3[Symbol],stockComparisonTrading_excel!$A$2:$X$562,18,FALSE)</f>
        <v>9.0399999999999991</v>
      </c>
      <c r="F491" s="105">
        <f>VLOOKUP(Table3[Symbol],stockComparisonTrading_excel!$A$2:$X$562,18,FALSE)</f>
        <v>9.0399999999999991</v>
      </c>
      <c r="G491" s="105">
        <f>VLOOKUP(Table3[Symbol],stockComparisonTrading_excel!$A$2:$X$562,18,FALSE)</f>
        <v>9.0399999999999991</v>
      </c>
      <c r="H491" s="105">
        <f>VLOOKUP(Table3[Symbol],stockComparisonTrading_excel!$A$2:$X$562,18,FALSE)</f>
        <v>9.0399999999999991</v>
      </c>
      <c r="I491" s="105">
        <f>VLOOKUP(Table3[Symbol],stockComparisonTrading_excel!$A$2:$X$562,18,FALSE)</f>
        <v>9.0399999999999991</v>
      </c>
      <c r="J491" s="105">
        <f>VLOOKUP(Table3[Symbol],stockComparisonTrading_excel!$A$2:$X$562,18,FALSE)</f>
        <v>9.0399999999999991</v>
      </c>
      <c r="K491" s="105">
        <f>VLOOKUP(Table3[Symbol],stockComparisonTrading_excel!$A$2:$X$562,18,FALSE)</f>
        <v>9.0399999999999991</v>
      </c>
      <c r="L491" s="105">
        <f>VLOOKUP(Table3[Symbol],stockComparisonTrading_excel!$A$2:$X$562,18,FALSE)</f>
        <v>9.0399999999999991</v>
      </c>
      <c r="M491" s="105">
        <f>VLOOKUP(Table3[Symbol],stockComparisonTrading_excel!$A$2:$X$562,18,FALSE)</f>
        <v>9.0399999999999991</v>
      </c>
      <c r="N491" s="105">
        <f>VLOOKUP(Table3[Symbol],stockComparisonTrading_excel!$A$2:$X$562,18,FALSE)</f>
        <v>9.0399999999999991</v>
      </c>
      <c r="O491" s="105">
        <f>VLOOKUP(Table3[Symbol],stockComparisonTrading_excel!$A$2:$X$562,17,FALSE)</f>
        <v>2672990100</v>
      </c>
      <c r="P491" s="105">
        <f>VLOOKUP(Table3[Symbol],stockComparisonTrading_excel!$A$2:$X$562,18,FALSE)</f>
        <v>9.0399999999999991</v>
      </c>
      <c r="Q491" s="105">
        <f>VLOOKUP(Table3[Symbol],stockComparisonTrading_excel!$A$2:$X$562,19,FALSE)</f>
        <v>1.51</v>
      </c>
      <c r="R491" s="105">
        <f>VLOOKUP(Table3[Symbol],stockComparisonTrading_excel!$A$2:$X$562,20,FALSE)</f>
        <v>6.56</v>
      </c>
      <c r="S491" s="105">
        <f>VLOOKUP(Table3[Symbol],stockComparisonTrading_excel!$A$2:$X$562,21,FALSE)</f>
        <v>5.25</v>
      </c>
      <c r="T491" s="105">
        <f>VLOOKUP(Table3[Symbol],stockComparisonTrading_excel!$A$2:$X$562,22,FALSE)</f>
        <v>6.16</v>
      </c>
      <c r="U491" s="105">
        <f>VLOOKUP(Table3[Symbol],stockComparisonTrading_excel!$A$2:$X$562,23,FALSE)</f>
        <v>269999000</v>
      </c>
      <c r="V491" s="105">
        <f>VLOOKUP(Table3[Symbol],stockComparisonTrading_excel!$A$2:$X$562,24,FALSE)</f>
        <v>1</v>
      </c>
      <c r="W491" s="106" t="str">
        <f>VLOOKUP(Table3[Symbol],Finalcial!$A$2:$P$493,2)</f>
        <v>Q4/2012</v>
      </c>
      <c r="X491" s="107">
        <f>VLOOKUP(Table3[Symbol],Finalcial!$A$2:$P$493,3)</f>
        <v>41274</v>
      </c>
      <c r="Y491" s="107">
        <f>VLOOKUP(Table3[Symbol],Finalcial!$A$2:$P$493,4,FALSE)</f>
        <v>3122976</v>
      </c>
      <c r="Z491" s="107">
        <f>VLOOKUP(Table3[Symbol],Finalcial!$A$2:$P$493,5,FALSE)</f>
        <v>1136074</v>
      </c>
      <c r="AA491" s="107">
        <f>VLOOKUP(Table3[Symbol],Finalcial!$A$2:$P$493,6,FALSE)</f>
        <v>269999</v>
      </c>
      <c r="AB491" s="107">
        <f>VLOOKUP(Table3[Symbol],Finalcial!$A$2:$P$493,7,FALSE)</f>
        <v>1680071</v>
      </c>
      <c r="AC491" s="107">
        <f>VLOOKUP(Table3[Symbol],Finalcial!$A$2:$P$493,8,FALSE)</f>
        <v>1445159</v>
      </c>
      <c r="AD491" s="107">
        <f>VLOOKUP(Table3[Symbol],Finalcial!$A$2:$P$493,9,FALSE)</f>
        <v>-41533</v>
      </c>
      <c r="AE491" s="107">
        <f>VLOOKUP(Table3[Symbol],Finalcial!$A$2:$P$493,10,FALSE)</f>
        <v>-0.16</v>
      </c>
      <c r="AF491" s="107">
        <f>VLOOKUP(Table3[Symbol],Finalcial!$A$2:$P$493,11,FALSE)</f>
        <v>0.68</v>
      </c>
      <c r="AG491" s="107">
        <f>VLOOKUP(Table3[Symbol],Finalcial!$A$2:$P$493,12,FALSE)</f>
        <v>-2.87</v>
      </c>
      <c r="AH491" s="107">
        <f>VLOOKUP(Table3[Symbol],Finalcial!$A$2:$P$493,13,FALSE)</f>
        <v>11.45</v>
      </c>
      <c r="AI491" s="107">
        <f>VLOOKUP(Table3[Symbol],Finalcial!$A$2:$P$493,14,FALSE)</f>
        <v>10</v>
      </c>
      <c r="AJ491" s="108">
        <f t="shared" si="8"/>
        <v>-27.353526111766548</v>
      </c>
    </row>
    <row r="492" spans="1:36" ht="18.55" customHeight="1" x14ac:dyDescent="0.3">
      <c r="A492" s="38" t="s">
        <v>390</v>
      </c>
      <c r="B492" s="14" t="str">
        <f>VLOOKUP(Table3[Symbol],stockComparisonTrading_excel!$A$2:$X$562,2,FALSE)</f>
        <v>Food and Beverage</v>
      </c>
      <c r="C492" s="104">
        <f>VLOOKUP(Table3[Symbol],stockComparisonTrading_excel!$A$2:$X$562,3,FALSE)</f>
        <v>196</v>
      </c>
      <c r="D492" s="105">
        <f>VLOOKUP(Table3[Symbol],stockComparisonTrading_excel!$A$2:$X$562,18,FALSE)</f>
        <v>279.67</v>
      </c>
      <c r="E492" s="105">
        <f>VLOOKUP(Table3[Symbol],stockComparisonTrading_excel!$A$2:$X$562,18,FALSE)</f>
        <v>279.67</v>
      </c>
      <c r="F492" s="105">
        <f>VLOOKUP(Table3[Symbol],stockComparisonTrading_excel!$A$2:$X$562,18,FALSE)</f>
        <v>279.67</v>
      </c>
      <c r="G492" s="105">
        <f>VLOOKUP(Table3[Symbol],stockComparisonTrading_excel!$A$2:$X$562,18,FALSE)</f>
        <v>279.67</v>
      </c>
      <c r="H492" s="105">
        <f>VLOOKUP(Table3[Symbol],stockComparisonTrading_excel!$A$2:$X$562,18,FALSE)</f>
        <v>279.67</v>
      </c>
      <c r="I492" s="105">
        <f>VLOOKUP(Table3[Symbol],stockComparisonTrading_excel!$A$2:$X$562,18,FALSE)</f>
        <v>279.67</v>
      </c>
      <c r="J492" s="105">
        <f>VLOOKUP(Table3[Symbol],stockComparisonTrading_excel!$A$2:$X$562,18,FALSE)</f>
        <v>279.67</v>
      </c>
      <c r="K492" s="105">
        <f>VLOOKUP(Table3[Symbol],stockComparisonTrading_excel!$A$2:$X$562,18,FALSE)</f>
        <v>279.67</v>
      </c>
      <c r="L492" s="105">
        <f>VLOOKUP(Table3[Symbol],stockComparisonTrading_excel!$A$2:$X$562,18,FALSE)</f>
        <v>279.67</v>
      </c>
      <c r="M492" s="105">
        <f>VLOOKUP(Table3[Symbol],stockComparisonTrading_excel!$A$2:$X$562,18,FALSE)</f>
        <v>279.67</v>
      </c>
      <c r="N492" s="105">
        <f>VLOOKUP(Table3[Symbol],stockComparisonTrading_excel!$A$2:$X$562,18,FALSE)</f>
        <v>279.67</v>
      </c>
      <c r="O492" s="105">
        <f>VLOOKUP(Table3[Symbol],stockComparisonTrading_excel!$A$2:$X$562,17,FALSE)</f>
        <v>46532584700</v>
      </c>
      <c r="P492" s="105">
        <f>VLOOKUP(Table3[Symbol],stockComparisonTrading_excel!$A$2:$X$562,18,FALSE)</f>
        <v>279.67</v>
      </c>
      <c r="Q492" s="105">
        <f>VLOOKUP(Table3[Symbol],stockComparisonTrading_excel!$A$2:$X$562,19,FALSE)</f>
        <v>5.38</v>
      </c>
      <c r="R492" s="105">
        <f>VLOOKUP(Table3[Symbol],stockComparisonTrading_excel!$A$2:$X$562,20,FALSE)</f>
        <v>32.549999999999997</v>
      </c>
      <c r="S492" s="105">
        <f>VLOOKUP(Table3[Symbol],stockComparisonTrading_excel!$A$2:$X$562,21,FALSE)</f>
        <v>1.43</v>
      </c>
      <c r="T492" s="105">
        <f>VLOOKUP(Table3[Symbol],stockComparisonTrading_excel!$A$2:$X$562,22,FALSE)</f>
        <v>0.53</v>
      </c>
      <c r="U492" s="105">
        <f>VLOOKUP(Table3[Symbol],stockComparisonTrading_excel!$A$2:$X$562,23,FALSE)</f>
        <v>265900484</v>
      </c>
      <c r="V492" s="105">
        <f>VLOOKUP(Table3[Symbol],stockComparisonTrading_excel!$A$2:$X$562,24,FALSE)</f>
        <v>1</v>
      </c>
      <c r="W492" s="106" t="str">
        <f>VLOOKUP(Table3[Symbol],Finalcial!$A$2:$P$493,2)</f>
        <v>Q4/2012</v>
      </c>
      <c r="X492" s="107">
        <f>VLOOKUP(Table3[Symbol],Finalcial!$A$2:$P$493,3)</f>
        <v>41274</v>
      </c>
      <c r="Y492" s="107">
        <f>VLOOKUP(Table3[Symbol],Finalcial!$A$2:$P$493,4,FALSE)</f>
        <v>12889075</v>
      </c>
      <c r="Z492" s="107">
        <f>VLOOKUP(Table3[Symbol],Finalcial!$A$2:$P$493,5,FALSE)</f>
        <v>4234144</v>
      </c>
      <c r="AA492" s="107">
        <f>VLOOKUP(Table3[Symbol],Finalcial!$A$2:$P$493,6,FALSE)</f>
        <v>265900</v>
      </c>
      <c r="AB492" s="107">
        <f>VLOOKUP(Table3[Symbol],Finalcial!$A$2:$P$493,7,FALSE)</f>
        <v>8654931</v>
      </c>
      <c r="AC492" s="107">
        <f>VLOOKUP(Table3[Symbol],Finalcial!$A$2:$P$493,8,FALSE)</f>
        <v>3238813</v>
      </c>
      <c r="AD492" s="107">
        <f>VLOOKUP(Table3[Symbol],Finalcial!$A$2:$P$493,9,FALSE)</f>
        <v>-72730</v>
      </c>
      <c r="AE492" s="107">
        <f>VLOOKUP(Table3[Symbol],Finalcial!$A$2:$P$493,10,FALSE)</f>
        <v>-0.27</v>
      </c>
      <c r="AF492" s="107">
        <f>VLOOKUP(Table3[Symbol],Finalcial!$A$2:$P$493,11,FALSE)</f>
        <v>0.49</v>
      </c>
      <c r="AG492" s="107">
        <f>VLOOKUP(Table3[Symbol],Finalcial!$A$2:$P$493,12,FALSE)</f>
        <v>-2.25</v>
      </c>
      <c r="AH492" s="107">
        <f>VLOOKUP(Table3[Symbol],Finalcial!$A$2:$P$493,13,FALSE)</f>
        <v>1.36</v>
      </c>
      <c r="AI492" s="107">
        <f>VLOOKUP(Table3[Symbol],Finalcial!$A$2:$P$493,14,FALSE)</f>
        <v>1.87</v>
      </c>
      <c r="AJ492" s="108">
        <f t="shared" si="8"/>
        <v>-58.217296851368076</v>
      </c>
    </row>
    <row r="493" spans="1:36" ht="18.55" customHeight="1" x14ac:dyDescent="0.3">
      <c r="A493" s="64" t="s">
        <v>54</v>
      </c>
      <c r="B493" s="14" t="str">
        <f>VLOOKUP(Table3[Symbol],stockComparisonTrading_excel!$A$2:$X$562,2,FALSE)</f>
        <v>Industrials: Automotive</v>
      </c>
      <c r="C493" s="104">
        <f>VLOOKUP(Table3[Symbol],stockComparisonTrading_excel!$A$2:$X$562,3,FALSE)</f>
        <v>64.75</v>
      </c>
      <c r="D493" s="105" t="str">
        <f>VLOOKUP(Table3[Symbol],stockComparisonTrading_excel!$A$2:$X$562,18,FALSE)</f>
        <v>N/A</v>
      </c>
      <c r="E493" s="105" t="str">
        <f>VLOOKUP(Table3[Symbol],stockComparisonTrading_excel!$A$2:$X$562,18,FALSE)</f>
        <v>N/A</v>
      </c>
      <c r="F493" s="105" t="str">
        <f>VLOOKUP(Table3[Symbol],stockComparisonTrading_excel!$A$2:$X$562,18,FALSE)</f>
        <v>N/A</v>
      </c>
      <c r="G493" s="105" t="str">
        <f>VLOOKUP(Table3[Symbol],stockComparisonTrading_excel!$A$2:$X$562,18,FALSE)</f>
        <v>N/A</v>
      </c>
      <c r="H493" s="105" t="str">
        <f>VLOOKUP(Table3[Symbol],stockComparisonTrading_excel!$A$2:$X$562,18,FALSE)</f>
        <v>N/A</v>
      </c>
      <c r="I493" s="105" t="str">
        <f>VLOOKUP(Table3[Symbol],stockComparisonTrading_excel!$A$2:$X$562,18,FALSE)</f>
        <v>N/A</v>
      </c>
      <c r="J493" s="105" t="str">
        <f>VLOOKUP(Table3[Symbol],stockComparisonTrading_excel!$A$2:$X$562,18,FALSE)</f>
        <v>N/A</v>
      </c>
      <c r="K493" s="105" t="str">
        <f>VLOOKUP(Table3[Symbol],stockComparisonTrading_excel!$A$2:$X$562,18,FALSE)</f>
        <v>N/A</v>
      </c>
      <c r="L493" s="105" t="str">
        <f>VLOOKUP(Table3[Symbol],stockComparisonTrading_excel!$A$2:$X$562,18,FALSE)</f>
        <v>N/A</v>
      </c>
      <c r="M493" s="105" t="str">
        <f>VLOOKUP(Table3[Symbol],stockComparisonTrading_excel!$A$2:$X$562,18,FALSE)</f>
        <v>N/A</v>
      </c>
      <c r="N493" s="105" t="str">
        <f>VLOOKUP(Table3[Symbol],stockComparisonTrading_excel!$A$2:$X$562,18,FALSE)</f>
        <v>N/A</v>
      </c>
      <c r="O493" s="105">
        <f>VLOOKUP(Table3[Symbol],stockComparisonTrading_excel!$A$2:$X$562,17,FALSE)</f>
        <v>1385000000</v>
      </c>
      <c r="P493" s="105" t="str">
        <f>VLOOKUP(Table3[Symbol],stockComparisonTrading_excel!$A$2:$X$562,18,FALSE)</f>
        <v>N/A</v>
      </c>
      <c r="Q493" s="105">
        <f>VLOOKUP(Table3[Symbol],stockComparisonTrading_excel!$A$2:$X$562,19,FALSE)</f>
        <v>0.93</v>
      </c>
      <c r="R493" s="105">
        <f>VLOOKUP(Table3[Symbol],stockComparisonTrading_excel!$A$2:$X$562,20,FALSE)</f>
        <v>74.52</v>
      </c>
      <c r="S493" s="105">
        <f>VLOOKUP(Table3[Symbol],stockComparisonTrading_excel!$A$2:$X$562,21,FALSE)</f>
        <v>2.89</v>
      </c>
      <c r="T493" s="105">
        <f>VLOOKUP(Table3[Symbol],stockComparisonTrading_excel!$A$2:$X$562,22,FALSE)</f>
        <v>2.65</v>
      </c>
      <c r="U493" s="105">
        <f>VLOOKUP(Table3[Symbol],stockComparisonTrading_excel!$A$2:$X$562,23,FALSE)</f>
        <v>20000000</v>
      </c>
      <c r="V493" s="105">
        <f>VLOOKUP(Table3[Symbol],stockComparisonTrading_excel!$A$2:$X$562,24,FALSE)</f>
        <v>10</v>
      </c>
      <c r="W493" s="106" t="str">
        <f>VLOOKUP(Table3[Symbol],Finalcial!$A$2:$P$493,2)</f>
        <v>Q1/2013</v>
      </c>
      <c r="X493" s="107">
        <f>VLOOKUP(Table3[Symbol],Finalcial!$A$2:$P$493,3)</f>
        <v>41364</v>
      </c>
      <c r="Y493" s="107">
        <f>VLOOKUP(Table3[Symbol],Finalcial!$A$2:$P$493,4,FALSE)</f>
        <v>4295912</v>
      </c>
      <c r="Z493" s="107">
        <f>VLOOKUP(Table3[Symbol],Finalcial!$A$2:$P$493,5,FALSE)</f>
        <v>2771010</v>
      </c>
      <c r="AA493" s="107">
        <f>VLOOKUP(Table3[Symbol],Finalcial!$A$2:$P$493,6,FALSE)</f>
        <v>200000</v>
      </c>
      <c r="AB493" s="107">
        <f>VLOOKUP(Table3[Symbol],Finalcial!$A$2:$P$493,7,FALSE)</f>
        <v>1490400</v>
      </c>
      <c r="AC493" s="107">
        <f>VLOOKUP(Table3[Symbol],Finalcial!$A$2:$P$493,8,FALSE)</f>
        <v>1409641</v>
      </c>
      <c r="AD493" s="107">
        <f>VLOOKUP(Table3[Symbol],Finalcial!$A$2:$P$493,9,FALSE)</f>
        <v>-6509</v>
      </c>
      <c r="AE493" s="107">
        <f>VLOOKUP(Table3[Symbol],Finalcial!$A$2:$P$493,10,FALSE)</f>
        <v>-0.33</v>
      </c>
      <c r="AF493" s="107">
        <f>VLOOKUP(Table3[Symbol],Finalcial!$A$2:$P$493,11,FALSE)</f>
        <v>1.86</v>
      </c>
      <c r="AG493" s="107">
        <f>VLOOKUP(Table3[Symbol],Finalcial!$A$2:$P$493,12,FALSE)</f>
        <v>-0.46</v>
      </c>
      <c r="AH493" s="107">
        <f>VLOOKUP(Table3[Symbol],Finalcial!$A$2:$P$493,13,FALSE)</f>
        <v>-2.02</v>
      </c>
      <c r="AI493" s="107">
        <f>VLOOKUP(Table3[Symbol],Finalcial!$A$2:$P$493,14,FALSE)</f>
        <v>-10.87</v>
      </c>
      <c r="AJ493" s="108">
        <f t="shared" si="8"/>
        <v>-425.71977262252267</v>
      </c>
    </row>
    <row r="494" spans="1:36" ht="18.55" customHeight="1" x14ac:dyDescent="0.3">
      <c r="A494" s="64" t="s">
        <v>477</v>
      </c>
      <c r="B494" s="14" t="str">
        <f>VLOOKUP(Table3[Symbol],stockComparisonTrading_excel!$A$2:$X$562,2,FALSE)</f>
        <v>Services: Transportation &amp; Logistics</v>
      </c>
      <c r="C494" s="104">
        <f>VLOOKUP(Table3[Symbol],stockComparisonTrading_excel!$A$2:$X$562,3,FALSE)</f>
        <v>16.600000000000001</v>
      </c>
      <c r="D494" s="105" t="str">
        <f>VLOOKUP(Table3[Symbol],stockComparisonTrading_excel!$A$2:$X$562,18,FALSE)</f>
        <v>N/A</v>
      </c>
      <c r="E494" s="105" t="str">
        <f>VLOOKUP(Table3[Symbol],stockComparisonTrading_excel!$A$2:$X$562,18,FALSE)</f>
        <v>N/A</v>
      </c>
      <c r="F494" s="105" t="str">
        <f>VLOOKUP(Table3[Symbol],stockComparisonTrading_excel!$A$2:$X$562,18,FALSE)</f>
        <v>N/A</v>
      </c>
      <c r="G494" s="105" t="str">
        <f>VLOOKUP(Table3[Symbol],stockComparisonTrading_excel!$A$2:$X$562,18,FALSE)</f>
        <v>N/A</v>
      </c>
      <c r="H494" s="105" t="str">
        <f>VLOOKUP(Table3[Symbol],stockComparisonTrading_excel!$A$2:$X$562,18,FALSE)</f>
        <v>N/A</v>
      </c>
      <c r="I494" s="105" t="str">
        <f>VLOOKUP(Table3[Symbol],stockComparisonTrading_excel!$A$2:$X$562,18,FALSE)</f>
        <v>N/A</v>
      </c>
      <c r="J494" s="105" t="str">
        <f>VLOOKUP(Table3[Symbol],stockComparisonTrading_excel!$A$2:$X$562,18,FALSE)</f>
        <v>N/A</v>
      </c>
      <c r="K494" s="105" t="str">
        <f>VLOOKUP(Table3[Symbol],stockComparisonTrading_excel!$A$2:$X$562,18,FALSE)</f>
        <v>N/A</v>
      </c>
      <c r="L494" s="105" t="str">
        <f>VLOOKUP(Table3[Symbol],stockComparisonTrading_excel!$A$2:$X$562,18,FALSE)</f>
        <v>N/A</v>
      </c>
      <c r="M494" s="105" t="str">
        <f>VLOOKUP(Table3[Symbol],stockComparisonTrading_excel!$A$2:$X$562,18,FALSE)</f>
        <v>N/A</v>
      </c>
      <c r="N494" s="105" t="str">
        <f>VLOOKUP(Table3[Symbol],stockComparisonTrading_excel!$A$2:$X$562,18,FALSE)</f>
        <v>N/A</v>
      </c>
      <c r="O494" s="105">
        <f>VLOOKUP(Table3[Symbol],stockComparisonTrading_excel!$A$2:$X$562,17,FALSE)</f>
        <v>17742590335.599998</v>
      </c>
      <c r="P494" s="105" t="str">
        <f>VLOOKUP(Table3[Symbol],stockComparisonTrading_excel!$A$2:$X$562,18,FALSE)</f>
        <v>N/A</v>
      </c>
      <c r="Q494" s="105">
        <f>VLOOKUP(Table3[Symbol],stockComparisonTrading_excel!$A$2:$X$562,19,FALSE)</f>
        <v>0.89</v>
      </c>
      <c r="R494" s="105">
        <f>VLOOKUP(Table3[Symbol],stockComparisonTrading_excel!$A$2:$X$562,20,FALSE)</f>
        <v>28.31</v>
      </c>
      <c r="S494" s="105" t="str">
        <f>VLOOKUP(Table3[Symbol],stockComparisonTrading_excel!$A$2:$X$562,21,FALSE)</f>
        <v>-</v>
      </c>
      <c r="T494" s="105">
        <f>VLOOKUP(Table3[Symbol],stockComparisonTrading_excel!$A$2:$X$562,22,FALSE)</f>
        <v>97.27</v>
      </c>
      <c r="U494" s="105">
        <f>VLOOKUP(Table3[Symbol],stockComparisonTrading_excel!$A$2:$X$562,23,FALSE)</f>
        <v>991206164</v>
      </c>
      <c r="V494" s="105">
        <f>VLOOKUP(Table3[Symbol],stockComparisonTrading_excel!$A$2:$X$562,24,FALSE)</f>
        <v>1</v>
      </c>
      <c r="W494" s="106" t="str">
        <f>VLOOKUP(Table3[Symbol],Finalcial!$A$2:$P$493,2)</f>
        <v>Q1/2013</v>
      </c>
      <c r="X494" s="107">
        <f>VLOOKUP(Table3[Symbol],Finalcial!$A$2:$P$493,3)</f>
        <v>41364</v>
      </c>
      <c r="Y494" s="107">
        <f>VLOOKUP(Table3[Symbol],Finalcial!$A$2:$P$493,4,FALSE)</f>
        <v>45550132</v>
      </c>
      <c r="Z494" s="107">
        <f>VLOOKUP(Table3[Symbol],Finalcial!$A$2:$P$493,5,FALSE)</f>
        <v>17025514</v>
      </c>
      <c r="AA494" s="107">
        <f>VLOOKUP(Table3[Symbol],Finalcial!$A$2:$P$493,6,FALSE)</f>
        <v>991206</v>
      </c>
      <c r="AB494" s="107">
        <f>VLOOKUP(Table3[Symbol],Finalcial!$A$2:$P$493,7,FALSE)</f>
        <v>23312201</v>
      </c>
      <c r="AC494" s="107">
        <f>VLOOKUP(Table3[Symbol],Finalcial!$A$2:$P$493,8,FALSE)</f>
        <v>3828291</v>
      </c>
      <c r="AD494" s="107">
        <f>VLOOKUP(Table3[Symbol],Finalcial!$A$2:$P$493,9,FALSE)</f>
        <v>-257140</v>
      </c>
      <c r="AE494" s="107">
        <f>VLOOKUP(Table3[Symbol],Finalcial!$A$2:$P$493,10,FALSE)</f>
        <v>-0.33</v>
      </c>
      <c r="AF494" s="107">
        <f>VLOOKUP(Table3[Symbol],Finalcial!$A$2:$P$493,11,FALSE)</f>
        <v>0.73</v>
      </c>
      <c r="AG494" s="107">
        <f>VLOOKUP(Table3[Symbol],Finalcial!$A$2:$P$493,12,FALSE)</f>
        <v>-6.72</v>
      </c>
      <c r="AH494" s="107">
        <f>VLOOKUP(Table3[Symbol],Finalcial!$A$2:$P$493,13,FALSE)</f>
        <v>-7.56</v>
      </c>
      <c r="AI494" s="107">
        <f>VLOOKUP(Table3[Symbol],Finalcial!$A$2:$P$493,14,FALSE)</f>
        <v>-17.850000000000001</v>
      </c>
      <c r="AJ494" s="108">
        <f t="shared" si="8"/>
        <v>-66.211067900754458</v>
      </c>
    </row>
    <row r="495" spans="1:36" ht="18.55" customHeight="1" x14ac:dyDescent="0.3">
      <c r="A495" s="64" t="s">
        <v>326</v>
      </c>
      <c r="B495" s="14" t="str">
        <f>VLOOKUP(Table3[Symbol],stockComparisonTrading_excel!$A$2:$X$562,2,FALSE)</f>
        <v>Services: Transportation &amp; Logistics</v>
      </c>
      <c r="C495" s="104">
        <f>VLOOKUP(Table3[Symbol],stockComparisonTrading_excel!$A$2:$X$562,3,FALSE)</f>
        <v>7.05</v>
      </c>
      <c r="D495" s="105" t="str">
        <f>VLOOKUP(Table3[Symbol],stockComparisonTrading_excel!$A$2:$X$562,18,FALSE)</f>
        <v>N/A</v>
      </c>
      <c r="E495" s="105" t="str">
        <f>VLOOKUP(Table3[Symbol],stockComparisonTrading_excel!$A$2:$X$562,18,FALSE)</f>
        <v>N/A</v>
      </c>
      <c r="F495" s="105" t="str">
        <f>VLOOKUP(Table3[Symbol],stockComparisonTrading_excel!$A$2:$X$562,18,FALSE)</f>
        <v>N/A</v>
      </c>
      <c r="G495" s="105" t="str">
        <f>VLOOKUP(Table3[Symbol],stockComparisonTrading_excel!$A$2:$X$562,18,FALSE)</f>
        <v>N/A</v>
      </c>
      <c r="H495" s="105" t="str">
        <f>VLOOKUP(Table3[Symbol],stockComparisonTrading_excel!$A$2:$X$562,18,FALSE)</f>
        <v>N/A</v>
      </c>
      <c r="I495" s="105" t="str">
        <f>VLOOKUP(Table3[Symbol],stockComparisonTrading_excel!$A$2:$X$562,18,FALSE)</f>
        <v>N/A</v>
      </c>
      <c r="J495" s="105" t="str">
        <f>VLOOKUP(Table3[Symbol],stockComparisonTrading_excel!$A$2:$X$562,18,FALSE)</f>
        <v>N/A</v>
      </c>
      <c r="K495" s="105" t="str">
        <f>VLOOKUP(Table3[Symbol],stockComparisonTrading_excel!$A$2:$X$562,18,FALSE)</f>
        <v>N/A</v>
      </c>
      <c r="L495" s="105" t="str">
        <f>VLOOKUP(Table3[Symbol],stockComparisonTrading_excel!$A$2:$X$562,18,FALSE)</f>
        <v>N/A</v>
      </c>
      <c r="M495" s="105" t="str">
        <f>VLOOKUP(Table3[Symbol],stockComparisonTrading_excel!$A$2:$X$562,18,FALSE)</f>
        <v>N/A</v>
      </c>
      <c r="N495" s="105" t="str">
        <f>VLOOKUP(Table3[Symbol],stockComparisonTrading_excel!$A$2:$X$562,18,FALSE)</f>
        <v>N/A</v>
      </c>
      <c r="O495" s="105">
        <f>VLOOKUP(Table3[Symbol],stockComparisonTrading_excel!$A$2:$X$562,17,FALSE)</f>
        <v>5511187500</v>
      </c>
      <c r="P495" s="105" t="str">
        <f>VLOOKUP(Table3[Symbol],stockComparisonTrading_excel!$A$2:$X$562,18,FALSE)</f>
        <v>N/A</v>
      </c>
      <c r="Q495" s="105">
        <f>VLOOKUP(Table3[Symbol],stockComparisonTrading_excel!$A$2:$X$562,19,FALSE)</f>
        <v>0.54</v>
      </c>
      <c r="R495" s="105">
        <f>VLOOKUP(Table3[Symbol],stockComparisonTrading_excel!$A$2:$X$562,20,FALSE)</f>
        <v>12.25</v>
      </c>
      <c r="S495" s="105" t="str">
        <f>VLOOKUP(Table3[Symbol],stockComparisonTrading_excel!$A$2:$X$562,21,FALSE)</f>
        <v>-</v>
      </c>
      <c r="T495" s="105">
        <f>VLOOKUP(Table3[Symbol],stockComparisonTrading_excel!$A$2:$X$562,22,FALSE)</f>
        <v>11.09</v>
      </c>
      <c r="U495" s="105">
        <f>VLOOKUP(Table3[Symbol],stockComparisonTrading_excel!$A$2:$X$562,23,FALSE)</f>
        <v>828750000</v>
      </c>
      <c r="V495" s="105">
        <f>VLOOKUP(Table3[Symbol],stockComparisonTrading_excel!$A$2:$X$562,24,FALSE)</f>
        <v>1</v>
      </c>
      <c r="W495" s="106" t="str">
        <f>VLOOKUP(Table3[Symbol],Finalcial!$A$2:$P$493,2)</f>
        <v>Q4/2012</v>
      </c>
      <c r="X495" s="107">
        <f>VLOOKUP(Table3[Symbol],Finalcial!$A$2:$P$493,3)</f>
        <v>41274</v>
      </c>
      <c r="Y495" s="107">
        <f>VLOOKUP(Table3[Symbol],Finalcial!$A$2:$P$493,4,FALSE)</f>
        <v>20343549</v>
      </c>
      <c r="Z495" s="107">
        <f>VLOOKUP(Table3[Symbol],Finalcial!$A$2:$P$493,5,FALSE)</f>
        <v>10170367</v>
      </c>
      <c r="AA495" s="107">
        <f>VLOOKUP(Table3[Symbol],Finalcial!$A$2:$P$493,6,FALSE)</f>
        <v>828750</v>
      </c>
      <c r="AB495" s="107">
        <f>VLOOKUP(Table3[Symbol],Finalcial!$A$2:$P$493,7,FALSE)</f>
        <v>10154475</v>
      </c>
      <c r="AC495" s="107">
        <f>VLOOKUP(Table3[Symbol],Finalcial!$A$2:$P$493,8,FALSE)</f>
        <v>3063293</v>
      </c>
      <c r="AD495" s="107">
        <f>VLOOKUP(Table3[Symbol],Finalcial!$A$2:$P$493,9,FALSE)</f>
        <v>-358834</v>
      </c>
      <c r="AE495" s="107">
        <f>VLOOKUP(Table3[Symbol],Finalcial!$A$2:$P$493,10,FALSE)</f>
        <v>-0.43</v>
      </c>
      <c r="AF495" s="107">
        <f>VLOOKUP(Table3[Symbol],Finalcial!$A$2:$P$493,11,FALSE)</f>
        <v>1</v>
      </c>
      <c r="AG495" s="107">
        <f>VLOOKUP(Table3[Symbol],Finalcial!$A$2:$P$493,12,FALSE)</f>
        <v>-11.71</v>
      </c>
      <c r="AH495" s="107">
        <f>VLOOKUP(Table3[Symbol],Finalcial!$A$2:$P$493,13,FALSE)</f>
        <v>-6.75</v>
      </c>
      <c r="AI495" s="107">
        <f>VLOOKUP(Table3[Symbol],Finalcial!$A$2:$P$493,14,FALSE)</f>
        <v>-16.100000000000001</v>
      </c>
      <c r="AJ495" s="108">
        <f t="shared" si="8"/>
        <v>-28.342818684962964</v>
      </c>
    </row>
    <row r="496" spans="1:36" ht="18.55" customHeight="1" x14ac:dyDescent="0.3">
      <c r="A496" s="64" t="s">
        <v>475</v>
      </c>
      <c r="B496" s="14" t="str">
        <f>VLOOKUP(Table3[Symbol],stockComparisonTrading_excel!$A$2:$X$562,2,FALSE)</f>
        <v>Industrials: Steel</v>
      </c>
      <c r="C496" s="104">
        <f>VLOOKUP(Table3[Symbol],stockComparisonTrading_excel!$A$2:$X$562,3,FALSE)</f>
        <v>1.1000000000000001</v>
      </c>
      <c r="D496" s="105" t="str">
        <f>VLOOKUP(Table3[Symbol],stockComparisonTrading_excel!$A$2:$X$562,18,FALSE)</f>
        <v>N/A</v>
      </c>
      <c r="E496" s="105" t="str">
        <f>VLOOKUP(Table3[Symbol],stockComparisonTrading_excel!$A$2:$X$562,18,FALSE)</f>
        <v>N/A</v>
      </c>
      <c r="F496" s="105" t="str">
        <f>VLOOKUP(Table3[Symbol],stockComparisonTrading_excel!$A$2:$X$562,18,FALSE)</f>
        <v>N/A</v>
      </c>
      <c r="G496" s="105" t="str">
        <f>VLOOKUP(Table3[Symbol],stockComparisonTrading_excel!$A$2:$X$562,18,FALSE)</f>
        <v>N/A</v>
      </c>
      <c r="H496" s="105" t="str">
        <f>VLOOKUP(Table3[Symbol],stockComparisonTrading_excel!$A$2:$X$562,18,FALSE)</f>
        <v>N/A</v>
      </c>
      <c r="I496" s="105" t="str">
        <f>VLOOKUP(Table3[Symbol],stockComparisonTrading_excel!$A$2:$X$562,18,FALSE)</f>
        <v>N/A</v>
      </c>
      <c r="J496" s="105" t="str">
        <f>VLOOKUP(Table3[Symbol],stockComparisonTrading_excel!$A$2:$X$562,18,FALSE)</f>
        <v>N/A</v>
      </c>
      <c r="K496" s="105" t="str">
        <f>VLOOKUP(Table3[Symbol],stockComparisonTrading_excel!$A$2:$X$562,18,FALSE)</f>
        <v>N/A</v>
      </c>
      <c r="L496" s="105" t="str">
        <f>VLOOKUP(Table3[Symbol],stockComparisonTrading_excel!$A$2:$X$562,18,FALSE)</f>
        <v>N/A</v>
      </c>
      <c r="M496" s="105" t="str">
        <f>VLOOKUP(Table3[Symbol],stockComparisonTrading_excel!$A$2:$X$562,18,FALSE)</f>
        <v>N/A</v>
      </c>
      <c r="N496" s="105" t="str">
        <f>VLOOKUP(Table3[Symbol],stockComparisonTrading_excel!$A$2:$X$562,18,FALSE)</f>
        <v>N/A</v>
      </c>
      <c r="O496" s="105">
        <f>VLOOKUP(Table3[Symbol],stockComparisonTrading_excel!$A$2:$X$562,17,FALSE)</f>
        <v>8168767623</v>
      </c>
      <c r="P496" s="105" t="str">
        <f>VLOOKUP(Table3[Symbol],stockComparisonTrading_excel!$A$2:$X$562,18,FALSE)</f>
        <v>N/A</v>
      </c>
      <c r="Q496" s="105">
        <f>VLOOKUP(Table3[Symbol],stockComparisonTrading_excel!$A$2:$X$562,19,FALSE)</f>
        <v>0.94</v>
      </c>
      <c r="R496" s="105">
        <f>VLOOKUP(Table3[Symbol],stockComparisonTrading_excel!$A$2:$X$562,20,FALSE)</f>
        <v>1.07</v>
      </c>
      <c r="S496" s="105" t="str">
        <f>VLOOKUP(Table3[Symbol],stockComparisonTrading_excel!$A$2:$X$562,21,FALSE)</f>
        <v>-</v>
      </c>
      <c r="T496" s="105">
        <f>VLOOKUP(Table3[Symbol],stockComparisonTrading_excel!$A$2:$X$562,22,FALSE)</f>
        <v>20.86</v>
      </c>
      <c r="U496" s="105">
        <f>VLOOKUP(Table3[Symbol],stockComparisonTrading_excel!$A$2:$X$562,23,FALSE)</f>
        <v>8168767623</v>
      </c>
      <c r="V496" s="105">
        <f>VLOOKUP(Table3[Symbol],stockComparisonTrading_excel!$A$2:$X$562,24,FALSE)</f>
        <v>1</v>
      </c>
      <c r="W496" s="106" t="str">
        <f>VLOOKUP(Table3[Symbol],Finalcial!$A$2:$P$493,2)</f>
        <v>Q1/2013</v>
      </c>
      <c r="X496" s="107">
        <f>VLOOKUP(Table3[Symbol],Finalcial!$A$2:$P$493,3)</f>
        <v>41364</v>
      </c>
      <c r="Y496" s="107">
        <f>VLOOKUP(Table3[Symbol],Finalcial!$A$2:$P$493,4,FALSE)</f>
        <v>18101044.52</v>
      </c>
      <c r="Z496" s="107">
        <f>VLOOKUP(Table3[Symbol],Finalcial!$A$2:$P$493,5,FALSE)</f>
        <v>9129295.8399999999</v>
      </c>
      <c r="AA496" s="107">
        <f>VLOOKUP(Table3[Symbol],Finalcial!$A$2:$P$493,6,FALSE)</f>
        <v>8421540.8499999996</v>
      </c>
      <c r="AB496" s="107">
        <f>VLOOKUP(Table3[Symbol],Finalcial!$A$2:$P$493,7,FALSE)</f>
        <v>8983052.7799999993</v>
      </c>
      <c r="AC496" s="107">
        <f>VLOOKUP(Table3[Symbol],Finalcial!$A$2:$P$493,8,FALSE)</f>
        <v>6503821.1100000003</v>
      </c>
      <c r="AD496" s="107">
        <f>VLOOKUP(Table3[Symbol],Finalcial!$A$2:$P$493,9,FALSE)</f>
        <v>-3556198.74</v>
      </c>
      <c r="AE496" s="107">
        <f>VLOOKUP(Table3[Symbol],Finalcial!$A$2:$P$493,10,FALSE)</f>
        <v>-0.44</v>
      </c>
      <c r="AF496" s="107">
        <f>VLOOKUP(Table3[Symbol],Finalcial!$A$2:$P$493,11,FALSE)</f>
        <v>1.02</v>
      </c>
      <c r="AG496" s="107">
        <f>VLOOKUP(Table3[Symbol],Finalcial!$A$2:$P$493,12,FALSE)</f>
        <v>-54.68</v>
      </c>
      <c r="AH496" s="107">
        <f>VLOOKUP(Table3[Symbol],Finalcial!$A$2:$P$493,13,FALSE)</f>
        <v>-18.75</v>
      </c>
      <c r="AI496" s="107">
        <f>VLOOKUP(Table3[Symbol],Finalcial!$A$2:$P$493,14,FALSE)</f>
        <v>-40.380000000000003</v>
      </c>
      <c r="AJ496" s="108">
        <f t="shared" si="8"/>
        <v>-2.5671500687838384</v>
      </c>
    </row>
    <row r="497" spans="1:36" ht="18.55" customHeight="1" x14ac:dyDescent="0.3">
      <c r="A497" s="38" t="s">
        <v>279</v>
      </c>
      <c r="B497" s="14" t="str">
        <f>VLOOKUP(Table3[Symbol],stockComparisonTrading_excel!$A$2:$X$562,2,FALSE)</f>
        <v>Consumer Products: Home &amp; Office Products</v>
      </c>
      <c r="C497" s="104">
        <f>VLOOKUP(Table3[Symbol],stockComparisonTrading_excel!$A$2:$X$562,3,FALSE)</f>
        <v>39</v>
      </c>
      <c r="D497" s="105" t="str">
        <f>VLOOKUP(Table3[Symbol],stockComparisonTrading_excel!$A$2:$X$562,18,FALSE)</f>
        <v>N/A</v>
      </c>
      <c r="E497" s="105" t="str">
        <f>VLOOKUP(Table3[Symbol],stockComparisonTrading_excel!$A$2:$X$562,18,FALSE)</f>
        <v>N/A</v>
      </c>
      <c r="F497" s="105" t="str">
        <f>VLOOKUP(Table3[Symbol],stockComparisonTrading_excel!$A$2:$X$562,18,FALSE)</f>
        <v>N/A</v>
      </c>
      <c r="G497" s="105" t="str">
        <f>VLOOKUP(Table3[Symbol],stockComparisonTrading_excel!$A$2:$X$562,18,FALSE)</f>
        <v>N/A</v>
      </c>
      <c r="H497" s="105" t="str">
        <f>VLOOKUP(Table3[Symbol],stockComparisonTrading_excel!$A$2:$X$562,18,FALSE)</f>
        <v>N/A</v>
      </c>
      <c r="I497" s="105" t="str">
        <f>VLOOKUP(Table3[Symbol],stockComparisonTrading_excel!$A$2:$X$562,18,FALSE)</f>
        <v>N/A</v>
      </c>
      <c r="J497" s="105" t="str">
        <f>VLOOKUP(Table3[Symbol],stockComparisonTrading_excel!$A$2:$X$562,18,FALSE)</f>
        <v>N/A</v>
      </c>
      <c r="K497" s="105" t="str">
        <f>VLOOKUP(Table3[Symbol],stockComparisonTrading_excel!$A$2:$X$562,18,FALSE)</f>
        <v>N/A</v>
      </c>
      <c r="L497" s="105" t="str">
        <f>VLOOKUP(Table3[Symbol],stockComparisonTrading_excel!$A$2:$X$562,18,FALSE)</f>
        <v>N/A</v>
      </c>
      <c r="M497" s="105" t="str">
        <f>VLOOKUP(Table3[Symbol],stockComparisonTrading_excel!$A$2:$X$562,18,FALSE)</f>
        <v>N/A</v>
      </c>
      <c r="N497" s="105" t="str">
        <f>VLOOKUP(Table3[Symbol],stockComparisonTrading_excel!$A$2:$X$562,18,FALSE)</f>
        <v>N/A</v>
      </c>
      <c r="O497" s="105">
        <f>VLOOKUP(Table3[Symbol],stockComparisonTrading_excel!$A$2:$X$562,17,FALSE)</f>
        <v>1173189325</v>
      </c>
      <c r="P497" s="105" t="str">
        <f>VLOOKUP(Table3[Symbol],stockComparisonTrading_excel!$A$2:$X$562,18,FALSE)</f>
        <v>N/A</v>
      </c>
      <c r="Q497" s="105">
        <f>VLOOKUP(Table3[Symbol],stockComparisonTrading_excel!$A$2:$X$562,19,FALSE)</f>
        <v>0.8</v>
      </c>
      <c r="R497" s="105">
        <f>VLOOKUP(Table3[Symbol],stockComparisonTrading_excel!$A$2:$X$562,20,FALSE)</f>
        <v>68.5</v>
      </c>
      <c r="S497" s="105" t="str">
        <f>VLOOKUP(Table3[Symbol],stockComparisonTrading_excel!$A$2:$X$562,21,FALSE)</f>
        <v>-</v>
      </c>
      <c r="T497" s="105">
        <f>VLOOKUP(Table3[Symbol],stockComparisonTrading_excel!$A$2:$X$562,22,FALSE)</f>
        <v>90.68</v>
      </c>
      <c r="U497" s="105">
        <f>VLOOKUP(Table3[Symbol],stockComparisonTrading_excel!$A$2:$X$562,23,FALSE)</f>
        <v>21330715</v>
      </c>
      <c r="V497" s="105">
        <f>VLOOKUP(Table3[Symbol],stockComparisonTrading_excel!$A$2:$X$562,24,FALSE)</f>
        <v>10</v>
      </c>
      <c r="W497" s="106" t="str">
        <f>VLOOKUP(Table3[Symbol],Finalcial!$A$2:$P$493,2)</f>
        <v>Q1/2013</v>
      </c>
      <c r="X497" s="107">
        <f>VLOOKUP(Table3[Symbol],Finalcial!$A$2:$P$493,3)</f>
        <v>41364</v>
      </c>
      <c r="Y497" s="107">
        <f>VLOOKUP(Table3[Symbol],Finalcial!$A$2:$P$493,4,FALSE)</f>
        <v>3225436</v>
      </c>
      <c r="Z497" s="107">
        <f>VLOOKUP(Table3[Symbol],Finalcial!$A$2:$P$493,5,FALSE)</f>
        <v>1764283</v>
      </c>
      <c r="AA497" s="107">
        <f>VLOOKUP(Table3[Symbol],Finalcial!$A$2:$P$493,6,FALSE)</f>
        <v>213307</v>
      </c>
      <c r="AB497" s="107">
        <f>VLOOKUP(Table3[Symbol],Finalcial!$A$2:$P$493,7,FALSE)</f>
        <v>1461153</v>
      </c>
      <c r="AC497" s="107">
        <f>VLOOKUP(Table3[Symbol],Finalcial!$A$2:$P$493,8,FALSE)</f>
        <v>449861</v>
      </c>
      <c r="AD497" s="107">
        <f>VLOOKUP(Table3[Symbol],Finalcial!$A$2:$P$493,9,FALSE)</f>
        <v>-13683</v>
      </c>
      <c r="AE497" s="107">
        <f>VLOOKUP(Table3[Symbol],Finalcial!$A$2:$P$493,10,FALSE)</f>
        <v>-0.64</v>
      </c>
      <c r="AF497" s="107">
        <f>VLOOKUP(Table3[Symbol],Finalcial!$A$2:$P$493,11,FALSE)</f>
        <v>1.21</v>
      </c>
      <c r="AG497" s="107">
        <f>VLOOKUP(Table3[Symbol],Finalcial!$A$2:$P$493,12,FALSE)</f>
        <v>-3.04</v>
      </c>
      <c r="AH497" s="107">
        <f>VLOOKUP(Table3[Symbol],Finalcial!$A$2:$P$493,13,FALSE)</f>
        <v>-1.1200000000000001</v>
      </c>
      <c r="AI497" s="107">
        <f>VLOOKUP(Table3[Symbol],Finalcial!$A$2:$P$493,14,FALSE)</f>
        <v>-5.69</v>
      </c>
      <c r="AJ497" s="108">
        <f t="shared" si="8"/>
        <v>-128.93977928816781</v>
      </c>
    </row>
    <row r="498" spans="1:36" ht="18.55" customHeight="1" x14ac:dyDescent="0.3">
      <c r="A498" s="43" t="s">
        <v>103</v>
      </c>
      <c r="B498" s="14" t="str">
        <f>VLOOKUP(Table3[Symbol],stockComparisonTrading_excel!$A$2:$X$562,2,FALSE)</f>
        <v>Consumer Products: Fashion</v>
      </c>
      <c r="C498" s="104">
        <f>VLOOKUP(Table3[Symbol],stockComparisonTrading_excel!$A$2:$X$562,3,FALSE)</f>
        <v>8.4</v>
      </c>
      <c r="D498" s="105" t="str">
        <f>VLOOKUP(Table3[Symbol],stockComparisonTrading_excel!$A$2:$X$562,18,FALSE)</f>
        <v>N/A</v>
      </c>
      <c r="E498" s="105" t="str">
        <f>VLOOKUP(Table3[Symbol],stockComparisonTrading_excel!$A$2:$X$562,18,FALSE)</f>
        <v>N/A</v>
      </c>
      <c r="F498" s="105" t="str">
        <f>VLOOKUP(Table3[Symbol],stockComparisonTrading_excel!$A$2:$X$562,18,FALSE)</f>
        <v>N/A</v>
      </c>
      <c r="G498" s="105" t="str">
        <f>VLOOKUP(Table3[Symbol],stockComparisonTrading_excel!$A$2:$X$562,18,FALSE)</f>
        <v>N/A</v>
      </c>
      <c r="H498" s="105" t="str">
        <f>VLOOKUP(Table3[Symbol],stockComparisonTrading_excel!$A$2:$X$562,18,FALSE)</f>
        <v>N/A</v>
      </c>
      <c r="I498" s="105" t="str">
        <f>VLOOKUP(Table3[Symbol],stockComparisonTrading_excel!$A$2:$X$562,18,FALSE)</f>
        <v>N/A</v>
      </c>
      <c r="J498" s="105" t="str">
        <f>VLOOKUP(Table3[Symbol],stockComparisonTrading_excel!$A$2:$X$562,18,FALSE)</f>
        <v>N/A</v>
      </c>
      <c r="K498" s="105" t="str">
        <f>VLOOKUP(Table3[Symbol],stockComparisonTrading_excel!$A$2:$X$562,18,FALSE)</f>
        <v>N/A</v>
      </c>
      <c r="L498" s="105" t="str">
        <f>VLOOKUP(Table3[Symbol],stockComparisonTrading_excel!$A$2:$X$562,18,FALSE)</f>
        <v>N/A</v>
      </c>
      <c r="M498" s="105" t="str">
        <f>VLOOKUP(Table3[Symbol],stockComparisonTrading_excel!$A$2:$X$562,18,FALSE)</f>
        <v>N/A</v>
      </c>
      <c r="N498" s="105" t="str">
        <f>VLOOKUP(Table3[Symbol],stockComparisonTrading_excel!$A$2:$X$562,18,FALSE)</f>
        <v>N/A</v>
      </c>
      <c r="O498" s="105">
        <f>VLOOKUP(Table3[Symbol],stockComparisonTrading_excel!$A$2:$X$562,17,FALSE)</f>
        <v>252000000</v>
      </c>
      <c r="P498" s="105" t="str">
        <f>VLOOKUP(Table3[Symbol],stockComparisonTrading_excel!$A$2:$X$562,18,FALSE)</f>
        <v>N/A</v>
      </c>
      <c r="Q498" s="105">
        <f>VLOOKUP(Table3[Symbol],stockComparisonTrading_excel!$A$2:$X$562,19,FALSE)</f>
        <v>0.32</v>
      </c>
      <c r="R498" s="105">
        <f>VLOOKUP(Table3[Symbol],stockComparisonTrading_excel!$A$2:$X$562,20,FALSE)</f>
        <v>19.61</v>
      </c>
      <c r="S498" s="105" t="str">
        <f>VLOOKUP(Table3[Symbol],stockComparisonTrading_excel!$A$2:$X$562,21,FALSE)</f>
        <v>-</v>
      </c>
      <c r="T498" s="105">
        <f>VLOOKUP(Table3[Symbol],stockComparisonTrading_excel!$A$2:$X$562,22,FALSE)</f>
        <v>18.2</v>
      </c>
      <c r="U498" s="105">
        <f>VLOOKUP(Table3[Symbol],stockComparisonTrading_excel!$A$2:$X$562,23,FALSE)</f>
        <v>40000000</v>
      </c>
      <c r="V498" s="105">
        <f>VLOOKUP(Table3[Symbol],stockComparisonTrading_excel!$A$2:$X$562,24,FALSE)</f>
        <v>10</v>
      </c>
      <c r="W498" s="106" t="str">
        <f>VLOOKUP(Table3[Symbol],Finalcial!$A$2:$P$493,2)</f>
        <v>Q1/2013</v>
      </c>
      <c r="X498" s="107">
        <f>VLOOKUP(Table3[Symbol],Finalcial!$A$2:$P$493,3)</f>
        <v>41364</v>
      </c>
      <c r="Y498" s="107">
        <f>VLOOKUP(Table3[Symbol],Finalcial!$A$2:$P$493,4,FALSE)</f>
        <v>1258487.43</v>
      </c>
      <c r="Z498" s="107">
        <f>VLOOKUP(Table3[Symbol],Finalcial!$A$2:$P$493,5,FALSE)</f>
        <v>473958.44</v>
      </c>
      <c r="AA498" s="107">
        <f>VLOOKUP(Table3[Symbol],Finalcial!$A$2:$P$493,6,FALSE)</f>
        <v>400000</v>
      </c>
      <c r="AB498" s="107">
        <f>VLOOKUP(Table3[Symbol],Finalcial!$A$2:$P$493,7,FALSE)</f>
        <v>784416.38</v>
      </c>
      <c r="AC498" s="107">
        <f>VLOOKUP(Table3[Symbol],Finalcial!$A$2:$P$493,8,FALSE)</f>
        <v>225533.82</v>
      </c>
      <c r="AD498" s="107">
        <f>VLOOKUP(Table3[Symbol],Finalcial!$A$2:$P$493,9,FALSE)</f>
        <v>-27249.81</v>
      </c>
      <c r="AE498" s="107">
        <f>VLOOKUP(Table3[Symbol],Finalcial!$A$2:$P$493,10,FALSE)</f>
        <v>-0.68</v>
      </c>
      <c r="AF498" s="107">
        <f>VLOOKUP(Table3[Symbol],Finalcial!$A$2:$P$493,11,FALSE)</f>
        <v>0.6</v>
      </c>
      <c r="AG498" s="107">
        <f>VLOOKUP(Table3[Symbol],Finalcial!$A$2:$P$493,12,FALSE)</f>
        <v>-12.08</v>
      </c>
      <c r="AH498" s="107">
        <f>VLOOKUP(Table3[Symbol],Finalcial!$A$2:$P$493,13,FALSE)</f>
        <v>-2.87</v>
      </c>
      <c r="AI498" s="107">
        <f>VLOOKUP(Table3[Symbol],Finalcial!$A$2:$P$493,14,FALSE)</f>
        <v>-6.35</v>
      </c>
      <c r="AJ498" s="108">
        <f t="shared" si="8"/>
        <v>-17.393091548161252</v>
      </c>
    </row>
    <row r="499" spans="1:36" ht="18.55" customHeight="1" x14ac:dyDescent="0.3">
      <c r="A499" s="43" t="s">
        <v>330</v>
      </c>
      <c r="B499" s="14" t="str">
        <f>VLOOKUP(Table3[Symbol],stockComparisonTrading_excel!$A$2:$X$562,2,FALSE)</f>
        <v>Consumer Products: Home &amp; Office Products</v>
      </c>
      <c r="C499" s="104">
        <f>VLOOKUP(Table3[Symbol],stockComparisonTrading_excel!$A$2:$X$562,3,FALSE)</f>
        <v>32.25</v>
      </c>
      <c r="D499" s="105">
        <f>VLOOKUP(Table3[Symbol],stockComparisonTrading_excel!$A$2:$X$562,18,FALSE)</f>
        <v>66.349999999999994</v>
      </c>
      <c r="E499" s="105">
        <f>VLOOKUP(Table3[Symbol],stockComparisonTrading_excel!$A$2:$X$562,18,FALSE)</f>
        <v>66.349999999999994</v>
      </c>
      <c r="F499" s="105">
        <f>VLOOKUP(Table3[Symbol],stockComparisonTrading_excel!$A$2:$X$562,18,FALSE)</f>
        <v>66.349999999999994</v>
      </c>
      <c r="G499" s="105">
        <f>VLOOKUP(Table3[Symbol],stockComparisonTrading_excel!$A$2:$X$562,18,FALSE)</f>
        <v>66.349999999999994</v>
      </c>
      <c r="H499" s="105">
        <f>VLOOKUP(Table3[Symbol],stockComparisonTrading_excel!$A$2:$X$562,18,FALSE)</f>
        <v>66.349999999999994</v>
      </c>
      <c r="I499" s="105">
        <f>VLOOKUP(Table3[Symbol],stockComparisonTrading_excel!$A$2:$X$562,18,FALSE)</f>
        <v>66.349999999999994</v>
      </c>
      <c r="J499" s="105">
        <f>VLOOKUP(Table3[Symbol],stockComparisonTrading_excel!$A$2:$X$562,18,FALSE)</f>
        <v>66.349999999999994</v>
      </c>
      <c r="K499" s="105">
        <f>VLOOKUP(Table3[Symbol],stockComparisonTrading_excel!$A$2:$X$562,18,FALSE)</f>
        <v>66.349999999999994</v>
      </c>
      <c r="L499" s="105">
        <f>VLOOKUP(Table3[Symbol],stockComparisonTrading_excel!$A$2:$X$562,18,FALSE)</f>
        <v>66.349999999999994</v>
      </c>
      <c r="M499" s="105">
        <f>VLOOKUP(Table3[Symbol],stockComparisonTrading_excel!$A$2:$X$562,18,FALSE)</f>
        <v>66.349999999999994</v>
      </c>
      <c r="N499" s="105">
        <f>VLOOKUP(Table3[Symbol],stockComparisonTrading_excel!$A$2:$X$562,18,FALSE)</f>
        <v>66.349999999999994</v>
      </c>
      <c r="O499" s="105">
        <f>VLOOKUP(Table3[Symbol],stockComparisonTrading_excel!$A$2:$X$562,17,FALSE)</f>
        <v>510000000</v>
      </c>
      <c r="P499" s="105">
        <f>VLOOKUP(Table3[Symbol],stockComparisonTrading_excel!$A$2:$X$562,18,FALSE)</f>
        <v>66.349999999999994</v>
      </c>
      <c r="Q499" s="105">
        <f>VLOOKUP(Table3[Symbol],stockComparisonTrading_excel!$A$2:$X$562,19,FALSE)</f>
        <v>1.76</v>
      </c>
      <c r="R499" s="105">
        <f>VLOOKUP(Table3[Symbol],stockComparisonTrading_excel!$A$2:$X$562,20,FALSE)</f>
        <v>28.93</v>
      </c>
      <c r="S499" s="105">
        <f>VLOOKUP(Table3[Symbol],stockComparisonTrading_excel!$A$2:$X$562,21,FALSE)</f>
        <v>0.98</v>
      </c>
      <c r="T499" s="105">
        <f>VLOOKUP(Table3[Symbol],stockComparisonTrading_excel!$A$2:$X$562,22,FALSE)</f>
        <v>28.43</v>
      </c>
      <c r="U499" s="105">
        <f>VLOOKUP(Table3[Symbol],stockComparisonTrading_excel!$A$2:$X$562,23,FALSE)</f>
        <v>10000000</v>
      </c>
      <c r="V499" s="105">
        <f>VLOOKUP(Table3[Symbol],stockComparisonTrading_excel!$A$2:$X$562,24,FALSE)</f>
        <v>10</v>
      </c>
      <c r="W499" s="106" t="str">
        <f>VLOOKUP(Table3[Symbol],Finalcial!$A$2:$P$493,2)</f>
        <v>Q4/2012</v>
      </c>
      <c r="X499" s="107">
        <f>VLOOKUP(Table3[Symbol],Finalcial!$A$2:$P$493,3)</f>
        <v>41274</v>
      </c>
      <c r="Y499" s="107">
        <f>VLOOKUP(Table3[Symbol],Finalcial!$A$2:$P$493,4,FALSE)</f>
        <v>758022</v>
      </c>
      <c r="Z499" s="107">
        <f>VLOOKUP(Table3[Symbol],Finalcial!$A$2:$P$493,5,FALSE)</f>
        <v>468740</v>
      </c>
      <c r="AA499" s="107">
        <f>VLOOKUP(Table3[Symbol],Finalcial!$A$2:$P$493,6,FALSE)</f>
        <v>100000</v>
      </c>
      <c r="AB499" s="107">
        <f>VLOOKUP(Table3[Symbol],Finalcial!$A$2:$P$493,7,FALSE)</f>
        <v>289282</v>
      </c>
      <c r="AC499" s="107">
        <f>VLOOKUP(Table3[Symbol],Finalcial!$A$2:$P$493,8,FALSE)</f>
        <v>145216</v>
      </c>
      <c r="AD499" s="107">
        <f>VLOOKUP(Table3[Symbol],Finalcial!$A$2:$P$493,9,FALSE)</f>
        <v>-6884</v>
      </c>
      <c r="AE499" s="107">
        <f>VLOOKUP(Table3[Symbol],Finalcial!$A$2:$P$493,10,FALSE)</f>
        <v>-0.69</v>
      </c>
      <c r="AF499" s="107">
        <f>VLOOKUP(Table3[Symbol],Finalcial!$A$2:$P$493,11,FALSE)</f>
        <v>1.62</v>
      </c>
      <c r="AG499" s="107">
        <f>VLOOKUP(Table3[Symbol],Finalcial!$A$2:$P$493,12,FALSE)</f>
        <v>-4.74</v>
      </c>
      <c r="AH499" s="107">
        <f>VLOOKUP(Table3[Symbol],Finalcial!$A$2:$P$493,13,FALSE)</f>
        <v>2.4500000000000002</v>
      </c>
      <c r="AI499" s="107">
        <f>VLOOKUP(Table3[Symbol],Finalcial!$A$2:$P$493,14,FALSE)</f>
        <v>2.71</v>
      </c>
      <c r="AJ499" s="108">
        <f t="shared" si="8"/>
        <v>-68.091226031377104</v>
      </c>
    </row>
    <row r="500" spans="1:36" ht="18.55" customHeight="1" x14ac:dyDescent="0.3">
      <c r="A500" s="43" t="s">
        <v>479</v>
      </c>
      <c r="B500" s="14" t="str">
        <f>VLOOKUP(Table3[Symbol],stockComparisonTrading_excel!$A$2:$X$562,2,FALSE)</f>
        <v>Consumer Products: Fashion</v>
      </c>
      <c r="C500" s="104">
        <f>VLOOKUP(Table3[Symbol],stockComparisonTrading_excel!$A$2:$X$562,3,FALSE)</f>
        <v>23.1</v>
      </c>
      <c r="D500" s="105" t="str">
        <f>VLOOKUP(Table3[Symbol],stockComparisonTrading_excel!$A$2:$X$562,18,FALSE)</f>
        <v>N/A</v>
      </c>
      <c r="E500" s="105" t="str">
        <f>VLOOKUP(Table3[Symbol],stockComparisonTrading_excel!$A$2:$X$562,18,FALSE)</f>
        <v>N/A</v>
      </c>
      <c r="F500" s="105" t="str">
        <f>VLOOKUP(Table3[Symbol],stockComparisonTrading_excel!$A$2:$X$562,18,FALSE)</f>
        <v>N/A</v>
      </c>
      <c r="G500" s="105" t="str">
        <f>VLOOKUP(Table3[Symbol],stockComparisonTrading_excel!$A$2:$X$562,18,FALSE)</f>
        <v>N/A</v>
      </c>
      <c r="H500" s="105" t="str">
        <f>VLOOKUP(Table3[Symbol],stockComparisonTrading_excel!$A$2:$X$562,18,FALSE)</f>
        <v>N/A</v>
      </c>
      <c r="I500" s="105" t="str">
        <f>VLOOKUP(Table3[Symbol],stockComparisonTrading_excel!$A$2:$X$562,18,FALSE)</f>
        <v>N/A</v>
      </c>
      <c r="J500" s="105" t="str">
        <f>VLOOKUP(Table3[Symbol],stockComparisonTrading_excel!$A$2:$X$562,18,FALSE)</f>
        <v>N/A</v>
      </c>
      <c r="K500" s="105" t="str">
        <f>VLOOKUP(Table3[Symbol],stockComparisonTrading_excel!$A$2:$X$562,18,FALSE)</f>
        <v>N/A</v>
      </c>
      <c r="L500" s="105" t="str">
        <f>VLOOKUP(Table3[Symbol],stockComparisonTrading_excel!$A$2:$X$562,18,FALSE)</f>
        <v>N/A</v>
      </c>
      <c r="M500" s="105" t="str">
        <f>VLOOKUP(Table3[Symbol],stockComparisonTrading_excel!$A$2:$X$562,18,FALSE)</f>
        <v>N/A</v>
      </c>
      <c r="N500" s="105" t="str">
        <f>VLOOKUP(Table3[Symbol],stockComparisonTrading_excel!$A$2:$X$562,18,FALSE)</f>
        <v>N/A</v>
      </c>
      <c r="O500" s="105">
        <f>VLOOKUP(Table3[Symbol],stockComparisonTrading_excel!$A$2:$X$562,17,FALSE)</f>
        <v>1080000000</v>
      </c>
      <c r="P500" s="105" t="str">
        <f>VLOOKUP(Table3[Symbol],stockComparisonTrading_excel!$A$2:$X$562,18,FALSE)</f>
        <v>N/A</v>
      </c>
      <c r="Q500" s="105">
        <f>VLOOKUP(Table3[Symbol],stockComparisonTrading_excel!$A$2:$X$562,19,FALSE)</f>
        <v>0.63</v>
      </c>
      <c r="R500" s="105">
        <f>VLOOKUP(Table3[Symbol],stockComparisonTrading_excel!$A$2:$X$562,20,FALSE)</f>
        <v>34.25</v>
      </c>
      <c r="S500" s="105">
        <f>VLOOKUP(Table3[Symbol],stockComparisonTrading_excel!$A$2:$X$562,21,FALSE)</f>
        <v>2.31</v>
      </c>
      <c r="T500" s="105">
        <f>VLOOKUP(Table3[Symbol],stockComparisonTrading_excel!$A$2:$X$562,22,FALSE)</f>
        <v>0.24</v>
      </c>
      <c r="U500" s="105">
        <f>VLOOKUP(Table3[Symbol],stockComparisonTrading_excel!$A$2:$X$562,23,FALSE)</f>
        <v>50000000</v>
      </c>
      <c r="V500" s="105">
        <f>VLOOKUP(Table3[Symbol],stockComparisonTrading_excel!$A$2:$X$562,24,FALSE)</f>
        <v>10</v>
      </c>
      <c r="W500" s="106" t="str">
        <f>VLOOKUP(Table3[Symbol],Finalcial!$A$2:$P$493,2)</f>
        <v>Q1/2013</v>
      </c>
      <c r="X500" s="107">
        <f>VLOOKUP(Table3[Symbol],Finalcial!$A$2:$P$493,3)</f>
        <v>41364</v>
      </c>
      <c r="Y500" s="107">
        <f>VLOOKUP(Table3[Symbol],Finalcial!$A$2:$P$493,4,FALSE)</f>
        <v>3697167.78</v>
      </c>
      <c r="Z500" s="107">
        <f>VLOOKUP(Table3[Symbol],Finalcial!$A$2:$P$493,5,FALSE)</f>
        <v>1908791.32</v>
      </c>
      <c r="AA500" s="107">
        <f>VLOOKUP(Table3[Symbol],Finalcial!$A$2:$P$493,6,FALSE)</f>
        <v>500000</v>
      </c>
      <c r="AB500" s="107">
        <f>VLOOKUP(Table3[Symbol],Finalcial!$A$2:$P$493,7,FALSE)</f>
        <v>1683682.91</v>
      </c>
      <c r="AC500" s="107">
        <f>VLOOKUP(Table3[Symbol],Finalcial!$A$2:$P$493,8,FALSE)</f>
        <v>966733.98</v>
      </c>
      <c r="AD500" s="107">
        <f>VLOOKUP(Table3[Symbol],Finalcial!$A$2:$P$493,9,FALSE)</f>
        <v>-36243.730000000003</v>
      </c>
      <c r="AE500" s="107">
        <f>VLOOKUP(Table3[Symbol],Finalcial!$A$2:$P$493,10,FALSE)</f>
        <v>-0.72</v>
      </c>
      <c r="AF500" s="107">
        <f>VLOOKUP(Table3[Symbol],Finalcial!$A$2:$P$493,11,FALSE)</f>
        <v>1.1299999999999999</v>
      </c>
      <c r="AG500" s="107">
        <f>VLOOKUP(Table3[Symbol],Finalcial!$A$2:$P$493,12,FALSE)</f>
        <v>-3.75</v>
      </c>
      <c r="AH500" s="107">
        <f>VLOOKUP(Table3[Symbol],Finalcial!$A$2:$P$493,13,FALSE)</f>
        <v>-1.44</v>
      </c>
      <c r="AI500" s="107">
        <f>VLOOKUP(Table3[Symbol],Finalcial!$A$2:$P$493,14,FALSE)</f>
        <v>-6.37</v>
      </c>
      <c r="AJ500" s="108">
        <f t="shared" si="8"/>
        <v>-52.665421577745995</v>
      </c>
    </row>
    <row r="501" spans="1:36" ht="18.55" customHeight="1" x14ac:dyDescent="0.3">
      <c r="A501" s="64" t="s">
        <v>476</v>
      </c>
      <c r="B501" s="16" t="str">
        <f>VLOOKUP(Table3[Symbol],stockComparisonTrading_excel!$A$2:$X$562,2,FALSE)</f>
        <v>Technology: Communication Technology</v>
      </c>
      <c r="C501" s="104">
        <f>VLOOKUP(Table3[Symbol],stockComparisonTrading_excel!$A$2:$X$562,3,FALSE)</f>
        <v>0.13</v>
      </c>
      <c r="D501" s="105" t="str">
        <f>VLOOKUP(Table3[Symbol],stockComparisonTrading_excel!$A$2:$X$562,18,FALSE)</f>
        <v>N/A</v>
      </c>
      <c r="E501" s="105" t="str">
        <f>VLOOKUP(Table3[Symbol],stockComparisonTrading_excel!$A$2:$X$562,18,FALSE)</f>
        <v>N/A</v>
      </c>
      <c r="F501" s="105" t="str">
        <f>VLOOKUP(Table3[Symbol],stockComparisonTrading_excel!$A$2:$X$562,18,FALSE)</f>
        <v>N/A</v>
      </c>
      <c r="G501" s="105" t="str">
        <f>VLOOKUP(Table3[Symbol],stockComparisonTrading_excel!$A$2:$X$562,18,FALSE)</f>
        <v>N/A</v>
      </c>
      <c r="H501" s="105" t="str">
        <f>VLOOKUP(Table3[Symbol],stockComparisonTrading_excel!$A$2:$X$562,18,FALSE)</f>
        <v>N/A</v>
      </c>
      <c r="I501" s="105" t="str">
        <f>VLOOKUP(Table3[Symbol],stockComparisonTrading_excel!$A$2:$X$562,18,FALSE)</f>
        <v>N/A</v>
      </c>
      <c r="J501" s="105" t="str">
        <f>VLOOKUP(Table3[Symbol],stockComparisonTrading_excel!$A$2:$X$562,18,FALSE)</f>
        <v>N/A</v>
      </c>
      <c r="K501" s="105" t="str">
        <f>VLOOKUP(Table3[Symbol],stockComparisonTrading_excel!$A$2:$X$562,18,FALSE)</f>
        <v>N/A</v>
      </c>
      <c r="L501" s="105" t="str">
        <f>VLOOKUP(Table3[Symbol],stockComparisonTrading_excel!$A$2:$X$562,18,FALSE)</f>
        <v>N/A</v>
      </c>
      <c r="M501" s="105" t="str">
        <f>VLOOKUP(Table3[Symbol],stockComparisonTrading_excel!$A$2:$X$562,18,FALSE)</f>
        <v>N/A</v>
      </c>
      <c r="N501" s="105" t="str">
        <f>VLOOKUP(Table3[Symbol],stockComparisonTrading_excel!$A$2:$X$562,18,FALSE)</f>
        <v>N/A</v>
      </c>
      <c r="O501" s="105">
        <f>VLOOKUP(Table3[Symbol],stockComparisonTrading_excel!$A$2:$X$562,17,FALSE)</f>
        <v>421522953.93000001</v>
      </c>
      <c r="P501" s="105" t="str">
        <f>VLOOKUP(Table3[Symbol],stockComparisonTrading_excel!$A$2:$X$562,18,FALSE)</f>
        <v>N/A</v>
      </c>
      <c r="Q501" s="105" t="str">
        <f>VLOOKUP(Table3[Symbol],stockComparisonTrading_excel!$A$2:$X$562,19,FALSE)</f>
        <v>N/A</v>
      </c>
      <c r="R501" s="105">
        <f>VLOOKUP(Table3[Symbol],stockComparisonTrading_excel!$A$2:$X$562,20,FALSE)</f>
        <v>-2.3199999999999998</v>
      </c>
      <c r="S501" s="105" t="str">
        <f>VLOOKUP(Table3[Symbol],stockComparisonTrading_excel!$A$2:$X$562,21,FALSE)</f>
        <v>-</v>
      </c>
      <c r="T501" s="105" t="str">
        <f>VLOOKUP(Table3[Symbol],stockComparisonTrading_excel!$A$2:$X$562,22,FALSE)</f>
        <v>-</v>
      </c>
      <c r="U501" s="105">
        <f>VLOOKUP(Table3[Symbol],stockComparisonTrading_excel!$A$2:$X$562,23,FALSE)</f>
        <v>6782646457</v>
      </c>
      <c r="V501" s="105">
        <f>VLOOKUP(Table3[Symbol],stockComparisonTrading_excel!$A$2:$X$562,24,FALSE)</f>
        <v>1</v>
      </c>
      <c r="W501" s="106" t="str">
        <f>VLOOKUP(Table3[Symbol],Finalcial!$A$2:$P$493,2)</f>
        <v>Q1/2013</v>
      </c>
      <c r="X501" s="107">
        <f>VLOOKUP(Table3[Symbol],Finalcial!$A$2:$P$493,3)</f>
        <v>41364</v>
      </c>
      <c r="Y501" s="107">
        <f>VLOOKUP(Table3[Symbol],Finalcial!$A$2:$P$493,4,FALSE)</f>
        <v>4995740.1500000004</v>
      </c>
      <c r="Z501" s="107">
        <f>VLOOKUP(Table3[Symbol],Finalcial!$A$2:$P$493,5,FALSE)</f>
        <v>20718618.52</v>
      </c>
      <c r="AA501" s="107">
        <f>VLOOKUP(Table3[Symbol],Finalcial!$A$2:$P$493,6,FALSE)</f>
        <v>6782646.46</v>
      </c>
      <c r="AB501" s="107">
        <f>VLOOKUP(Table3[Symbol],Finalcial!$A$2:$P$493,7,FALSE)</f>
        <v>-15722878.369999999</v>
      </c>
      <c r="AC501" s="107">
        <f>VLOOKUP(Table3[Symbol],Finalcial!$A$2:$P$493,8,FALSE)</f>
        <v>2587589.34</v>
      </c>
      <c r="AD501" s="107">
        <f>VLOOKUP(Table3[Symbol],Finalcial!$A$2:$P$493,9,FALSE)</f>
        <v>-7655008.7300000004</v>
      </c>
      <c r="AE501" s="107">
        <f>VLOOKUP(Table3[Symbol],Finalcial!$A$2:$P$493,10,FALSE)</f>
        <v>-1.1299999999999999</v>
      </c>
      <c r="AF501" s="107" t="str">
        <f>VLOOKUP(Table3[Symbol],Finalcial!$A$2:$P$493,11,FALSE)</f>
        <v>N/A</v>
      </c>
      <c r="AG501" s="107">
        <f>VLOOKUP(Table3[Symbol],Finalcial!$A$2:$P$493,12,FALSE)</f>
        <v>-295.83999999999997</v>
      </c>
      <c r="AH501" s="107">
        <f>VLOOKUP(Table3[Symbol],Finalcial!$A$2:$P$493,13,FALSE)</f>
        <v>-79.239999999999995</v>
      </c>
      <c r="AI501" s="107" t="str">
        <f>VLOOKUP(Table3[Symbol],Finalcial!$A$2:$P$493,14,FALSE)</f>
        <v>N/A</v>
      </c>
      <c r="AJ501" s="108">
        <f t="shared" si="8"/>
        <v>-2.7065440747054508</v>
      </c>
    </row>
    <row r="502" spans="1:36" ht="18.55" customHeight="1" x14ac:dyDescent="0.3">
      <c r="A502" s="43" t="s">
        <v>359</v>
      </c>
      <c r="B502" s="14" t="str">
        <f>VLOOKUP(Table3[Symbol],stockComparisonTrading_excel!$A$2:$X$562,2,FALSE)</f>
        <v>Food and Beverage</v>
      </c>
      <c r="C502" s="104">
        <f>VLOOKUP(Table3[Symbol],stockComparisonTrading_excel!$A$2:$X$562,3,FALSE)</f>
        <v>234</v>
      </c>
      <c r="D502" s="105">
        <f>VLOOKUP(Table3[Symbol],stockComparisonTrading_excel!$A$2:$X$562,18,FALSE)</f>
        <v>100.47</v>
      </c>
      <c r="E502" s="105">
        <f>VLOOKUP(Table3[Symbol],stockComparisonTrading_excel!$A$2:$X$562,18,FALSE)</f>
        <v>100.47</v>
      </c>
      <c r="F502" s="105">
        <f>VLOOKUP(Table3[Symbol],stockComparisonTrading_excel!$A$2:$X$562,18,FALSE)</f>
        <v>100.47</v>
      </c>
      <c r="G502" s="105">
        <f>VLOOKUP(Table3[Symbol],stockComparisonTrading_excel!$A$2:$X$562,18,FALSE)</f>
        <v>100.47</v>
      </c>
      <c r="H502" s="105">
        <f>VLOOKUP(Table3[Symbol],stockComparisonTrading_excel!$A$2:$X$562,18,FALSE)</f>
        <v>100.47</v>
      </c>
      <c r="I502" s="105">
        <f>VLOOKUP(Table3[Symbol],stockComparisonTrading_excel!$A$2:$X$562,18,FALSE)</f>
        <v>100.47</v>
      </c>
      <c r="J502" s="105">
        <f>VLOOKUP(Table3[Symbol],stockComparisonTrading_excel!$A$2:$X$562,18,FALSE)</f>
        <v>100.47</v>
      </c>
      <c r="K502" s="105">
        <f>VLOOKUP(Table3[Symbol],stockComparisonTrading_excel!$A$2:$X$562,18,FALSE)</f>
        <v>100.47</v>
      </c>
      <c r="L502" s="105">
        <f>VLOOKUP(Table3[Symbol],stockComparisonTrading_excel!$A$2:$X$562,18,FALSE)</f>
        <v>100.47</v>
      </c>
      <c r="M502" s="105">
        <f>VLOOKUP(Table3[Symbol],stockComparisonTrading_excel!$A$2:$X$562,18,FALSE)</f>
        <v>100.47</v>
      </c>
      <c r="N502" s="105">
        <f>VLOOKUP(Table3[Symbol],stockComparisonTrading_excel!$A$2:$X$562,18,FALSE)</f>
        <v>100.47</v>
      </c>
      <c r="O502" s="105">
        <f>VLOOKUP(Table3[Symbol],stockComparisonTrading_excel!$A$2:$X$562,17,FALSE)</f>
        <v>5208000000</v>
      </c>
      <c r="P502" s="105">
        <f>VLOOKUP(Table3[Symbol],stockComparisonTrading_excel!$A$2:$X$562,18,FALSE)</f>
        <v>100.47</v>
      </c>
      <c r="Q502" s="105">
        <f>VLOOKUP(Table3[Symbol],stockComparisonTrading_excel!$A$2:$X$562,19,FALSE)</f>
        <v>2.25</v>
      </c>
      <c r="R502" s="105">
        <f>VLOOKUP(Table3[Symbol],stockComparisonTrading_excel!$A$2:$X$562,20,FALSE)</f>
        <v>110.24</v>
      </c>
      <c r="S502" s="105">
        <f>VLOOKUP(Table3[Symbol],stockComparisonTrading_excel!$A$2:$X$562,21,FALSE)</f>
        <v>3.23</v>
      </c>
      <c r="T502" s="105">
        <f>VLOOKUP(Table3[Symbol],stockComparisonTrading_excel!$A$2:$X$562,22,FALSE)</f>
        <v>0.6</v>
      </c>
      <c r="U502" s="105">
        <f>VLOOKUP(Table3[Symbol],stockComparisonTrading_excel!$A$2:$X$562,23,FALSE)</f>
        <v>21000000</v>
      </c>
      <c r="V502" s="105">
        <f>VLOOKUP(Table3[Symbol],stockComparisonTrading_excel!$A$2:$X$562,24,FALSE)</f>
        <v>10</v>
      </c>
      <c r="W502" s="106" t="str">
        <f>VLOOKUP(Table3[Symbol],Finalcial!$A$2:$P$493,2)</f>
        <v>Q4/2012</v>
      </c>
      <c r="X502" s="107">
        <f>VLOOKUP(Table3[Symbol],Finalcial!$A$2:$P$493,3)</f>
        <v>41274</v>
      </c>
      <c r="Y502" s="107">
        <f>VLOOKUP(Table3[Symbol],Finalcial!$A$2:$P$493,4,FALSE)</f>
        <v>2941779</v>
      </c>
      <c r="Z502" s="107">
        <f>VLOOKUP(Table3[Symbol],Finalcial!$A$2:$P$493,5,FALSE)</f>
        <v>621847</v>
      </c>
      <c r="AA502" s="107">
        <f>VLOOKUP(Table3[Symbol],Finalcial!$A$2:$P$493,6,FALSE)</f>
        <v>210000</v>
      </c>
      <c r="AB502" s="107">
        <f>VLOOKUP(Table3[Symbol],Finalcial!$A$2:$P$493,7,FALSE)</f>
        <v>2319932</v>
      </c>
      <c r="AC502" s="107">
        <f>VLOOKUP(Table3[Symbol],Finalcial!$A$2:$P$493,8,FALSE)</f>
        <v>560739</v>
      </c>
      <c r="AD502" s="107">
        <f>VLOOKUP(Table3[Symbol],Finalcial!$A$2:$P$493,9,FALSE)</f>
        <v>-24540</v>
      </c>
      <c r="AE502" s="107">
        <f>VLOOKUP(Table3[Symbol],Finalcial!$A$2:$P$493,10,FALSE)</f>
        <v>-1.17</v>
      </c>
      <c r="AF502" s="107">
        <f>VLOOKUP(Table3[Symbol],Finalcial!$A$2:$P$493,11,FALSE)</f>
        <v>0.27</v>
      </c>
      <c r="AG502" s="107">
        <f>VLOOKUP(Table3[Symbol],Finalcial!$A$2:$P$493,12,FALSE)</f>
        <v>-4.38</v>
      </c>
      <c r="AH502" s="107">
        <f>VLOOKUP(Table3[Symbol],Finalcial!$A$2:$P$493,13,FALSE)</f>
        <v>-0.73</v>
      </c>
      <c r="AI502" s="107">
        <f>VLOOKUP(Table3[Symbol],Finalcial!$A$2:$P$493,14,FALSE)</f>
        <v>-3.48</v>
      </c>
      <c r="AJ502" s="108">
        <f t="shared" si="8"/>
        <v>-25.340138549307252</v>
      </c>
    </row>
    <row r="503" spans="1:36" ht="18.55" customHeight="1" x14ac:dyDescent="0.3">
      <c r="A503" s="43" t="s">
        <v>302</v>
      </c>
      <c r="B503" s="14" t="str">
        <f>VLOOKUP(Table3[Symbol],stockComparisonTrading_excel!$A$2:$X$562,2,FALSE)</f>
        <v>Agribusiness</v>
      </c>
      <c r="C503" s="104">
        <f>VLOOKUP(Table3[Symbol],stockComparisonTrading_excel!$A$2:$X$562,3,FALSE)</f>
        <v>52</v>
      </c>
      <c r="D503" s="105" t="str">
        <f>VLOOKUP(Table3[Symbol],stockComparisonTrading_excel!$A$2:$X$562,18,FALSE)</f>
        <v>N/A</v>
      </c>
      <c r="E503" s="105" t="str">
        <f>VLOOKUP(Table3[Symbol],stockComparisonTrading_excel!$A$2:$X$562,18,FALSE)</f>
        <v>N/A</v>
      </c>
      <c r="F503" s="105" t="str">
        <f>VLOOKUP(Table3[Symbol],stockComparisonTrading_excel!$A$2:$X$562,18,FALSE)</f>
        <v>N/A</v>
      </c>
      <c r="G503" s="105" t="str">
        <f>VLOOKUP(Table3[Symbol],stockComparisonTrading_excel!$A$2:$X$562,18,FALSE)</f>
        <v>N/A</v>
      </c>
      <c r="H503" s="105" t="str">
        <f>VLOOKUP(Table3[Symbol],stockComparisonTrading_excel!$A$2:$X$562,18,FALSE)</f>
        <v>N/A</v>
      </c>
      <c r="I503" s="105" t="str">
        <f>VLOOKUP(Table3[Symbol],stockComparisonTrading_excel!$A$2:$X$562,18,FALSE)</f>
        <v>N/A</v>
      </c>
      <c r="J503" s="105" t="str">
        <f>VLOOKUP(Table3[Symbol],stockComparisonTrading_excel!$A$2:$X$562,18,FALSE)</f>
        <v>N/A</v>
      </c>
      <c r="K503" s="105" t="str">
        <f>VLOOKUP(Table3[Symbol],stockComparisonTrading_excel!$A$2:$X$562,18,FALSE)</f>
        <v>N/A</v>
      </c>
      <c r="L503" s="105" t="str">
        <f>VLOOKUP(Table3[Symbol],stockComparisonTrading_excel!$A$2:$X$562,18,FALSE)</f>
        <v>N/A</v>
      </c>
      <c r="M503" s="105" t="str">
        <f>VLOOKUP(Table3[Symbol],stockComparisonTrading_excel!$A$2:$X$562,18,FALSE)</f>
        <v>N/A</v>
      </c>
      <c r="N503" s="105" t="str">
        <f>VLOOKUP(Table3[Symbol],stockComparisonTrading_excel!$A$2:$X$562,18,FALSE)</f>
        <v>N/A</v>
      </c>
      <c r="O503" s="105">
        <f>VLOOKUP(Table3[Symbol],stockComparisonTrading_excel!$A$2:$X$562,17,FALSE)</f>
        <v>1641748955.25</v>
      </c>
      <c r="P503" s="105" t="str">
        <f>VLOOKUP(Table3[Symbol],stockComparisonTrading_excel!$A$2:$X$562,18,FALSE)</f>
        <v>N/A</v>
      </c>
      <c r="Q503" s="105">
        <f>VLOOKUP(Table3[Symbol],stockComparisonTrading_excel!$A$2:$X$562,19,FALSE)</f>
        <v>1.02</v>
      </c>
      <c r="R503" s="105">
        <f>VLOOKUP(Table3[Symbol],stockComparisonTrading_excel!$A$2:$X$562,20,FALSE)</f>
        <v>48.55</v>
      </c>
      <c r="S503" s="105" t="str">
        <f>VLOOKUP(Table3[Symbol],stockComparisonTrading_excel!$A$2:$X$562,21,FALSE)</f>
        <v>-</v>
      </c>
      <c r="T503" s="105">
        <f>VLOOKUP(Table3[Symbol],stockComparisonTrading_excel!$A$2:$X$562,22,FALSE)</f>
        <v>21.29</v>
      </c>
      <c r="U503" s="105">
        <f>VLOOKUP(Table3[Symbol],stockComparisonTrading_excel!$A$2:$X$562,23,FALSE)</f>
        <v>32999979</v>
      </c>
      <c r="V503" s="105">
        <f>VLOOKUP(Table3[Symbol],stockComparisonTrading_excel!$A$2:$X$562,24,FALSE)</f>
        <v>10</v>
      </c>
      <c r="W503" s="106" t="str">
        <f>VLOOKUP(Table3[Symbol],Finalcial!$A$2:$P$493,2)</f>
        <v>Q1/2013</v>
      </c>
      <c r="X503" s="107">
        <f>VLOOKUP(Table3[Symbol],Finalcial!$A$2:$P$493,3)</f>
        <v>41364</v>
      </c>
      <c r="Y503" s="107">
        <f>VLOOKUP(Table3[Symbol],Finalcial!$A$2:$P$493,4,FALSE)</f>
        <v>3453975</v>
      </c>
      <c r="Z503" s="107">
        <f>VLOOKUP(Table3[Symbol],Finalcial!$A$2:$P$493,5,FALSE)</f>
        <v>1851695</v>
      </c>
      <c r="AA503" s="107">
        <f>VLOOKUP(Table3[Symbol],Finalcial!$A$2:$P$493,6,FALSE)</f>
        <v>330000</v>
      </c>
      <c r="AB503" s="107">
        <f>VLOOKUP(Table3[Symbol],Finalcial!$A$2:$P$493,7,FALSE)</f>
        <v>1602280</v>
      </c>
      <c r="AC503" s="107">
        <f>VLOOKUP(Table3[Symbol],Finalcial!$A$2:$P$493,8,FALSE)</f>
        <v>1030785</v>
      </c>
      <c r="AD503" s="107">
        <f>VLOOKUP(Table3[Symbol],Finalcial!$A$2:$P$493,9,FALSE)</f>
        <v>-79124</v>
      </c>
      <c r="AE503" s="107">
        <f>VLOOKUP(Table3[Symbol],Finalcial!$A$2:$P$493,10,FALSE)</f>
        <v>-2.5299999999999998</v>
      </c>
      <c r="AF503" s="107">
        <f>VLOOKUP(Table3[Symbol],Finalcial!$A$2:$P$493,11,FALSE)</f>
        <v>1.1599999999999999</v>
      </c>
      <c r="AG503" s="107">
        <f>VLOOKUP(Table3[Symbol],Finalcial!$A$2:$P$493,12,FALSE)</f>
        <v>-7.68</v>
      </c>
      <c r="AH503" s="107">
        <f>VLOOKUP(Table3[Symbol],Finalcial!$A$2:$P$493,13,FALSE)</f>
        <v>-4.3899999999999997</v>
      </c>
      <c r="AI503" s="107">
        <f>VLOOKUP(Table3[Symbol],Finalcial!$A$2:$P$493,14,FALSE)</f>
        <v>-12.27</v>
      </c>
      <c r="AJ503" s="108">
        <f t="shared" si="8"/>
        <v>-23.402444264698449</v>
      </c>
    </row>
    <row r="504" spans="1:36" ht="18.55" customHeight="1" x14ac:dyDescent="0.3">
      <c r="A504" s="64" t="s">
        <v>240</v>
      </c>
      <c r="B504" s="14" t="str">
        <f>VLOOKUP(Table3[Symbol],stockComparisonTrading_excel!$A$2:$X$562,2,FALSE)</f>
        <v>Technology: Electronic Components</v>
      </c>
      <c r="C504" s="104">
        <f>VLOOKUP(Table3[Symbol],stockComparisonTrading_excel!$A$2:$X$562,3,FALSE)</f>
        <v>182</v>
      </c>
      <c r="D504" s="105" t="str">
        <f>VLOOKUP(Table3[Symbol],stockComparisonTrading_excel!$A$2:$X$562,18,FALSE)</f>
        <v>N/A</v>
      </c>
      <c r="E504" s="105" t="str">
        <f>VLOOKUP(Table3[Symbol],stockComparisonTrading_excel!$A$2:$X$562,18,FALSE)</f>
        <v>N/A</v>
      </c>
      <c r="F504" s="105" t="str">
        <f>VLOOKUP(Table3[Symbol],stockComparisonTrading_excel!$A$2:$X$562,18,FALSE)</f>
        <v>N/A</v>
      </c>
      <c r="G504" s="105" t="str">
        <f>VLOOKUP(Table3[Symbol],stockComparisonTrading_excel!$A$2:$X$562,18,FALSE)</f>
        <v>N/A</v>
      </c>
      <c r="H504" s="105" t="str">
        <f>VLOOKUP(Table3[Symbol],stockComparisonTrading_excel!$A$2:$X$562,18,FALSE)</f>
        <v>N/A</v>
      </c>
      <c r="I504" s="105" t="str">
        <f>VLOOKUP(Table3[Symbol],stockComparisonTrading_excel!$A$2:$X$562,18,FALSE)</f>
        <v>N/A</v>
      </c>
      <c r="J504" s="105" t="str">
        <f>VLOOKUP(Table3[Symbol],stockComparisonTrading_excel!$A$2:$X$562,18,FALSE)</f>
        <v>N/A</v>
      </c>
      <c r="K504" s="105" t="str">
        <f>VLOOKUP(Table3[Symbol],stockComparisonTrading_excel!$A$2:$X$562,18,FALSE)</f>
        <v>N/A</v>
      </c>
      <c r="L504" s="105" t="str">
        <f>VLOOKUP(Table3[Symbol],stockComparisonTrading_excel!$A$2:$X$562,18,FALSE)</f>
        <v>N/A</v>
      </c>
      <c r="M504" s="105" t="str">
        <f>VLOOKUP(Table3[Symbol],stockComparisonTrading_excel!$A$2:$X$562,18,FALSE)</f>
        <v>N/A</v>
      </c>
      <c r="N504" s="105" t="str">
        <f>VLOOKUP(Table3[Symbol],stockComparisonTrading_excel!$A$2:$X$562,18,FALSE)</f>
        <v>N/A</v>
      </c>
      <c r="O504" s="105">
        <f>VLOOKUP(Table3[Symbol],stockComparisonTrading_excel!$A$2:$X$562,17,FALSE)</f>
        <v>3406390300</v>
      </c>
      <c r="P504" s="105" t="str">
        <f>VLOOKUP(Table3[Symbol],stockComparisonTrading_excel!$A$2:$X$562,18,FALSE)</f>
        <v>N/A</v>
      </c>
      <c r="Q504" s="105">
        <f>VLOOKUP(Table3[Symbol],stockComparisonTrading_excel!$A$2:$X$562,19,FALSE)</f>
        <v>0.66</v>
      </c>
      <c r="R504" s="105">
        <f>VLOOKUP(Table3[Symbol],stockComparisonTrading_excel!$A$2:$X$562,20,FALSE)</f>
        <v>248.18</v>
      </c>
      <c r="S504" s="105">
        <f>VLOOKUP(Table3[Symbol],stockComparisonTrading_excel!$A$2:$X$562,21,FALSE)</f>
        <v>1.84</v>
      </c>
      <c r="T504" s="105">
        <f>VLOOKUP(Table3[Symbol],stockComparisonTrading_excel!$A$2:$X$562,22,FALSE)</f>
        <v>1.22</v>
      </c>
      <c r="U504" s="105">
        <f>VLOOKUP(Table3[Symbol],stockComparisonTrading_excel!$A$2:$X$562,23,FALSE)</f>
        <v>20898100</v>
      </c>
      <c r="V504" s="105">
        <f>VLOOKUP(Table3[Symbol],stockComparisonTrading_excel!$A$2:$X$562,24,FALSE)</f>
        <v>10</v>
      </c>
      <c r="W504" s="106" t="str">
        <f>VLOOKUP(Table3[Symbol],Finalcial!$A$2:$P$493,2)</f>
        <v>Q1/2013</v>
      </c>
      <c r="X504" s="107">
        <f>VLOOKUP(Table3[Symbol],Finalcial!$A$2:$P$493,3)</f>
        <v>41364</v>
      </c>
      <c r="Y504" s="107">
        <f>VLOOKUP(Table3[Symbol],Finalcial!$A$2:$P$493,4,FALSE)</f>
        <v>6947131</v>
      </c>
      <c r="Z504" s="107">
        <f>VLOOKUP(Table3[Symbol],Finalcial!$A$2:$P$493,5,FALSE)</f>
        <v>1760619</v>
      </c>
      <c r="AA504" s="107">
        <f>VLOOKUP(Table3[Symbol],Finalcial!$A$2:$P$493,6,FALSE)</f>
        <v>208981</v>
      </c>
      <c r="AB504" s="107">
        <f>VLOOKUP(Table3[Symbol],Finalcial!$A$2:$P$493,7,FALSE)</f>
        <v>5186512</v>
      </c>
      <c r="AC504" s="107">
        <f>VLOOKUP(Table3[Symbol],Finalcial!$A$2:$P$493,8,FALSE)</f>
        <v>2354744</v>
      </c>
      <c r="AD504" s="107">
        <f>VLOOKUP(Table3[Symbol],Finalcial!$A$2:$P$493,9,FALSE)</f>
        <v>-435549</v>
      </c>
      <c r="AE504" s="107">
        <f>VLOOKUP(Table3[Symbol],Finalcial!$A$2:$P$493,10,FALSE)</f>
        <v>-20.84</v>
      </c>
      <c r="AF504" s="107">
        <f>VLOOKUP(Table3[Symbol],Finalcial!$A$2:$P$493,11,FALSE)</f>
        <v>0.34</v>
      </c>
      <c r="AG504" s="107">
        <f>VLOOKUP(Table3[Symbol],Finalcial!$A$2:$P$493,12,FALSE)</f>
        <v>-18.5</v>
      </c>
      <c r="AH504" s="107">
        <f>VLOOKUP(Table3[Symbol],Finalcial!$A$2:$P$493,13,FALSE)</f>
        <v>-10.39</v>
      </c>
      <c r="AI504" s="107">
        <f>VLOOKUP(Table3[Symbol],Finalcial!$A$2:$P$493,14,FALSE)</f>
        <v>-14.14</v>
      </c>
      <c r="AJ504" s="108">
        <f t="shared" si="8"/>
        <v>-4.0422983407148223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62"/>
  <sheetViews>
    <sheetView showGridLines="0" topLeftCell="A500" zoomScaleNormal="100" workbookViewId="0">
      <selection activeCell="B521" sqref="B521"/>
    </sheetView>
  </sheetViews>
  <sheetFormatPr defaultRowHeight="14" x14ac:dyDescent="0.3"/>
  <cols>
    <col min="1" max="1" width="24.69921875" customWidth="1"/>
    <col min="2" max="2" width="49" style="71" customWidth="1"/>
    <col min="3" max="3" width="14.3984375" customWidth="1"/>
    <col min="4" max="4" width="9.19921875" bestFit="1" customWidth="1"/>
    <col min="5" max="5" width="7.8984375" customWidth="1"/>
    <col min="6" max="6" width="6.09765625" customWidth="1"/>
    <col min="7" max="7" width="7.8984375" customWidth="1"/>
    <col min="8" max="8" width="7" customWidth="1"/>
    <col min="9" max="9" width="7.69921875" customWidth="1"/>
    <col min="10" max="11" width="7.8984375" customWidth="1"/>
    <col min="12" max="12" width="19.8984375" customWidth="1"/>
    <col min="13" max="17" width="16.8984375" bestFit="1" customWidth="1"/>
    <col min="18" max="18" width="7.8984375" customWidth="1"/>
    <col min="19" max="19" width="7" customWidth="1"/>
    <col min="20" max="20" width="9.69921875" bestFit="1" customWidth="1"/>
    <col min="21" max="21" width="7.796875" customWidth="1"/>
    <col min="22" max="22" width="19.796875" customWidth="1"/>
    <col min="23" max="23" width="21.296875" customWidth="1"/>
    <col min="24" max="24" width="7" customWidth="1"/>
    <col min="35" max="35" width="33.8984375" customWidth="1"/>
  </cols>
  <sheetData>
    <row r="1" spans="1:24" ht="46.25" customHeight="1" x14ac:dyDescent="0.3">
      <c r="A1" s="28" t="s">
        <v>0</v>
      </c>
      <c r="B1" s="28" t="s">
        <v>606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525</v>
      </c>
      <c r="N1" s="30" t="s">
        <v>527</v>
      </c>
      <c r="O1" s="30" t="s">
        <v>528</v>
      </c>
      <c r="P1" s="30" t="s">
        <v>529</v>
      </c>
      <c r="Q1" s="30" t="s">
        <v>530</v>
      </c>
      <c r="R1" s="30" t="s">
        <v>531</v>
      </c>
      <c r="S1" s="30" t="s">
        <v>532</v>
      </c>
      <c r="T1" s="30" t="s">
        <v>526</v>
      </c>
      <c r="U1" s="30" t="s">
        <v>533</v>
      </c>
      <c r="V1" s="30" t="s">
        <v>534</v>
      </c>
      <c r="W1" s="30" t="s">
        <v>535</v>
      </c>
      <c r="X1" s="31" t="s">
        <v>536</v>
      </c>
    </row>
    <row r="2" spans="1:24" s="6" customFormat="1" ht="46.25" customHeight="1" x14ac:dyDescent="0.3">
      <c r="A2" s="61" t="s">
        <v>626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3"/>
      <c r="V2" s="32"/>
      <c r="W2" s="33"/>
      <c r="X2" s="34"/>
    </row>
    <row r="3" spans="1:24" ht="14.4" x14ac:dyDescent="0.3">
      <c r="A3" s="58"/>
      <c r="B3" s="65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  <c r="V3" s="35"/>
      <c r="W3" s="36"/>
      <c r="X3" s="37"/>
    </row>
    <row r="4" spans="1:24" ht="14.4" x14ac:dyDescent="0.3">
      <c r="A4" s="38" t="s">
        <v>47</v>
      </c>
      <c r="B4" s="66" t="s">
        <v>607</v>
      </c>
      <c r="C4" s="39">
        <v>3.66</v>
      </c>
      <c r="D4" s="39">
        <v>3.64</v>
      </c>
      <c r="E4" s="39">
        <v>3.94</v>
      </c>
      <c r="F4" s="39">
        <v>3.42</v>
      </c>
      <c r="G4" s="39">
        <v>3.5</v>
      </c>
      <c r="H4" s="39">
        <v>-0.16</v>
      </c>
      <c r="I4" s="39">
        <v>-4.37</v>
      </c>
      <c r="J4" s="39">
        <v>3.71</v>
      </c>
      <c r="K4" s="39">
        <v>3.48</v>
      </c>
      <c r="L4" s="39">
        <v>3.52</v>
      </c>
      <c r="M4" s="40">
        <v>16020500</v>
      </c>
      <c r="N4" s="40">
        <v>59386822</v>
      </c>
      <c r="O4" s="40">
        <v>16020550</v>
      </c>
      <c r="P4" s="40">
        <v>59386998.240000002</v>
      </c>
      <c r="Q4" s="40">
        <v>1266371638</v>
      </c>
      <c r="R4" s="39" t="s">
        <v>21</v>
      </c>
      <c r="S4" s="39">
        <v>0.62</v>
      </c>
      <c r="T4" s="39">
        <v>5.68</v>
      </c>
      <c r="U4" s="39" t="s">
        <v>20</v>
      </c>
      <c r="V4" s="39">
        <v>4.43</v>
      </c>
      <c r="W4" s="41">
        <v>361820468</v>
      </c>
      <c r="X4" s="42">
        <v>1</v>
      </c>
    </row>
    <row r="5" spans="1:24" ht="14.4" x14ac:dyDescent="0.3">
      <c r="A5" s="43" t="s">
        <v>91</v>
      </c>
      <c r="B5" s="67" t="s">
        <v>607</v>
      </c>
      <c r="C5" s="44">
        <v>382</v>
      </c>
      <c r="D5" s="44">
        <v>380</v>
      </c>
      <c r="E5" s="44">
        <v>384</v>
      </c>
      <c r="F5" s="44">
        <v>316</v>
      </c>
      <c r="G5" s="44">
        <v>327</v>
      </c>
      <c r="H5" s="44">
        <v>-55</v>
      </c>
      <c r="I5" s="44">
        <v>-14.4</v>
      </c>
      <c r="J5" s="44">
        <v>363.23</v>
      </c>
      <c r="K5" s="44">
        <v>323</v>
      </c>
      <c r="L5" s="44">
        <v>327</v>
      </c>
      <c r="M5" s="45">
        <v>452500</v>
      </c>
      <c r="N5" s="45">
        <v>164363400</v>
      </c>
      <c r="O5" s="45">
        <v>453173</v>
      </c>
      <c r="P5" s="45">
        <v>164596932</v>
      </c>
      <c r="Q5" s="45">
        <v>2452500000</v>
      </c>
      <c r="R5" s="44">
        <v>14.9</v>
      </c>
      <c r="S5" s="44">
        <v>1.75</v>
      </c>
      <c r="T5" s="44">
        <v>187.17</v>
      </c>
      <c r="U5" s="44">
        <v>6.12</v>
      </c>
      <c r="V5" s="44">
        <v>6.04</v>
      </c>
      <c r="W5" s="46">
        <v>7500000</v>
      </c>
      <c r="X5" s="17">
        <v>10</v>
      </c>
    </row>
    <row r="6" spans="1:24" ht="14.4" x14ac:dyDescent="0.3">
      <c r="A6" s="38" t="s">
        <v>97</v>
      </c>
      <c r="B6" s="68" t="s">
        <v>607</v>
      </c>
      <c r="C6" s="39">
        <v>5.05</v>
      </c>
      <c r="D6" s="39">
        <v>5.05</v>
      </c>
      <c r="E6" s="39">
        <v>6</v>
      </c>
      <c r="F6" s="39">
        <v>4.1399999999999997</v>
      </c>
      <c r="G6" s="39">
        <v>4.1399999999999997</v>
      </c>
      <c r="H6" s="39">
        <v>-0.91</v>
      </c>
      <c r="I6" s="39">
        <v>-18.02</v>
      </c>
      <c r="J6" s="39">
        <v>5.16</v>
      </c>
      <c r="K6" s="39">
        <v>4.1399999999999997</v>
      </c>
      <c r="L6" s="39">
        <v>4.18</v>
      </c>
      <c r="M6" s="40">
        <v>137258200</v>
      </c>
      <c r="N6" s="40">
        <v>708705555</v>
      </c>
      <c r="O6" s="40">
        <v>137259021</v>
      </c>
      <c r="P6" s="40">
        <v>708709531.89999998</v>
      </c>
      <c r="Q6" s="40">
        <v>1577943301.5</v>
      </c>
      <c r="R6" s="39">
        <v>9.06</v>
      </c>
      <c r="S6" s="39">
        <v>1.19</v>
      </c>
      <c r="T6" s="39">
        <v>3.48</v>
      </c>
      <c r="U6" s="39">
        <v>6.76</v>
      </c>
      <c r="V6" s="39">
        <v>36.01</v>
      </c>
      <c r="W6" s="41">
        <v>381145725</v>
      </c>
      <c r="X6" s="42">
        <v>1</v>
      </c>
    </row>
    <row r="7" spans="1:24" ht="14.4" x14ac:dyDescent="0.3">
      <c r="A7" s="43" t="s">
        <v>104</v>
      </c>
      <c r="B7" s="67" t="s">
        <v>607</v>
      </c>
      <c r="C7" s="44">
        <v>6.4</v>
      </c>
      <c r="D7" s="44">
        <v>6.45</v>
      </c>
      <c r="E7" s="44">
        <v>8.1</v>
      </c>
      <c r="F7" s="44">
        <v>2.38</v>
      </c>
      <c r="G7" s="44">
        <v>2.66</v>
      </c>
      <c r="H7" s="44">
        <v>-3.74</v>
      </c>
      <c r="I7" s="44">
        <v>-58.44</v>
      </c>
      <c r="J7" s="44">
        <v>4.8899999999999997</v>
      </c>
      <c r="K7" s="44">
        <v>2.66</v>
      </c>
      <c r="L7" s="44">
        <v>2.68</v>
      </c>
      <c r="M7" s="45">
        <v>135540600</v>
      </c>
      <c r="N7" s="45">
        <v>662791665</v>
      </c>
      <c r="O7" s="45">
        <v>135543169</v>
      </c>
      <c r="P7" s="45">
        <v>662805303.55999994</v>
      </c>
      <c r="Q7" s="45">
        <v>1491110986.4000001</v>
      </c>
      <c r="R7" s="44" t="s">
        <v>21</v>
      </c>
      <c r="S7" s="44">
        <v>1.02</v>
      </c>
      <c r="T7" s="44">
        <v>2.62</v>
      </c>
      <c r="U7" s="44">
        <v>1.1299999999999999</v>
      </c>
      <c r="V7" s="44">
        <v>27.46</v>
      </c>
      <c r="W7" s="46">
        <v>560568040</v>
      </c>
      <c r="X7" s="17">
        <v>1</v>
      </c>
    </row>
    <row r="8" spans="1:24" ht="14.4" x14ac:dyDescent="0.3">
      <c r="A8" s="38" t="s">
        <v>131</v>
      </c>
      <c r="B8" s="68" t="s">
        <v>607</v>
      </c>
      <c r="C8" s="39">
        <v>1.21</v>
      </c>
      <c r="D8" s="39">
        <v>1.24</v>
      </c>
      <c r="E8" s="39">
        <v>1.71</v>
      </c>
      <c r="F8" s="39">
        <v>1.08</v>
      </c>
      <c r="G8" s="39">
        <v>1.33</v>
      </c>
      <c r="H8" s="39">
        <v>0.12</v>
      </c>
      <c r="I8" s="39">
        <v>9.92</v>
      </c>
      <c r="J8" s="39">
        <v>1.33</v>
      </c>
      <c r="K8" s="39">
        <v>1.33</v>
      </c>
      <c r="L8" s="39">
        <v>1.34</v>
      </c>
      <c r="M8" s="40">
        <v>3398973800</v>
      </c>
      <c r="N8" s="40">
        <v>4515234132</v>
      </c>
      <c r="O8" s="40">
        <v>3399173876</v>
      </c>
      <c r="P8" s="40">
        <v>4515502246.5600004</v>
      </c>
      <c r="Q8" s="40">
        <v>3697400000</v>
      </c>
      <c r="R8" s="39">
        <v>56.59</v>
      </c>
      <c r="S8" s="39">
        <v>2.4</v>
      </c>
      <c r="T8" s="39">
        <v>0.56000000000000005</v>
      </c>
      <c r="U8" s="39" t="s">
        <v>20</v>
      </c>
      <c r="V8" s="39">
        <v>122.27</v>
      </c>
      <c r="W8" s="41">
        <v>2780000000</v>
      </c>
      <c r="X8" s="42">
        <v>1</v>
      </c>
    </row>
    <row r="9" spans="1:24" ht="14.4" x14ac:dyDescent="0.3">
      <c r="A9" s="43" t="s">
        <v>152</v>
      </c>
      <c r="B9" s="67" t="s">
        <v>607</v>
      </c>
      <c r="C9" s="44">
        <v>8.0500000000000007</v>
      </c>
      <c r="D9" s="44">
        <v>8.1</v>
      </c>
      <c r="E9" s="44">
        <v>9.4499999999999993</v>
      </c>
      <c r="F9" s="44">
        <v>7.3</v>
      </c>
      <c r="G9" s="44">
        <v>8.3000000000000007</v>
      </c>
      <c r="H9" s="44">
        <v>0.25</v>
      </c>
      <c r="I9" s="44">
        <v>3.11</v>
      </c>
      <c r="J9" s="44">
        <v>8.48</v>
      </c>
      <c r="K9" s="44">
        <v>8.25</v>
      </c>
      <c r="L9" s="44">
        <v>8.3000000000000007</v>
      </c>
      <c r="M9" s="45">
        <v>361800800</v>
      </c>
      <c r="N9" s="45">
        <v>3068918375</v>
      </c>
      <c r="O9" s="45">
        <v>364831862</v>
      </c>
      <c r="P9" s="45">
        <v>3094509256.0700002</v>
      </c>
      <c r="Q9" s="45">
        <v>10406714300</v>
      </c>
      <c r="R9" s="44">
        <v>56.48</v>
      </c>
      <c r="S9" s="44">
        <v>1.74</v>
      </c>
      <c r="T9" s="44">
        <v>4.76</v>
      </c>
      <c r="U9" s="44" t="s">
        <v>20</v>
      </c>
      <c r="V9" s="44">
        <v>29.14</v>
      </c>
      <c r="W9" s="46">
        <v>1253821000</v>
      </c>
      <c r="X9" s="17">
        <v>1</v>
      </c>
    </row>
    <row r="10" spans="1:24" ht="14.4" x14ac:dyDescent="0.3">
      <c r="A10" s="38" t="s">
        <v>212</v>
      </c>
      <c r="B10" s="68" t="s">
        <v>607</v>
      </c>
      <c r="C10" s="39">
        <v>3.66</v>
      </c>
      <c r="D10" s="39">
        <v>3.66</v>
      </c>
      <c r="E10" s="39">
        <v>4</v>
      </c>
      <c r="F10" s="39">
        <v>3</v>
      </c>
      <c r="G10" s="39">
        <v>3.04</v>
      </c>
      <c r="H10" s="39">
        <v>-0.62</v>
      </c>
      <c r="I10" s="39">
        <v>-16.940000000000001</v>
      </c>
      <c r="J10" s="39">
        <v>3.55</v>
      </c>
      <c r="K10" s="39">
        <v>3.04</v>
      </c>
      <c r="L10" s="39">
        <v>3.06</v>
      </c>
      <c r="M10" s="40">
        <v>326342800</v>
      </c>
      <c r="N10" s="40">
        <v>1157423230</v>
      </c>
      <c r="O10" s="40">
        <v>326346210</v>
      </c>
      <c r="P10" s="40">
        <v>1157434765.1199999</v>
      </c>
      <c r="Q10" s="40">
        <v>2351835017.5999999</v>
      </c>
      <c r="R10" s="39">
        <v>11.47</v>
      </c>
      <c r="S10" s="39">
        <v>1.1000000000000001</v>
      </c>
      <c r="T10" s="39">
        <v>2.75</v>
      </c>
      <c r="U10" s="39">
        <v>6.91</v>
      </c>
      <c r="V10" s="39">
        <v>42.18</v>
      </c>
      <c r="W10" s="41">
        <v>773629940</v>
      </c>
      <c r="X10" s="42">
        <v>1</v>
      </c>
    </row>
    <row r="11" spans="1:24" ht="14.4" x14ac:dyDescent="0.3">
      <c r="A11" s="43" t="s">
        <v>302</v>
      </c>
      <c r="B11" s="67" t="s">
        <v>607</v>
      </c>
      <c r="C11" s="44">
        <v>52</v>
      </c>
      <c r="D11" s="44">
        <v>50.25</v>
      </c>
      <c r="E11" s="44">
        <v>54.5</v>
      </c>
      <c r="F11" s="44">
        <v>49</v>
      </c>
      <c r="G11" s="44">
        <v>49.75</v>
      </c>
      <c r="H11" s="44">
        <v>-2.25</v>
      </c>
      <c r="I11" s="44">
        <v>-4.33</v>
      </c>
      <c r="J11" s="44">
        <v>50.1</v>
      </c>
      <c r="K11" s="44">
        <v>49.75</v>
      </c>
      <c r="L11" s="44">
        <v>52</v>
      </c>
      <c r="M11" s="45">
        <v>81600</v>
      </c>
      <c r="N11" s="45">
        <v>4087900</v>
      </c>
      <c r="O11" s="45">
        <v>6742023</v>
      </c>
      <c r="P11" s="45">
        <v>363745065.25</v>
      </c>
      <c r="Q11" s="45">
        <v>1641748955.25</v>
      </c>
      <c r="R11" s="44" t="s">
        <v>21</v>
      </c>
      <c r="S11" s="44">
        <v>1.02</v>
      </c>
      <c r="T11" s="44">
        <v>48.55</v>
      </c>
      <c r="U11" s="44" t="s">
        <v>20</v>
      </c>
      <c r="V11" s="44">
        <v>21.29</v>
      </c>
      <c r="W11" s="46">
        <v>32999979</v>
      </c>
      <c r="X11" s="17">
        <v>10</v>
      </c>
    </row>
    <row r="12" spans="1:24" ht="14.4" x14ac:dyDescent="0.3">
      <c r="A12" s="38" t="s">
        <v>307</v>
      </c>
      <c r="B12" s="68" t="s">
        <v>607</v>
      </c>
      <c r="C12" s="39">
        <v>82.25</v>
      </c>
      <c r="D12" s="39">
        <v>79.75</v>
      </c>
      <c r="E12" s="39">
        <v>145</v>
      </c>
      <c r="F12" s="39">
        <v>78.5</v>
      </c>
      <c r="G12" s="39">
        <v>105</v>
      </c>
      <c r="H12" s="39">
        <v>22.75</v>
      </c>
      <c r="I12" s="39">
        <v>27.66</v>
      </c>
      <c r="J12" s="39">
        <v>89.5</v>
      </c>
      <c r="K12" s="39">
        <v>105</v>
      </c>
      <c r="L12" s="39">
        <v>114</v>
      </c>
      <c r="M12" s="40">
        <v>357600</v>
      </c>
      <c r="N12" s="40">
        <v>32003950</v>
      </c>
      <c r="O12" s="40">
        <v>357825</v>
      </c>
      <c r="P12" s="40">
        <v>32024563.5</v>
      </c>
      <c r="Q12" s="40">
        <v>6300000000</v>
      </c>
      <c r="R12" s="39">
        <v>28.24</v>
      </c>
      <c r="S12" s="39">
        <v>1.26</v>
      </c>
      <c r="T12" s="39">
        <v>83.34</v>
      </c>
      <c r="U12" s="39">
        <v>4.05</v>
      </c>
      <c r="V12" s="39">
        <v>0.6</v>
      </c>
      <c r="W12" s="41">
        <v>60000000</v>
      </c>
      <c r="X12" s="42">
        <v>10</v>
      </c>
    </row>
    <row r="13" spans="1:24" ht="14.4" x14ac:dyDescent="0.3">
      <c r="A13" s="43" t="s">
        <v>397</v>
      </c>
      <c r="B13" s="67" t="s">
        <v>607</v>
      </c>
      <c r="C13" s="44">
        <v>17.5</v>
      </c>
      <c r="D13" s="44">
        <v>17.7</v>
      </c>
      <c r="E13" s="44">
        <v>19.600000000000001</v>
      </c>
      <c r="F13" s="44">
        <v>14.7</v>
      </c>
      <c r="G13" s="44">
        <v>15.8</v>
      </c>
      <c r="H13" s="44">
        <v>-1.7</v>
      </c>
      <c r="I13" s="44">
        <v>-9.7100000000000009</v>
      </c>
      <c r="J13" s="44">
        <v>17.579999999999998</v>
      </c>
      <c r="K13" s="44">
        <v>15.7</v>
      </c>
      <c r="L13" s="44">
        <v>15.8</v>
      </c>
      <c r="M13" s="45">
        <v>776262100</v>
      </c>
      <c r="N13" s="45">
        <v>13645478230</v>
      </c>
      <c r="O13" s="45">
        <v>777580358</v>
      </c>
      <c r="P13" s="45">
        <v>13669595503.299999</v>
      </c>
      <c r="Q13" s="45">
        <v>20224000000</v>
      </c>
      <c r="R13" s="44">
        <v>14.67</v>
      </c>
      <c r="S13" s="44">
        <v>1.07</v>
      </c>
      <c r="T13" s="44">
        <v>14.73</v>
      </c>
      <c r="U13" s="44">
        <v>3.16</v>
      </c>
      <c r="V13" s="44">
        <v>60.75</v>
      </c>
      <c r="W13" s="46">
        <v>1280000000</v>
      </c>
      <c r="X13" s="17">
        <v>1</v>
      </c>
    </row>
    <row r="14" spans="1:24" ht="14.4" x14ac:dyDescent="0.3">
      <c r="A14" s="38" t="s">
        <v>449</v>
      </c>
      <c r="B14" s="68" t="s">
        <v>607</v>
      </c>
      <c r="C14" s="39">
        <v>4.12</v>
      </c>
      <c r="D14" s="39">
        <v>4.0999999999999996</v>
      </c>
      <c r="E14" s="39">
        <v>4.1399999999999997</v>
      </c>
      <c r="F14" s="39">
        <v>3.22</v>
      </c>
      <c r="G14" s="39">
        <v>3.22</v>
      </c>
      <c r="H14" s="39">
        <v>-0.9</v>
      </c>
      <c r="I14" s="39">
        <v>-21.84</v>
      </c>
      <c r="J14" s="39">
        <v>3.84</v>
      </c>
      <c r="K14" s="39">
        <v>3.2</v>
      </c>
      <c r="L14" s="39">
        <v>3.22</v>
      </c>
      <c r="M14" s="40">
        <v>32782000</v>
      </c>
      <c r="N14" s="40">
        <v>125838180</v>
      </c>
      <c r="O14" s="40">
        <v>32782265</v>
      </c>
      <c r="P14" s="40">
        <v>125839091.81999999</v>
      </c>
      <c r="Q14" s="40">
        <v>1397340934.6400001</v>
      </c>
      <c r="R14" s="39">
        <v>10.050000000000001</v>
      </c>
      <c r="S14" s="39">
        <v>1.02</v>
      </c>
      <c r="T14" s="39">
        <v>3.15</v>
      </c>
      <c r="U14" s="39">
        <v>7.83</v>
      </c>
      <c r="V14" s="39">
        <v>7.66</v>
      </c>
      <c r="W14" s="41">
        <v>433956812</v>
      </c>
      <c r="X14" s="42">
        <v>1</v>
      </c>
    </row>
    <row r="15" spans="1:24" ht="14.4" x14ac:dyDescent="0.3">
      <c r="A15" s="43" t="s">
        <v>469</v>
      </c>
      <c r="B15" s="67" t="s">
        <v>607</v>
      </c>
      <c r="C15" s="44">
        <v>0.54</v>
      </c>
      <c r="D15" s="44" t="s">
        <v>20</v>
      </c>
      <c r="E15" s="44" t="s">
        <v>20</v>
      </c>
      <c r="F15" s="44" t="s">
        <v>20</v>
      </c>
      <c r="G15" s="44" t="s">
        <v>20</v>
      </c>
      <c r="H15" s="44" t="s">
        <v>20</v>
      </c>
      <c r="I15" s="44" t="s">
        <v>20</v>
      </c>
      <c r="J15" s="44" t="s">
        <v>20</v>
      </c>
      <c r="K15" s="44" t="s">
        <v>20</v>
      </c>
      <c r="L15" s="44" t="s">
        <v>20</v>
      </c>
      <c r="M15" s="45" t="s">
        <v>20</v>
      </c>
      <c r="N15" s="45" t="s">
        <v>20</v>
      </c>
      <c r="O15" s="45" t="s">
        <v>20</v>
      </c>
      <c r="P15" s="45" t="s">
        <v>20</v>
      </c>
      <c r="Q15" s="45">
        <v>10928795.4</v>
      </c>
      <c r="R15" s="44">
        <v>6.92</v>
      </c>
      <c r="S15" s="44" t="s">
        <v>21</v>
      </c>
      <c r="T15" s="44">
        <v>-1.87</v>
      </c>
      <c r="U15" s="44" t="s">
        <v>20</v>
      </c>
      <c r="V15" s="44" t="s">
        <v>20</v>
      </c>
      <c r="W15" s="46">
        <v>120238510</v>
      </c>
      <c r="X15" s="17">
        <v>0.5</v>
      </c>
    </row>
    <row r="16" spans="1:24" ht="14.4" x14ac:dyDescent="0.3">
      <c r="A16" s="38" t="s">
        <v>471</v>
      </c>
      <c r="B16" s="68" t="s">
        <v>607</v>
      </c>
      <c r="C16" s="39">
        <v>3.28</v>
      </c>
      <c r="D16" s="39">
        <v>3.32</v>
      </c>
      <c r="E16" s="39">
        <v>3.44</v>
      </c>
      <c r="F16" s="39">
        <v>2.76</v>
      </c>
      <c r="G16" s="39">
        <v>2.98</v>
      </c>
      <c r="H16" s="39">
        <v>-0.3</v>
      </c>
      <c r="I16" s="39">
        <v>-9.15</v>
      </c>
      <c r="J16" s="39">
        <v>3.19</v>
      </c>
      <c r="K16" s="39">
        <v>2.98</v>
      </c>
      <c r="L16" s="39">
        <v>3</v>
      </c>
      <c r="M16" s="40">
        <v>230764000</v>
      </c>
      <c r="N16" s="40">
        <v>736790050</v>
      </c>
      <c r="O16" s="40">
        <v>230778068</v>
      </c>
      <c r="P16" s="40">
        <v>736832237.26999998</v>
      </c>
      <c r="Q16" s="40">
        <v>2030732380.6199999</v>
      </c>
      <c r="R16" s="39" t="s">
        <v>21</v>
      </c>
      <c r="S16" s="39">
        <v>1.35</v>
      </c>
      <c r="T16" s="39">
        <v>2.2000000000000002</v>
      </c>
      <c r="U16" s="39" t="s">
        <v>20</v>
      </c>
      <c r="V16" s="39">
        <v>33.869999999999997</v>
      </c>
      <c r="W16" s="41">
        <v>681453819</v>
      </c>
      <c r="X16" s="42">
        <v>1</v>
      </c>
    </row>
    <row r="17" spans="1:24" ht="14.4" x14ac:dyDescent="0.3">
      <c r="A17" s="43" t="s">
        <v>501</v>
      </c>
      <c r="B17" s="67" t="s">
        <v>607</v>
      </c>
      <c r="C17" s="44">
        <v>11.3</v>
      </c>
      <c r="D17" s="44">
        <v>11.3</v>
      </c>
      <c r="E17" s="44">
        <v>12.2</v>
      </c>
      <c r="F17" s="44">
        <v>11.1</v>
      </c>
      <c r="G17" s="44">
        <v>11.8</v>
      </c>
      <c r="H17" s="44">
        <v>0.5</v>
      </c>
      <c r="I17" s="44">
        <v>4.42</v>
      </c>
      <c r="J17" s="44">
        <v>11.65</v>
      </c>
      <c r="K17" s="44">
        <v>11.8</v>
      </c>
      <c r="L17" s="44">
        <v>11.9</v>
      </c>
      <c r="M17" s="45">
        <v>15060900</v>
      </c>
      <c r="N17" s="45">
        <v>175489650</v>
      </c>
      <c r="O17" s="45">
        <v>15061232</v>
      </c>
      <c r="P17" s="45">
        <v>175493528.30000001</v>
      </c>
      <c r="Q17" s="45">
        <v>3823790000</v>
      </c>
      <c r="R17" s="44">
        <v>11.37</v>
      </c>
      <c r="S17" s="44">
        <v>3.32</v>
      </c>
      <c r="T17" s="44">
        <v>3.56</v>
      </c>
      <c r="U17" s="44">
        <v>7.63</v>
      </c>
      <c r="V17" s="44">
        <v>4.6500000000000004</v>
      </c>
      <c r="W17" s="46">
        <v>324050000</v>
      </c>
      <c r="X17" s="17">
        <v>1</v>
      </c>
    </row>
    <row r="18" spans="1:24" s="6" customFormat="1" ht="14.4" x14ac:dyDescent="0.3">
      <c r="A18" s="38" t="s">
        <v>507</v>
      </c>
      <c r="B18" s="68" t="s">
        <v>607</v>
      </c>
      <c r="C18" s="39">
        <v>95.25</v>
      </c>
      <c r="D18" s="39">
        <v>95.25</v>
      </c>
      <c r="E18" s="39">
        <v>150</v>
      </c>
      <c r="F18" s="39">
        <v>13.4</v>
      </c>
      <c r="G18" s="39">
        <v>13.5</v>
      </c>
      <c r="H18" s="39">
        <v>-81.75</v>
      </c>
      <c r="I18" s="39">
        <v>-85.83</v>
      </c>
      <c r="J18" s="39">
        <v>90.04</v>
      </c>
      <c r="K18" s="39">
        <v>13.5</v>
      </c>
      <c r="L18" s="39">
        <v>13.7</v>
      </c>
      <c r="M18" s="40">
        <v>5283200</v>
      </c>
      <c r="N18" s="40">
        <v>475687745</v>
      </c>
      <c r="O18" s="40">
        <v>5283995</v>
      </c>
      <c r="P18" s="40">
        <v>475783329</v>
      </c>
      <c r="Q18" s="40">
        <v>12690000000</v>
      </c>
      <c r="R18" s="39">
        <v>12.11</v>
      </c>
      <c r="S18" s="39">
        <v>3.76</v>
      </c>
      <c r="T18" s="39">
        <v>3.59</v>
      </c>
      <c r="U18" s="39">
        <v>5.19</v>
      </c>
      <c r="V18" s="39">
        <v>2.71</v>
      </c>
      <c r="W18" s="41">
        <v>940000000</v>
      </c>
      <c r="X18" s="42">
        <v>0.5</v>
      </c>
    </row>
    <row r="19" spans="1:24" x14ac:dyDescent="0.3">
      <c r="A19" s="22" t="s">
        <v>572</v>
      </c>
      <c r="B19" s="20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47"/>
      <c r="W19" s="48"/>
      <c r="X19" s="49"/>
    </row>
    <row r="20" spans="1:24" ht="14.4" x14ac:dyDescent="0.3">
      <c r="A20" s="38" t="s">
        <v>41</v>
      </c>
      <c r="B20" s="66" t="s">
        <v>608</v>
      </c>
      <c r="C20" s="39">
        <v>2.02</v>
      </c>
      <c r="D20" s="39">
        <v>2.02</v>
      </c>
      <c r="E20" s="39">
        <v>2.92</v>
      </c>
      <c r="F20" s="39">
        <v>1.74</v>
      </c>
      <c r="G20" s="39">
        <v>2.04</v>
      </c>
      <c r="H20" s="39">
        <v>0.02</v>
      </c>
      <c r="I20" s="39">
        <v>0.99</v>
      </c>
      <c r="J20" s="39">
        <v>2.4</v>
      </c>
      <c r="K20" s="39">
        <v>2.04</v>
      </c>
      <c r="L20" s="39">
        <v>2.06</v>
      </c>
      <c r="M20" s="40">
        <v>5630454000</v>
      </c>
      <c r="N20" s="40">
        <v>13488238502</v>
      </c>
      <c r="O20" s="40">
        <v>5631015757</v>
      </c>
      <c r="P20" s="40">
        <v>13489557493.950001</v>
      </c>
      <c r="Q20" s="40">
        <v>1325049260.04</v>
      </c>
      <c r="R20" s="39">
        <v>179.4</v>
      </c>
      <c r="S20" s="39">
        <v>2.36</v>
      </c>
      <c r="T20" s="39">
        <v>0.87</v>
      </c>
      <c r="U20" s="39" t="s">
        <v>20</v>
      </c>
      <c r="V20" s="39">
        <v>896.43</v>
      </c>
      <c r="W20" s="41">
        <v>649533951</v>
      </c>
      <c r="X20" s="42">
        <v>0.7</v>
      </c>
    </row>
    <row r="21" spans="1:24" ht="14.4" x14ac:dyDescent="0.3">
      <c r="A21" s="43" t="s">
        <v>88</v>
      </c>
      <c r="B21" s="67" t="s">
        <v>608</v>
      </c>
      <c r="C21" s="44">
        <v>10</v>
      </c>
      <c r="D21" s="44">
        <v>10</v>
      </c>
      <c r="E21" s="44">
        <v>12.6</v>
      </c>
      <c r="F21" s="44">
        <v>7.8</v>
      </c>
      <c r="G21" s="44">
        <v>8.1</v>
      </c>
      <c r="H21" s="44">
        <v>-1.9</v>
      </c>
      <c r="I21" s="44">
        <v>-19</v>
      </c>
      <c r="J21" s="44">
        <v>10.63</v>
      </c>
      <c r="K21" s="44">
        <v>8.1</v>
      </c>
      <c r="L21" s="44">
        <v>8.15</v>
      </c>
      <c r="M21" s="45">
        <v>220491900</v>
      </c>
      <c r="N21" s="45">
        <v>2344793515</v>
      </c>
      <c r="O21" s="45">
        <v>220532424</v>
      </c>
      <c r="P21" s="45">
        <v>2345242519.8000002</v>
      </c>
      <c r="Q21" s="45">
        <v>3696856200</v>
      </c>
      <c r="R21" s="44">
        <v>6.96</v>
      </c>
      <c r="S21" s="44">
        <v>2.0699999999999998</v>
      </c>
      <c r="T21" s="44">
        <v>3.96</v>
      </c>
      <c r="U21" s="44">
        <v>8.6300000000000008</v>
      </c>
      <c r="V21" s="44">
        <v>48.36</v>
      </c>
      <c r="W21" s="46">
        <v>456402000</v>
      </c>
      <c r="X21" s="17">
        <v>1</v>
      </c>
    </row>
    <row r="22" spans="1:24" ht="14.4" x14ac:dyDescent="0.3">
      <c r="A22" s="38" t="s">
        <v>102</v>
      </c>
      <c r="B22" s="68" t="s">
        <v>608</v>
      </c>
      <c r="C22" s="39">
        <v>33.75</v>
      </c>
      <c r="D22" s="39">
        <v>34</v>
      </c>
      <c r="E22" s="39">
        <v>36.75</v>
      </c>
      <c r="F22" s="39">
        <v>28.5</v>
      </c>
      <c r="G22" s="39">
        <v>30.75</v>
      </c>
      <c r="H22" s="39">
        <v>-3</v>
      </c>
      <c r="I22" s="39">
        <v>-8.89</v>
      </c>
      <c r="J22" s="39">
        <v>33.020000000000003</v>
      </c>
      <c r="K22" s="39">
        <v>30.75</v>
      </c>
      <c r="L22" s="39">
        <v>31</v>
      </c>
      <c r="M22" s="40">
        <v>2330870200</v>
      </c>
      <c r="N22" s="40">
        <v>76954732950</v>
      </c>
      <c r="O22" s="40">
        <v>2394535205</v>
      </c>
      <c r="P22" s="40">
        <v>79068448670.639999</v>
      </c>
      <c r="Q22" s="40">
        <v>238095464409</v>
      </c>
      <c r="R22" s="39">
        <v>30.91</v>
      </c>
      <c r="S22" s="39">
        <v>2.29</v>
      </c>
      <c r="T22" s="39">
        <v>13.43</v>
      </c>
      <c r="U22" s="39">
        <v>3.58</v>
      </c>
      <c r="V22" s="39">
        <v>31.07</v>
      </c>
      <c r="W22" s="41">
        <v>7742941932</v>
      </c>
      <c r="X22" s="42">
        <v>1</v>
      </c>
    </row>
    <row r="23" spans="1:24" ht="14.4" x14ac:dyDescent="0.3">
      <c r="A23" s="43" t="s">
        <v>140</v>
      </c>
      <c r="B23" s="67" t="s">
        <v>608</v>
      </c>
      <c r="C23" s="44">
        <v>61.5</v>
      </c>
      <c r="D23" s="44">
        <v>61</v>
      </c>
      <c r="E23" s="44">
        <v>62</v>
      </c>
      <c r="F23" s="44">
        <v>45</v>
      </c>
      <c r="G23" s="44">
        <v>45.25</v>
      </c>
      <c r="H23" s="44">
        <v>-16.25</v>
      </c>
      <c r="I23" s="44">
        <v>-26.42</v>
      </c>
      <c r="J23" s="44">
        <v>51.98</v>
      </c>
      <c r="K23" s="44">
        <v>43</v>
      </c>
      <c r="L23" s="44">
        <v>48</v>
      </c>
      <c r="M23" s="45">
        <v>2312200</v>
      </c>
      <c r="N23" s="45">
        <v>120196200</v>
      </c>
      <c r="O23" s="45">
        <v>2312355</v>
      </c>
      <c r="P23" s="45">
        <v>120202855.75</v>
      </c>
      <c r="Q23" s="45">
        <v>678750000</v>
      </c>
      <c r="R23" s="44">
        <v>16.97</v>
      </c>
      <c r="S23" s="44">
        <v>1.22</v>
      </c>
      <c r="T23" s="44">
        <v>36.99</v>
      </c>
      <c r="U23" s="44">
        <v>2.3199999999999998</v>
      </c>
      <c r="V23" s="44">
        <v>15.42</v>
      </c>
      <c r="W23" s="46">
        <v>15000000</v>
      </c>
      <c r="X23" s="17">
        <v>10</v>
      </c>
    </row>
    <row r="24" spans="1:24" ht="14.4" x14ac:dyDescent="0.3">
      <c r="A24" s="38" t="s">
        <v>169</v>
      </c>
      <c r="B24" s="68" t="s">
        <v>608</v>
      </c>
      <c r="C24" s="39">
        <v>15.7</v>
      </c>
      <c r="D24" s="39">
        <v>15.7</v>
      </c>
      <c r="E24" s="39">
        <v>19</v>
      </c>
      <c r="F24" s="39">
        <v>13</v>
      </c>
      <c r="G24" s="39">
        <v>15.3</v>
      </c>
      <c r="H24" s="39">
        <v>-0.4</v>
      </c>
      <c r="I24" s="39">
        <v>-2.5499999999999998</v>
      </c>
      <c r="J24" s="39">
        <v>17.059999999999999</v>
      </c>
      <c r="K24" s="39">
        <v>15.3</v>
      </c>
      <c r="L24" s="39">
        <v>15.4</v>
      </c>
      <c r="M24" s="40">
        <v>105507700</v>
      </c>
      <c r="N24" s="40">
        <v>1800127480</v>
      </c>
      <c r="O24" s="40">
        <v>105523138</v>
      </c>
      <c r="P24" s="40">
        <v>1800384788.3</v>
      </c>
      <c r="Q24" s="40">
        <v>3048035400</v>
      </c>
      <c r="R24" s="39">
        <v>25.78</v>
      </c>
      <c r="S24" s="39">
        <v>2.35</v>
      </c>
      <c r="T24" s="39">
        <v>7.8</v>
      </c>
      <c r="U24" s="39">
        <v>1.96</v>
      </c>
      <c r="V24" s="39">
        <v>55.17</v>
      </c>
      <c r="W24" s="41">
        <v>199218000</v>
      </c>
      <c r="X24" s="42">
        <v>1</v>
      </c>
    </row>
    <row r="25" spans="1:24" ht="14.4" x14ac:dyDescent="0.3">
      <c r="A25" s="43" t="s">
        <v>194</v>
      </c>
      <c r="B25" s="67" t="s">
        <v>608</v>
      </c>
      <c r="C25" s="44">
        <v>10.5</v>
      </c>
      <c r="D25" s="44">
        <v>10.6</v>
      </c>
      <c r="E25" s="44">
        <v>11.6</v>
      </c>
      <c r="F25" s="44">
        <v>9.6</v>
      </c>
      <c r="G25" s="44">
        <v>10</v>
      </c>
      <c r="H25" s="44">
        <v>-0.5</v>
      </c>
      <c r="I25" s="44">
        <v>-4.76</v>
      </c>
      <c r="J25" s="44">
        <v>10.81</v>
      </c>
      <c r="K25" s="44">
        <v>10</v>
      </c>
      <c r="L25" s="44">
        <v>10.1</v>
      </c>
      <c r="M25" s="45">
        <v>228341100</v>
      </c>
      <c r="N25" s="45">
        <v>2469230290</v>
      </c>
      <c r="O25" s="45">
        <v>254341657</v>
      </c>
      <c r="P25" s="45">
        <v>2733836207.75</v>
      </c>
      <c r="Q25" s="45">
        <v>5500000000</v>
      </c>
      <c r="R25" s="44">
        <v>7.58</v>
      </c>
      <c r="S25" s="44">
        <v>1.96</v>
      </c>
      <c r="T25" s="44">
        <v>5.62</v>
      </c>
      <c r="U25" s="44">
        <v>6.52</v>
      </c>
      <c r="V25" s="44">
        <v>47.27</v>
      </c>
      <c r="W25" s="46">
        <v>550000000</v>
      </c>
      <c r="X25" s="17">
        <v>1</v>
      </c>
    </row>
    <row r="26" spans="1:24" ht="14.4" x14ac:dyDescent="0.3">
      <c r="A26" s="38" t="s">
        <v>203</v>
      </c>
      <c r="B26" s="68" t="s">
        <v>608</v>
      </c>
      <c r="C26" s="39">
        <v>13.7</v>
      </c>
      <c r="D26" s="39">
        <v>13.8</v>
      </c>
      <c r="E26" s="39">
        <v>15.8</v>
      </c>
      <c r="F26" s="39">
        <v>12.1</v>
      </c>
      <c r="G26" s="39">
        <v>12.4</v>
      </c>
      <c r="H26" s="39">
        <v>-1.3</v>
      </c>
      <c r="I26" s="39">
        <v>-9.49</v>
      </c>
      <c r="J26" s="39">
        <v>14.03</v>
      </c>
      <c r="K26" s="39">
        <v>12.4</v>
      </c>
      <c r="L26" s="39">
        <v>12.5</v>
      </c>
      <c r="M26" s="40">
        <v>260324900</v>
      </c>
      <c r="N26" s="40">
        <v>3652753360</v>
      </c>
      <c r="O26" s="40">
        <v>260327552</v>
      </c>
      <c r="P26" s="40">
        <v>3652789797.9000001</v>
      </c>
      <c r="Q26" s="40">
        <v>21137621361.599998</v>
      </c>
      <c r="R26" s="39">
        <v>9.1199999999999992</v>
      </c>
      <c r="S26" s="39">
        <v>1.89</v>
      </c>
      <c r="T26" s="39">
        <v>6.86</v>
      </c>
      <c r="U26" s="39">
        <v>3.85</v>
      </c>
      <c r="V26" s="39">
        <v>15.61</v>
      </c>
      <c r="W26" s="41">
        <v>1704646884</v>
      </c>
      <c r="X26" s="42">
        <v>1</v>
      </c>
    </row>
    <row r="27" spans="1:24" ht="14.4" x14ac:dyDescent="0.3">
      <c r="A27" s="43" t="s">
        <v>221</v>
      </c>
      <c r="B27" s="67" t="s">
        <v>608</v>
      </c>
      <c r="C27" s="44">
        <v>4.04</v>
      </c>
      <c r="D27" s="44">
        <v>4.04</v>
      </c>
      <c r="E27" s="44">
        <v>5.0999999999999996</v>
      </c>
      <c r="F27" s="44">
        <v>3.9</v>
      </c>
      <c r="G27" s="44">
        <v>4.5199999999999996</v>
      </c>
      <c r="H27" s="44">
        <v>0.48</v>
      </c>
      <c r="I27" s="44">
        <v>11.88</v>
      </c>
      <c r="J27" s="44">
        <v>4.37</v>
      </c>
      <c r="K27" s="44">
        <v>4.5199999999999996</v>
      </c>
      <c r="L27" s="44">
        <v>4.5599999999999996</v>
      </c>
      <c r="M27" s="45">
        <v>103080100</v>
      </c>
      <c r="N27" s="45">
        <v>450058076</v>
      </c>
      <c r="O27" s="45">
        <v>103880118</v>
      </c>
      <c r="P27" s="45">
        <v>453370156.54000002</v>
      </c>
      <c r="Q27" s="45">
        <v>3706400000</v>
      </c>
      <c r="R27" s="44">
        <v>11.79</v>
      </c>
      <c r="S27" s="44">
        <v>1.43</v>
      </c>
      <c r="T27" s="44">
        <v>3.15</v>
      </c>
      <c r="U27" s="44">
        <v>4.42</v>
      </c>
      <c r="V27" s="44">
        <v>12.67</v>
      </c>
      <c r="W27" s="46">
        <v>820000000</v>
      </c>
      <c r="X27" s="17">
        <v>1</v>
      </c>
    </row>
    <row r="28" spans="1:24" ht="14.4" x14ac:dyDescent="0.3">
      <c r="A28" s="38" t="s">
        <v>230</v>
      </c>
      <c r="B28" s="68" t="s">
        <v>608</v>
      </c>
      <c r="C28" s="39">
        <v>113.5</v>
      </c>
      <c r="D28" s="39">
        <v>115</v>
      </c>
      <c r="E28" s="39">
        <v>151</v>
      </c>
      <c r="F28" s="39">
        <v>52.5</v>
      </c>
      <c r="G28" s="39">
        <v>53.5</v>
      </c>
      <c r="H28" s="39">
        <v>-60</v>
      </c>
      <c r="I28" s="39">
        <v>-52.86</v>
      </c>
      <c r="J28" s="39">
        <v>110.57</v>
      </c>
      <c r="K28" s="39">
        <v>53.5</v>
      </c>
      <c r="L28" s="39">
        <v>53.75</v>
      </c>
      <c r="M28" s="40">
        <v>61495000</v>
      </c>
      <c r="N28" s="40">
        <v>6799208600</v>
      </c>
      <c r="O28" s="40">
        <v>63521279</v>
      </c>
      <c r="P28" s="40">
        <v>6971795339.5</v>
      </c>
      <c r="Q28" s="40">
        <v>7490000000</v>
      </c>
      <c r="R28" s="39">
        <v>13.55</v>
      </c>
      <c r="S28" s="39">
        <v>7.89</v>
      </c>
      <c r="T28" s="39">
        <v>6.78</v>
      </c>
      <c r="U28" s="39">
        <v>2.8</v>
      </c>
      <c r="V28" s="39">
        <v>68.430000000000007</v>
      </c>
      <c r="W28" s="41">
        <v>140000000</v>
      </c>
      <c r="X28" s="42">
        <v>1</v>
      </c>
    </row>
    <row r="29" spans="1:24" ht="14.4" x14ac:dyDescent="0.3">
      <c r="A29" s="43" t="s">
        <v>246</v>
      </c>
      <c r="B29" s="67" t="s">
        <v>608</v>
      </c>
      <c r="C29" s="44">
        <v>19.600000000000001</v>
      </c>
      <c r="D29" s="44">
        <v>19.8</v>
      </c>
      <c r="E29" s="44">
        <v>28</v>
      </c>
      <c r="F29" s="44">
        <v>19.7</v>
      </c>
      <c r="G29" s="44">
        <v>28</v>
      </c>
      <c r="H29" s="44">
        <v>8.4</v>
      </c>
      <c r="I29" s="44">
        <v>42.86</v>
      </c>
      <c r="J29" s="44">
        <v>23.51</v>
      </c>
      <c r="K29" s="44">
        <v>27.75</v>
      </c>
      <c r="L29" s="44">
        <v>28</v>
      </c>
      <c r="M29" s="45">
        <v>888609800</v>
      </c>
      <c r="N29" s="45">
        <v>20889696535</v>
      </c>
      <c r="O29" s="45">
        <v>900639796</v>
      </c>
      <c r="P29" s="45">
        <v>21166403523.07</v>
      </c>
      <c r="Q29" s="45">
        <v>111326872244</v>
      </c>
      <c r="R29" s="44">
        <v>31.43</v>
      </c>
      <c r="S29" s="44">
        <v>4.97</v>
      </c>
      <c r="T29" s="44">
        <v>5.97</v>
      </c>
      <c r="U29" s="44">
        <v>1.06</v>
      </c>
      <c r="V29" s="44">
        <v>23.78</v>
      </c>
      <c r="W29" s="46">
        <v>3975959723</v>
      </c>
      <c r="X29" s="17">
        <v>1</v>
      </c>
    </row>
    <row r="30" spans="1:24" ht="14.4" x14ac:dyDescent="0.3">
      <c r="A30" s="38" t="s">
        <v>281</v>
      </c>
      <c r="B30" s="68" t="s">
        <v>608</v>
      </c>
      <c r="C30" s="39">
        <v>157</v>
      </c>
      <c r="D30" s="39">
        <v>157</v>
      </c>
      <c r="E30" s="39">
        <v>200</v>
      </c>
      <c r="F30" s="39">
        <v>142.5</v>
      </c>
      <c r="G30" s="39">
        <v>144.5</v>
      </c>
      <c r="H30" s="39">
        <v>-12.5</v>
      </c>
      <c r="I30" s="39">
        <v>-7.96</v>
      </c>
      <c r="J30" s="39">
        <v>164.3</v>
      </c>
      <c r="K30" s="39">
        <v>144.5</v>
      </c>
      <c r="L30" s="39">
        <v>145</v>
      </c>
      <c r="M30" s="40">
        <v>15990600</v>
      </c>
      <c r="N30" s="40">
        <v>2627241200</v>
      </c>
      <c r="O30" s="40">
        <v>34147586</v>
      </c>
      <c r="P30" s="40">
        <v>5217647816</v>
      </c>
      <c r="Q30" s="40">
        <v>27093750000</v>
      </c>
      <c r="R30" s="39">
        <v>54.96</v>
      </c>
      <c r="S30" s="39">
        <v>8.4499999999999993</v>
      </c>
      <c r="T30" s="39">
        <v>17.11</v>
      </c>
      <c r="U30" s="39">
        <v>1.52</v>
      </c>
      <c r="V30" s="39">
        <v>18.21</v>
      </c>
      <c r="W30" s="41">
        <v>187500000</v>
      </c>
      <c r="X30" s="42">
        <v>2</v>
      </c>
    </row>
    <row r="31" spans="1:24" ht="14.4" x14ac:dyDescent="0.3">
      <c r="A31" s="43" t="s">
        <v>289</v>
      </c>
      <c r="B31" s="67" t="s">
        <v>608</v>
      </c>
      <c r="C31" s="44">
        <v>55.5</v>
      </c>
      <c r="D31" s="44">
        <v>56</v>
      </c>
      <c r="E31" s="44">
        <v>58</v>
      </c>
      <c r="F31" s="44">
        <v>49</v>
      </c>
      <c r="G31" s="44">
        <v>50</v>
      </c>
      <c r="H31" s="44">
        <v>-5.5</v>
      </c>
      <c r="I31" s="44">
        <v>-9.91</v>
      </c>
      <c r="J31" s="44">
        <v>53.73</v>
      </c>
      <c r="K31" s="44">
        <v>49.25</v>
      </c>
      <c r="L31" s="44">
        <v>50</v>
      </c>
      <c r="M31" s="45">
        <v>1452600</v>
      </c>
      <c r="N31" s="45">
        <v>78052375</v>
      </c>
      <c r="O31" s="45">
        <v>1453376</v>
      </c>
      <c r="P31" s="45">
        <v>78091718.5</v>
      </c>
      <c r="Q31" s="45">
        <v>22500000000</v>
      </c>
      <c r="R31" s="44">
        <v>25.75</v>
      </c>
      <c r="S31" s="44">
        <v>5.98</v>
      </c>
      <c r="T31" s="44">
        <v>8.36</v>
      </c>
      <c r="U31" s="44">
        <v>1.9</v>
      </c>
      <c r="V31" s="44">
        <v>0.32</v>
      </c>
      <c r="W31" s="46">
        <v>450000000</v>
      </c>
      <c r="X31" s="17">
        <v>1</v>
      </c>
    </row>
    <row r="32" spans="1:24" ht="14.4" x14ac:dyDescent="0.3">
      <c r="A32" s="38" t="s">
        <v>298</v>
      </c>
      <c r="B32" s="68" t="s">
        <v>608</v>
      </c>
      <c r="C32" s="39">
        <v>7.35</v>
      </c>
      <c r="D32" s="39">
        <v>7.3</v>
      </c>
      <c r="E32" s="39">
        <v>12.9</v>
      </c>
      <c r="F32" s="39">
        <v>7.25</v>
      </c>
      <c r="G32" s="39">
        <v>12.5</v>
      </c>
      <c r="H32" s="39">
        <v>5.15</v>
      </c>
      <c r="I32" s="39">
        <v>70.069999999999993</v>
      </c>
      <c r="J32" s="39">
        <v>10.18</v>
      </c>
      <c r="K32" s="39">
        <v>12.5</v>
      </c>
      <c r="L32" s="39">
        <v>12.6</v>
      </c>
      <c r="M32" s="40">
        <v>621116800</v>
      </c>
      <c r="N32" s="40">
        <v>6323300820</v>
      </c>
      <c r="O32" s="40">
        <v>621145919</v>
      </c>
      <c r="P32" s="40">
        <v>6323591806.8500004</v>
      </c>
      <c r="Q32" s="40">
        <v>8125000000</v>
      </c>
      <c r="R32" s="39">
        <v>18.3</v>
      </c>
      <c r="S32" s="39">
        <v>5.58</v>
      </c>
      <c r="T32" s="39">
        <v>2.2400000000000002</v>
      </c>
      <c r="U32" s="39">
        <v>2.96</v>
      </c>
      <c r="V32" s="39">
        <v>95.56</v>
      </c>
      <c r="W32" s="41">
        <v>650000000</v>
      </c>
      <c r="X32" s="42">
        <v>1</v>
      </c>
    </row>
    <row r="33" spans="1:35" ht="14.4" x14ac:dyDescent="0.3">
      <c r="A33" s="43" t="s">
        <v>303</v>
      </c>
      <c r="B33" s="67" t="s">
        <v>608</v>
      </c>
      <c r="C33" s="44">
        <v>61.5</v>
      </c>
      <c r="D33" s="44">
        <v>61</v>
      </c>
      <c r="E33" s="44">
        <v>72</v>
      </c>
      <c r="F33" s="44">
        <v>49</v>
      </c>
      <c r="G33" s="44">
        <v>49</v>
      </c>
      <c r="H33" s="44">
        <v>-12.5</v>
      </c>
      <c r="I33" s="44">
        <v>-20.329999999999998</v>
      </c>
      <c r="J33" s="44">
        <v>61.39</v>
      </c>
      <c r="K33" s="44">
        <v>49</v>
      </c>
      <c r="L33" s="44">
        <v>49.75</v>
      </c>
      <c r="M33" s="45">
        <v>1504300</v>
      </c>
      <c r="N33" s="45">
        <v>92346525</v>
      </c>
      <c r="O33" s="45">
        <v>1504555</v>
      </c>
      <c r="P33" s="45">
        <v>92361816.5</v>
      </c>
      <c r="Q33" s="45">
        <v>5880000000</v>
      </c>
      <c r="R33" s="44">
        <v>17.02</v>
      </c>
      <c r="S33" s="44">
        <v>2.89</v>
      </c>
      <c r="T33" s="44">
        <v>21.17</v>
      </c>
      <c r="U33" s="44">
        <v>3.04</v>
      </c>
      <c r="V33" s="44">
        <v>1.25</v>
      </c>
      <c r="W33" s="46">
        <v>120000000</v>
      </c>
      <c r="X33" s="17">
        <v>1</v>
      </c>
    </row>
    <row r="34" spans="1:35" ht="14.4" x14ac:dyDescent="0.3">
      <c r="A34" s="38" t="s">
        <v>343</v>
      </c>
      <c r="B34" s="68" t="s">
        <v>608</v>
      </c>
      <c r="C34" s="39">
        <v>33</v>
      </c>
      <c r="D34" s="39">
        <v>33.5</v>
      </c>
      <c r="E34" s="39">
        <v>35</v>
      </c>
      <c r="F34" s="39">
        <v>29.25</v>
      </c>
      <c r="G34" s="39">
        <v>30</v>
      </c>
      <c r="H34" s="39">
        <v>-3</v>
      </c>
      <c r="I34" s="39">
        <v>-9.09</v>
      </c>
      <c r="J34" s="39">
        <v>31.4</v>
      </c>
      <c r="K34" s="39">
        <v>29.75</v>
      </c>
      <c r="L34" s="39">
        <v>30</v>
      </c>
      <c r="M34" s="40">
        <v>3133900</v>
      </c>
      <c r="N34" s="40">
        <v>98416050</v>
      </c>
      <c r="O34" s="40">
        <v>3134206</v>
      </c>
      <c r="P34" s="40">
        <v>98425622.450000003</v>
      </c>
      <c r="Q34" s="40">
        <v>10800000000</v>
      </c>
      <c r="R34" s="39">
        <v>20.170000000000002</v>
      </c>
      <c r="S34" s="39">
        <v>4.1100000000000003</v>
      </c>
      <c r="T34" s="39">
        <v>7.3</v>
      </c>
      <c r="U34" s="39">
        <v>4.43</v>
      </c>
      <c r="V34" s="39">
        <v>0.87</v>
      </c>
      <c r="W34" s="41">
        <v>360000000</v>
      </c>
      <c r="X34" s="42">
        <v>1</v>
      </c>
    </row>
    <row r="35" spans="1:35" ht="14.4" x14ac:dyDescent="0.3">
      <c r="A35" s="43" t="s">
        <v>359</v>
      </c>
      <c r="B35" s="67" t="s">
        <v>608</v>
      </c>
      <c r="C35" s="44">
        <v>234</v>
      </c>
      <c r="D35" s="44">
        <v>231</v>
      </c>
      <c r="E35" s="44">
        <v>410</v>
      </c>
      <c r="F35" s="44">
        <v>224</v>
      </c>
      <c r="G35" s="44">
        <v>248</v>
      </c>
      <c r="H35" s="44">
        <v>14</v>
      </c>
      <c r="I35" s="44">
        <v>5.98</v>
      </c>
      <c r="J35" s="44">
        <v>329.15</v>
      </c>
      <c r="K35" s="44">
        <v>235</v>
      </c>
      <c r="L35" s="44">
        <v>254</v>
      </c>
      <c r="M35" s="45">
        <v>126300</v>
      </c>
      <c r="N35" s="45">
        <v>41572000</v>
      </c>
      <c r="O35" s="45">
        <v>126623</v>
      </c>
      <c r="P35" s="45">
        <v>41678579</v>
      </c>
      <c r="Q35" s="45">
        <v>5208000000</v>
      </c>
      <c r="R35" s="44">
        <v>100.47</v>
      </c>
      <c r="S35" s="44">
        <v>2.25</v>
      </c>
      <c r="T35" s="44">
        <v>110.24</v>
      </c>
      <c r="U35" s="44">
        <v>3.23</v>
      </c>
      <c r="V35" s="44">
        <v>0.6</v>
      </c>
      <c r="W35" s="46">
        <v>21000000</v>
      </c>
      <c r="X35" s="17">
        <v>10</v>
      </c>
    </row>
    <row r="36" spans="1:35" ht="14.4" x14ac:dyDescent="0.3">
      <c r="A36" s="38" t="s">
        <v>568</v>
      </c>
      <c r="B36" s="68" t="s">
        <v>608</v>
      </c>
      <c r="C36" s="39">
        <v>172.5</v>
      </c>
      <c r="D36" s="39">
        <v>175</v>
      </c>
      <c r="E36" s="39">
        <v>206</v>
      </c>
      <c r="F36" s="39">
        <v>166</v>
      </c>
      <c r="G36" s="39">
        <v>169.5</v>
      </c>
      <c r="H36" s="39">
        <v>-3</v>
      </c>
      <c r="I36" s="39">
        <v>-1.74</v>
      </c>
      <c r="J36" s="39">
        <v>184.6</v>
      </c>
      <c r="K36" s="39">
        <v>169</v>
      </c>
      <c r="L36" s="39">
        <v>169.5</v>
      </c>
      <c r="M36" s="40">
        <v>984500</v>
      </c>
      <c r="N36" s="40">
        <v>181742700</v>
      </c>
      <c r="O36" s="40">
        <v>985735</v>
      </c>
      <c r="P36" s="40">
        <v>181963001.5</v>
      </c>
      <c r="Q36" s="40">
        <v>17744323273.5</v>
      </c>
      <c r="R36" s="39">
        <v>24.62</v>
      </c>
      <c r="S36" s="39">
        <v>7.38</v>
      </c>
      <c r="T36" s="39">
        <v>22.97</v>
      </c>
      <c r="U36" s="39">
        <v>3.54</v>
      </c>
      <c r="V36" s="39">
        <v>0.94</v>
      </c>
      <c r="W36" s="41">
        <v>104686273</v>
      </c>
      <c r="X36" s="42">
        <v>5</v>
      </c>
    </row>
    <row r="37" spans="1:35" ht="14.4" x14ac:dyDescent="0.3">
      <c r="A37" s="43" t="s">
        <v>379</v>
      </c>
      <c r="B37" s="67" t="s">
        <v>608</v>
      </c>
      <c r="C37" s="44">
        <v>69.5</v>
      </c>
      <c r="D37" s="44">
        <v>69.25</v>
      </c>
      <c r="E37" s="44">
        <v>80</v>
      </c>
      <c r="F37" s="44">
        <v>61.25</v>
      </c>
      <c r="G37" s="44">
        <v>76</v>
      </c>
      <c r="H37" s="44">
        <v>6.5</v>
      </c>
      <c r="I37" s="44">
        <v>9.35</v>
      </c>
      <c r="J37" s="44">
        <v>72.98</v>
      </c>
      <c r="K37" s="44">
        <v>76</v>
      </c>
      <c r="L37" s="44">
        <v>76.25</v>
      </c>
      <c r="M37" s="45">
        <v>7822500</v>
      </c>
      <c r="N37" s="45">
        <v>570847475</v>
      </c>
      <c r="O37" s="45">
        <v>7822977</v>
      </c>
      <c r="P37" s="45">
        <v>570881999</v>
      </c>
      <c r="Q37" s="45">
        <v>1843380000</v>
      </c>
      <c r="R37" s="44">
        <v>19.13</v>
      </c>
      <c r="S37" s="44">
        <v>3.05</v>
      </c>
      <c r="T37" s="44">
        <v>24.9</v>
      </c>
      <c r="U37" s="44">
        <v>3.2</v>
      </c>
      <c r="V37" s="44">
        <v>32.25</v>
      </c>
      <c r="W37" s="46">
        <v>24255000</v>
      </c>
      <c r="X37" s="17">
        <v>10</v>
      </c>
    </row>
    <row r="38" spans="1:35" ht="14.4" x14ac:dyDescent="0.3">
      <c r="A38" s="38" t="s">
        <v>390</v>
      </c>
      <c r="B38" s="68" t="s">
        <v>608</v>
      </c>
      <c r="C38" s="39">
        <v>196</v>
      </c>
      <c r="D38" s="39">
        <v>196.5</v>
      </c>
      <c r="E38" s="39">
        <v>255</v>
      </c>
      <c r="F38" s="39">
        <v>173</v>
      </c>
      <c r="G38" s="39">
        <v>175</v>
      </c>
      <c r="H38" s="39">
        <v>-21</v>
      </c>
      <c r="I38" s="39">
        <v>-10.71</v>
      </c>
      <c r="J38" s="39">
        <v>221.44</v>
      </c>
      <c r="K38" s="39">
        <v>174</v>
      </c>
      <c r="L38" s="39">
        <v>175</v>
      </c>
      <c r="M38" s="40">
        <v>1412700</v>
      </c>
      <c r="N38" s="40">
        <v>312822050</v>
      </c>
      <c r="O38" s="40">
        <v>1413690</v>
      </c>
      <c r="P38" s="40">
        <v>313045188</v>
      </c>
      <c r="Q38" s="40">
        <v>46532584700</v>
      </c>
      <c r="R38" s="39">
        <v>279.67</v>
      </c>
      <c r="S38" s="39">
        <v>5.38</v>
      </c>
      <c r="T38" s="39">
        <v>32.549999999999997</v>
      </c>
      <c r="U38" s="39">
        <v>1.43</v>
      </c>
      <c r="V38" s="39">
        <v>0.53</v>
      </c>
      <c r="W38" s="41">
        <v>265900484</v>
      </c>
      <c r="X38" s="42">
        <v>1</v>
      </c>
    </row>
    <row r="39" spans="1:35" ht="14.4" x14ac:dyDescent="0.3">
      <c r="A39" s="43" t="s">
        <v>391</v>
      </c>
      <c r="B39" s="67" t="s">
        <v>608</v>
      </c>
      <c r="C39" s="44">
        <v>13.9</v>
      </c>
      <c r="D39" s="44">
        <v>13.6</v>
      </c>
      <c r="E39" s="44">
        <v>14.2</v>
      </c>
      <c r="F39" s="44">
        <v>9.65</v>
      </c>
      <c r="G39" s="44">
        <v>9.9</v>
      </c>
      <c r="H39" s="44">
        <v>-4</v>
      </c>
      <c r="I39" s="44">
        <v>-28.78</v>
      </c>
      <c r="J39" s="44">
        <v>11.71</v>
      </c>
      <c r="K39" s="44">
        <v>9.9</v>
      </c>
      <c r="L39" s="44">
        <v>10</v>
      </c>
      <c r="M39" s="45">
        <v>16620300</v>
      </c>
      <c r="N39" s="45">
        <v>194657760</v>
      </c>
      <c r="O39" s="45">
        <v>16620550</v>
      </c>
      <c r="P39" s="45">
        <v>194660545.69999999</v>
      </c>
      <c r="Q39" s="45">
        <v>2672990100</v>
      </c>
      <c r="R39" s="44">
        <v>9.0399999999999991</v>
      </c>
      <c r="S39" s="44">
        <v>1.51</v>
      </c>
      <c r="T39" s="44">
        <v>6.56</v>
      </c>
      <c r="U39" s="44">
        <v>5.25</v>
      </c>
      <c r="V39" s="44">
        <v>6.16</v>
      </c>
      <c r="W39" s="46">
        <v>269999000</v>
      </c>
      <c r="X39" s="17">
        <v>1</v>
      </c>
    </row>
    <row r="40" spans="1:35" ht="14.4" x14ac:dyDescent="0.3">
      <c r="A40" s="38" t="s">
        <v>413</v>
      </c>
      <c r="B40" s="68" t="s">
        <v>608</v>
      </c>
      <c r="C40" s="39">
        <v>3.88</v>
      </c>
      <c r="D40" s="39">
        <v>3.9</v>
      </c>
      <c r="E40" s="39">
        <v>3.96</v>
      </c>
      <c r="F40" s="39">
        <v>3.4</v>
      </c>
      <c r="G40" s="39">
        <v>3.46</v>
      </c>
      <c r="H40" s="39">
        <v>-0.42</v>
      </c>
      <c r="I40" s="39">
        <v>-10.82</v>
      </c>
      <c r="J40" s="39">
        <v>3.76</v>
      </c>
      <c r="K40" s="39">
        <v>3.4</v>
      </c>
      <c r="L40" s="39">
        <v>3.46</v>
      </c>
      <c r="M40" s="40">
        <v>29227100</v>
      </c>
      <c r="N40" s="40">
        <v>110007888</v>
      </c>
      <c r="O40" s="40">
        <v>29227375</v>
      </c>
      <c r="P40" s="40">
        <v>110008866.72</v>
      </c>
      <c r="Q40" s="40">
        <v>1141800000</v>
      </c>
      <c r="R40" s="39">
        <v>27.29</v>
      </c>
      <c r="S40" s="39">
        <v>0.68</v>
      </c>
      <c r="T40" s="39">
        <v>5.08</v>
      </c>
      <c r="U40" s="39">
        <v>2.89</v>
      </c>
      <c r="V40" s="39">
        <v>8.86</v>
      </c>
      <c r="W40" s="41">
        <v>330000000</v>
      </c>
      <c r="X40" s="42">
        <v>1</v>
      </c>
    </row>
    <row r="41" spans="1:35" ht="14.4" x14ac:dyDescent="0.3">
      <c r="A41" s="43" t="s">
        <v>424</v>
      </c>
      <c r="B41" s="67" t="s">
        <v>608</v>
      </c>
      <c r="C41" s="44">
        <v>184</v>
      </c>
      <c r="D41" s="44">
        <v>183.5</v>
      </c>
      <c r="E41" s="44">
        <v>197</v>
      </c>
      <c r="F41" s="44">
        <v>154</v>
      </c>
      <c r="G41" s="44">
        <v>170</v>
      </c>
      <c r="H41" s="44">
        <v>-14</v>
      </c>
      <c r="I41" s="44">
        <v>-7.61</v>
      </c>
      <c r="J41" s="44">
        <v>177.29</v>
      </c>
      <c r="K41" s="44">
        <v>169.5</v>
      </c>
      <c r="L41" s="44">
        <v>170.5</v>
      </c>
      <c r="M41" s="45">
        <v>577100</v>
      </c>
      <c r="N41" s="45">
        <v>102314050</v>
      </c>
      <c r="O41" s="45">
        <v>577399</v>
      </c>
      <c r="P41" s="45">
        <v>102363948.5</v>
      </c>
      <c r="Q41" s="45">
        <v>30600000000</v>
      </c>
      <c r="R41" s="44">
        <v>20.05</v>
      </c>
      <c r="S41" s="44">
        <v>3.31</v>
      </c>
      <c r="T41" s="44">
        <v>51.42</v>
      </c>
      <c r="U41" s="44">
        <v>1.86</v>
      </c>
      <c r="V41" s="44">
        <v>0.32</v>
      </c>
      <c r="W41" s="46">
        <v>180000000</v>
      </c>
      <c r="X41" s="17">
        <v>1</v>
      </c>
    </row>
    <row r="42" spans="1:35" ht="14.4" x14ac:dyDescent="0.3">
      <c r="A42" s="38" t="s">
        <v>441</v>
      </c>
      <c r="B42" s="68" t="s">
        <v>608</v>
      </c>
      <c r="C42" s="39">
        <v>5.45</v>
      </c>
      <c r="D42" s="39">
        <v>5.45</v>
      </c>
      <c r="E42" s="39">
        <v>16.8</v>
      </c>
      <c r="F42" s="39">
        <v>5.45</v>
      </c>
      <c r="G42" s="39">
        <v>12.6</v>
      </c>
      <c r="H42" s="39">
        <v>7.15</v>
      </c>
      <c r="I42" s="39">
        <v>131.19</v>
      </c>
      <c r="J42" s="39">
        <v>12.5</v>
      </c>
      <c r="K42" s="39">
        <v>12.6</v>
      </c>
      <c r="L42" s="39">
        <v>12.7</v>
      </c>
      <c r="M42" s="40">
        <v>2899416600</v>
      </c>
      <c r="N42" s="40">
        <v>36231986745</v>
      </c>
      <c r="O42" s="40">
        <v>2899640687</v>
      </c>
      <c r="P42" s="40">
        <v>36235088185.650002</v>
      </c>
      <c r="Q42" s="40">
        <v>6080503464</v>
      </c>
      <c r="R42" s="39">
        <v>18.690000000000001</v>
      </c>
      <c r="S42" s="39">
        <v>2.61</v>
      </c>
      <c r="T42" s="39">
        <v>4.84</v>
      </c>
      <c r="U42" s="39" t="s">
        <v>20</v>
      </c>
      <c r="V42" s="39">
        <v>600.86</v>
      </c>
      <c r="W42" s="41">
        <v>482579640</v>
      </c>
      <c r="X42" s="42">
        <v>1</v>
      </c>
    </row>
    <row r="43" spans="1:35" ht="14.4" x14ac:dyDescent="0.3">
      <c r="A43" s="43" t="s">
        <v>486</v>
      </c>
      <c r="B43" s="67" t="s">
        <v>608</v>
      </c>
      <c r="C43" s="44">
        <v>72</v>
      </c>
      <c r="D43" s="44">
        <v>72.75</v>
      </c>
      <c r="E43" s="44">
        <v>73.75</v>
      </c>
      <c r="F43" s="44">
        <v>55</v>
      </c>
      <c r="G43" s="44">
        <v>62.25</v>
      </c>
      <c r="H43" s="44">
        <v>-9.75</v>
      </c>
      <c r="I43" s="44">
        <v>-13.54</v>
      </c>
      <c r="J43" s="44">
        <v>65.02</v>
      </c>
      <c r="K43" s="44">
        <v>61.75</v>
      </c>
      <c r="L43" s="44">
        <v>62.25</v>
      </c>
      <c r="M43" s="45">
        <v>353726900</v>
      </c>
      <c r="N43" s="45">
        <v>22997791950</v>
      </c>
      <c r="O43" s="45">
        <v>376019098</v>
      </c>
      <c r="P43" s="45">
        <v>24394706925.310001</v>
      </c>
      <c r="Q43" s="45">
        <v>71437715855.25</v>
      </c>
      <c r="R43" s="44">
        <v>18.309999999999999</v>
      </c>
      <c r="S43" s="44">
        <v>1.92</v>
      </c>
      <c r="T43" s="44">
        <v>32.4</v>
      </c>
      <c r="U43" s="44">
        <v>3.37</v>
      </c>
      <c r="V43" s="44">
        <v>34.43</v>
      </c>
      <c r="W43" s="46">
        <v>1147593829</v>
      </c>
      <c r="X43" s="17">
        <v>1</v>
      </c>
    </row>
    <row r="44" spans="1:35" ht="14.4" x14ac:dyDescent="0.3">
      <c r="A44" s="38" t="s">
        <v>488</v>
      </c>
      <c r="B44" s="68" t="s">
        <v>608</v>
      </c>
      <c r="C44" s="39">
        <v>24.1</v>
      </c>
      <c r="D44" s="39">
        <v>24.1</v>
      </c>
      <c r="E44" s="39">
        <v>26.75</v>
      </c>
      <c r="F44" s="39">
        <v>20.6</v>
      </c>
      <c r="G44" s="39">
        <v>20.7</v>
      </c>
      <c r="H44" s="39">
        <v>-3.4</v>
      </c>
      <c r="I44" s="39">
        <v>-14.11</v>
      </c>
      <c r="J44" s="39">
        <v>24.5</v>
      </c>
      <c r="K44" s="39">
        <v>20.7</v>
      </c>
      <c r="L44" s="39">
        <v>20.8</v>
      </c>
      <c r="M44" s="40">
        <v>227982200</v>
      </c>
      <c r="N44" s="40">
        <v>5586049510</v>
      </c>
      <c r="O44" s="40">
        <v>228003457</v>
      </c>
      <c r="P44" s="40">
        <v>5586566981.75</v>
      </c>
      <c r="Q44" s="40">
        <v>16738247389.5</v>
      </c>
      <c r="R44" s="39">
        <v>10.87</v>
      </c>
      <c r="S44" s="39">
        <v>2.4300000000000002</v>
      </c>
      <c r="T44" s="39">
        <v>8.52</v>
      </c>
      <c r="U44" s="39">
        <v>8.6999999999999993</v>
      </c>
      <c r="V44" s="39">
        <v>28.26</v>
      </c>
      <c r="W44" s="41">
        <v>808610985</v>
      </c>
      <c r="X44" s="42">
        <v>1</v>
      </c>
    </row>
    <row r="45" spans="1:35" s="6" customFormat="1" ht="14.4" x14ac:dyDescent="0.3">
      <c r="A45" s="43" t="s">
        <v>489</v>
      </c>
      <c r="B45" s="67" t="s">
        <v>608</v>
      </c>
      <c r="C45" s="44">
        <v>170</v>
      </c>
      <c r="D45" s="44">
        <v>170</v>
      </c>
      <c r="E45" s="44">
        <v>196</v>
      </c>
      <c r="F45" s="44">
        <v>170</v>
      </c>
      <c r="G45" s="44">
        <v>190</v>
      </c>
      <c r="H45" s="44">
        <v>20</v>
      </c>
      <c r="I45" s="44">
        <v>11.76</v>
      </c>
      <c r="J45" s="44">
        <v>188</v>
      </c>
      <c r="K45" s="44">
        <v>189</v>
      </c>
      <c r="L45" s="44">
        <v>190.5</v>
      </c>
      <c r="M45" s="45">
        <v>1371100</v>
      </c>
      <c r="N45" s="45">
        <v>257766950</v>
      </c>
      <c r="O45" s="45">
        <v>1453145</v>
      </c>
      <c r="P45" s="45">
        <v>270254285</v>
      </c>
      <c r="Q45" s="45">
        <v>1806150450</v>
      </c>
      <c r="R45" s="44">
        <v>7.83</v>
      </c>
      <c r="S45" s="44">
        <v>1.48</v>
      </c>
      <c r="T45" s="44">
        <v>128.33000000000001</v>
      </c>
      <c r="U45" s="44">
        <v>3.95</v>
      </c>
      <c r="V45" s="44">
        <v>15.29</v>
      </c>
      <c r="W45" s="46">
        <v>9506055</v>
      </c>
      <c r="X45" s="17">
        <v>10</v>
      </c>
      <c r="AI45" s="38" t="s">
        <v>47</v>
      </c>
    </row>
    <row r="46" spans="1:35" s="6" customFormat="1" ht="14.4" x14ac:dyDescent="0.3">
      <c r="A46" s="61" t="s">
        <v>573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3"/>
      <c r="V46" s="50"/>
      <c r="W46" s="51"/>
      <c r="X46" s="52"/>
      <c r="AI46" s="43" t="s">
        <v>91</v>
      </c>
    </row>
    <row r="47" spans="1:35" x14ac:dyDescent="0.3">
      <c r="A47" s="22" t="s">
        <v>574</v>
      </c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35"/>
      <c r="W47" s="36"/>
      <c r="X47" s="37"/>
      <c r="AI47" s="38" t="s">
        <v>97</v>
      </c>
    </row>
    <row r="48" spans="1:35" ht="14.4" x14ac:dyDescent="0.3">
      <c r="A48" s="38" t="s">
        <v>25</v>
      </c>
      <c r="B48" s="66" t="s">
        <v>643</v>
      </c>
      <c r="C48" s="39">
        <v>8</v>
      </c>
      <c r="D48" s="39">
        <v>7.95</v>
      </c>
      <c r="E48" s="39">
        <v>9.9</v>
      </c>
      <c r="F48" s="39">
        <v>7.7</v>
      </c>
      <c r="G48" s="39">
        <v>7.9</v>
      </c>
      <c r="H48" s="39">
        <v>-0.1</v>
      </c>
      <c r="I48" s="39">
        <v>-1.25</v>
      </c>
      <c r="J48" s="39">
        <v>8.44</v>
      </c>
      <c r="K48" s="39">
        <v>7.9</v>
      </c>
      <c r="L48" s="39">
        <v>8</v>
      </c>
      <c r="M48" s="40">
        <v>1273300</v>
      </c>
      <c r="N48" s="40">
        <v>10746595</v>
      </c>
      <c r="O48" s="40">
        <v>1274359</v>
      </c>
      <c r="P48" s="40">
        <v>10754978.300000001</v>
      </c>
      <c r="Q48" s="40">
        <v>360036701.39999998</v>
      </c>
      <c r="R48" s="39">
        <v>22.31</v>
      </c>
      <c r="S48" s="39">
        <v>0.37</v>
      </c>
      <c r="T48" s="39">
        <v>21.57</v>
      </c>
      <c r="U48" s="39" t="s">
        <v>20</v>
      </c>
      <c r="V48" s="39">
        <v>2.8</v>
      </c>
      <c r="W48" s="41">
        <v>45574266</v>
      </c>
      <c r="X48" s="42">
        <v>10</v>
      </c>
      <c r="AI48" s="43" t="s">
        <v>104</v>
      </c>
    </row>
    <row r="49" spans="1:35" ht="14.4" x14ac:dyDescent="0.3">
      <c r="A49" s="43" t="s">
        <v>73</v>
      </c>
      <c r="B49" s="66" t="s">
        <v>643</v>
      </c>
      <c r="C49" s="44">
        <v>7.35</v>
      </c>
      <c r="D49" s="44">
        <v>7.25</v>
      </c>
      <c r="E49" s="44">
        <v>14</v>
      </c>
      <c r="F49" s="44">
        <v>5.55</v>
      </c>
      <c r="G49" s="44">
        <v>14</v>
      </c>
      <c r="H49" s="44">
        <v>6.65</v>
      </c>
      <c r="I49" s="44">
        <v>90.48</v>
      </c>
      <c r="J49" s="44">
        <v>9.51</v>
      </c>
      <c r="K49" s="44">
        <v>10.3</v>
      </c>
      <c r="L49" s="44">
        <v>15.4</v>
      </c>
      <c r="M49" s="45">
        <v>176500</v>
      </c>
      <c r="N49" s="45">
        <v>1678045</v>
      </c>
      <c r="O49" s="45">
        <v>176778</v>
      </c>
      <c r="P49" s="45">
        <v>1680001</v>
      </c>
      <c r="Q49" s="45">
        <v>184380000</v>
      </c>
      <c r="R49" s="44" t="s">
        <v>21</v>
      </c>
      <c r="S49" s="44">
        <v>2.06</v>
      </c>
      <c r="T49" s="44">
        <v>6.78</v>
      </c>
      <c r="U49" s="44" t="s">
        <v>20</v>
      </c>
      <c r="V49" s="44">
        <v>1.34</v>
      </c>
      <c r="W49" s="46">
        <v>13170000</v>
      </c>
      <c r="X49" s="17">
        <v>10</v>
      </c>
      <c r="AI49" s="38" t="s">
        <v>131</v>
      </c>
    </row>
    <row r="50" spans="1:35" ht="14.4" x14ac:dyDescent="0.3">
      <c r="A50" s="38" t="s">
        <v>78</v>
      </c>
      <c r="B50" s="66" t="s">
        <v>643</v>
      </c>
      <c r="C50" s="39">
        <v>19</v>
      </c>
      <c r="D50" s="39">
        <v>18.899999999999999</v>
      </c>
      <c r="E50" s="39">
        <v>24.5</v>
      </c>
      <c r="F50" s="39">
        <v>15.5</v>
      </c>
      <c r="G50" s="39">
        <v>17</v>
      </c>
      <c r="H50" s="39">
        <v>-2</v>
      </c>
      <c r="I50" s="39">
        <v>-10.53</v>
      </c>
      <c r="J50" s="39">
        <v>18.100000000000001</v>
      </c>
      <c r="K50" s="39">
        <v>16</v>
      </c>
      <c r="L50" s="39">
        <v>17.5</v>
      </c>
      <c r="M50" s="40">
        <v>37400</v>
      </c>
      <c r="N50" s="40">
        <v>677030</v>
      </c>
      <c r="O50" s="40">
        <v>37410</v>
      </c>
      <c r="P50" s="40">
        <v>677287.5</v>
      </c>
      <c r="Q50" s="40">
        <v>204000000</v>
      </c>
      <c r="R50" s="39">
        <v>87.93</v>
      </c>
      <c r="S50" s="39">
        <v>0.51</v>
      </c>
      <c r="T50" s="39">
        <v>33.28</v>
      </c>
      <c r="U50" s="39">
        <v>2.94</v>
      </c>
      <c r="V50" s="39">
        <v>0.31</v>
      </c>
      <c r="W50" s="41">
        <v>12000000</v>
      </c>
      <c r="X50" s="42">
        <v>10</v>
      </c>
      <c r="AI50" s="43" t="s">
        <v>152</v>
      </c>
    </row>
    <row r="51" spans="1:35" ht="14.4" x14ac:dyDescent="0.3">
      <c r="A51" s="43" t="s">
        <v>103</v>
      </c>
      <c r="B51" s="66" t="s">
        <v>643</v>
      </c>
      <c r="C51" s="44">
        <v>8.4</v>
      </c>
      <c r="D51" s="44">
        <v>8.3000000000000007</v>
      </c>
      <c r="E51" s="44">
        <v>9.1999999999999993</v>
      </c>
      <c r="F51" s="44">
        <v>5.9</v>
      </c>
      <c r="G51" s="44">
        <v>6.3</v>
      </c>
      <c r="H51" s="44">
        <v>-2.1</v>
      </c>
      <c r="I51" s="44">
        <v>-25</v>
      </c>
      <c r="J51" s="44">
        <v>8.14</v>
      </c>
      <c r="K51" s="44">
        <v>6.05</v>
      </c>
      <c r="L51" s="44">
        <v>6.3</v>
      </c>
      <c r="M51" s="45">
        <v>7280100</v>
      </c>
      <c r="N51" s="45">
        <v>59245040</v>
      </c>
      <c r="O51" s="45">
        <v>7280108</v>
      </c>
      <c r="P51" s="45">
        <v>59245103.799999997</v>
      </c>
      <c r="Q51" s="45">
        <v>252000000</v>
      </c>
      <c r="R51" s="44" t="s">
        <v>21</v>
      </c>
      <c r="S51" s="44">
        <v>0.32</v>
      </c>
      <c r="T51" s="44">
        <v>19.61</v>
      </c>
      <c r="U51" s="44" t="s">
        <v>20</v>
      </c>
      <c r="V51" s="44">
        <v>18.2</v>
      </c>
      <c r="W51" s="46">
        <v>40000000</v>
      </c>
      <c r="X51" s="17">
        <v>10</v>
      </c>
      <c r="AI51" s="38" t="s">
        <v>212</v>
      </c>
    </row>
    <row r="52" spans="1:35" ht="14.4" x14ac:dyDescent="0.3">
      <c r="A52" s="38" t="s">
        <v>106</v>
      </c>
      <c r="B52" s="66" t="s">
        <v>643</v>
      </c>
      <c r="C52" s="39">
        <v>24</v>
      </c>
      <c r="D52" s="39">
        <v>24.1</v>
      </c>
      <c r="E52" s="39">
        <v>27.25</v>
      </c>
      <c r="F52" s="39">
        <v>22.8</v>
      </c>
      <c r="G52" s="39">
        <v>25</v>
      </c>
      <c r="H52" s="39">
        <v>1</v>
      </c>
      <c r="I52" s="39">
        <v>4.17</v>
      </c>
      <c r="J52" s="39">
        <v>25.28</v>
      </c>
      <c r="K52" s="39">
        <v>25</v>
      </c>
      <c r="L52" s="39">
        <v>25.25</v>
      </c>
      <c r="M52" s="40">
        <v>2081100</v>
      </c>
      <c r="N52" s="40">
        <v>52600735</v>
      </c>
      <c r="O52" s="40">
        <v>2081412</v>
      </c>
      <c r="P52" s="40">
        <v>52608273.450000003</v>
      </c>
      <c r="Q52" s="40">
        <v>659999875</v>
      </c>
      <c r="R52" s="39">
        <v>14.22</v>
      </c>
      <c r="S52" s="39">
        <v>0.67</v>
      </c>
      <c r="T52" s="39">
        <v>37.380000000000003</v>
      </c>
      <c r="U52" s="39">
        <v>7</v>
      </c>
      <c r="V52" s="39">
        <v>7.88</v>
      </c>
      <c r="W52" s="41">
        <v>26399995</v>
      </c>
      <c r="X52" s="42">
        <v>10</v>
      </c>
      <c r="AI52" s="43" t="s">
        <v>302</v>
      </c>
    </row>
    <row r="53" spans="1:35" ht="14.4" x14ac:dyDescent="0.3">
      <c r="A53" s="43" t="s">
        <v>170</v>
      </c>
      <c r="B53" s="66" t="s">
        <v>643</v>
      </c>
      <c r="C53" s="44">
        <v>42</v>
      </c>
      <c r="D53" s="44">
        <v>41.75</v>
      </c>
      <c r="E53" s="44">
        <v>44.5</v>
      </c>
      <c r="F53" s="44">
        <v>39.75</v>
      </c>
      <c r="G53" s="44">
        <v>39.75</v>
      </c>
      <c r="H53" s="44">
        <v>-2.25</v>
      </c>
      <c r="I53" s="44">
        <v>-5.36</v>
      </c>
      <c r="J53" s="44">
        <v>41.98</v>
      </c>
      <c r="K53" s="44">
        <v>39.75</v>
      </c>
      <c r="L53" s="44">
        <v>40</v>
      </c>
      <c r="M53" s="45">
        <v>1021200</v>
      </c>
      <c r="N53" s="45">
        <v>42866950</v>
      </c>
      <c r="O53" s="45">
        <v>1545466</v>
      </c>
      <c r="P53" s="45">
        <v>64826145.25</v>
      </c>
      <c r="Q53" s="45">
        <v>11552690767.5</v>
      </c>
      <c r="R53" s="44">
        <v>11.49</v>
      </c>
      <c r="S53" s="44">
        <v>0.73</v>
      </c>
      <c r="T53" s="44">
        <v>54.62</v>
      </c>
      <c r="U53" s="44">
        <v>3.14</v>
      </c>
      <c r="V53" s="44">
        <v>0.53</v>
      </c>
      <c r="W53" s="46">
        <v>290633730</v>
      </c>
      <c r="X53" s="17">
        <v>1</v>
      </c>
      <c r="AI53" s="38" t="s">
        <v>307</v>
      </c>
    </row>
    <row r="54" spans="1:35" ht="14.4" x14ac:dyDescent="0.3">
      <c r="A54" s="38" t="s">
        <v>222</v>
      </c>
      <c r="B54" s="66" t="s">
        <v>643</v>
      </c>
      <c r="C54" s="39">
        <v>47</v>
      </c>
      <c r="D54" s="39">
        <v>47</v>
      </c>
      <c r="E54" s="39">
        <v>50.5</v>
      </c>
      <c r="F54" s="39">
        <v>46</v>
      </c>
      <c r="G54" s="39">
        <v>47.5</v>
      </c>
      <c r="H54" s="39">
        <v>0.5</v>
      </c>
      <c r="I54" s="39">
        <v>1.06</v>
      </c>
      <c r="J54" s="39">
        <v>48.14</v>
      </c>
      <c r="K54" s="39">
        <v>47.5</v>
      </c>
      <c r="L54" s="39">
        <v>48</v>
      </c>
      <c r="M54" s="40">
        <v>726100</v>
      </c>
      <c r="N54" s="40">
        <v>34957325</v>
      </c>
      <c r="O54" s="40">
        <v>1126140</v>
      </c>
      <c r="P54" s="40">
        <v>53909329.75</v>
      </c>
      <c r="Q54" s="40">
        <v>2462400000</v>
      </c>
      <c r="R54" s="39">
        <v>18.850000000000001</v>
      </c>
      <c r="S54" s="39">
        <v>0.61</v>
      </c>
      <c r="T54" s="39">
        <v>77.66</v>
      </c>
      <c r="U54" s="39">
        <v>5.26</v>
      </c>
      <c r="V54" s="39">
        <v>2.17</v>
      </c>
      <c r="W54" s="41">
        <v>51840000</v>
      </c>
      <c r="X54" s="42">
        <v>10</v>
      </c>
      <c r="AI54" s="43" t="s">
        <v>397</v>
      </c>
    </row>
    <row r="55" spans="1:35" ht="14.4" x14ac:dyDescent="0.3">
      <c r="A55" s="43" t="s">
        <v>264</v>
      </c>
      <c r="B55" s="66" t="s">
        <v>643</v>
      </c>
      <c r="C55" s="44">
        <v>24.9</v>
      </c>
      <c r="D55" s="44">
        <v>25.25</v>
      </c>
      <c r="E55" s="44">
        <v>28</v>
      </c>
      <c r="F55" s="44">
        <v>22.6</v>
      </c>
      <c r="G55" s="44">
        <v>22.7</v>
      </c>
      <c r="H55" s="44">
        <v>-2.2000000000000002</v>
      </c>
      <c r="I55" s="44">
        <v>-8.84</v>
      </c>
      <c r="J55" s="44">
        <v>24.78</v>
      </c>
      <c r="K55" s="44">
        <v>22.7</v>
      </c>
      <c r="L55" s="44">
        <v>23</v>
      </c>
      <c r="M55" s="45">
        <v>314900</v>
      </c>
      <c r="N55" s="45">
        <v>7804280</v>
      </c>
      <c r="O55" s="45">
        <v>315711</v>
      </c>
      <c r="P55" s="45">
        <v>7823073.5499999998</v>
      </c>
      <c r="Q55" s="45">
        <v>339387700</v>
      </c>
      <c r="R55" s="44">
        <v>8.07</v>
      </c>
      <c r="S55" s="44">
        <v>0.94</v>
      </c>
      <c r="T55" s="44">
        <v>24.23</v>
      </c>
      <c r="U55" s="44">
        <v>3.3</v>
      </c>
      <c r="V55" s="44">
        <v>2.11</v>
      </c>
      <c r="W55" s="46">
        <v>14951000</v>
      </c>
      <c r="X55" s="17">
        <v>10</v>
      </c>
      <c r="AI55" s="38" t="s">
        <v>449</v>
      </c>
    </row>
    <row r="56" spans="1:35" ht="14.4" x14ac:dyDescent="0.3">
      <c r="A56" s="38" t="s">
        <v>285</v>
      </c>
      <c r="B56" s="66" t="s">
        <v>643</v>
      </c>
      <c r="C56" s="39">
        <v>1.03</v>
      </c>
      <c r="D56" s="39">
        <v>1.04</v>
      </c>
      <c r="E56" s="39">
        <v>1.81</v>
      </c>
      <c r="F56" s="39">
        <v>1</v>
      </c>
      <c r="G56" s="39">
        <v>1.4</v>
      </c>
      <c r="H56" s="39">
        <v>0.37</v>
      </c>
      <c r="I56" s="39">
        <v>35.92</v>
      </c>
      <c r="J56" s="39">
        <v>1.38</v>
      </c>
      <c r="K56" s="39">
        <v>1.38</v>
      </c>
      <c r="L56" s="39">
        <v>1.4</v>
      </c>
      <c r="M56" s="40">
        <v>1177025400</v>
      </c>
      <c r="N56" s="40">
        <v>1625421413</v>
      </c>
      <c r="O56" s="40">
        <v>1177026100</v>
      </c>
      <c r="P56" s="40">
        <v>1625422176.76</v>
      </c>
      <c r="Q56" s="40">
        <v>756000000</v>
      </c>
      <c r="R56" s="39" t="s">
        <v>21</v>
      </c>
      <c r="S56" s="39" t="s">
        <v>21</v>
      </c>
      <c r="T56" s="39">
        <v>-0.47</v>
      </c>
      <c r="U56" s="39" t="s">
        <v>20</v>
      </c>
      <c r="V56" s="39">
        <v>217.97</v>
      </c>
      <c r="W56" s="41">
        <v>540000000</v>
      </c>
      <c r="X56" s="42">
        <v>5</v>
      </c>
      <c r="AI56" s="43" t="s">
        <v>469</v>
      </c>
    </row>
    <row r="57" spans="1:35" ht="14.4" x14ac:dyDescent="0.3">
      <c r="A57" s="43" t="s">
        <v>295</v>
      </c>
      <c r="B57" s="66" t="s">
        <v>643</v>
      </c>
      <c r="C57" s="44">
        <v>12.7</v>
      </c>
      <c r="D57" s="44">
        <v>12.6</v>
      </c>
      <c r="E57" s="44">
        <v>13.3</v>
      </c>
      <c r="F57" s="44">
        <v>12.1</v>
      </c>
      <c r="G57" s="44">
        <v>12.5</v>
      </c>
      <c r="H57" s="44">
        <v>-0.2</v>
      </c>
      <c r="I57" s="44">
        <v>-1.57</v>
      </c>
      <c r="J57" s="44">
        <v>12.79</v>
      </c>
      <c r="K57" s="44">
        <v>12.2</v>
      </c>
      <c r="L57" s="44">
        <v>12.5</v>
      </c>
      <c r="M57" s="45">
        <v>3305600</v>
      </c>
      <c r="N57" s="45">
        <v>42287430</v>
      </c>
      <c r="O57" s="45">
        <v>3305765</v>
      </c>
      <c r="P57" s="45">
        <v>42289456.299999997</v>
      </c>
      <c r="Q57" s="45">
        <v>1200000000</v>
      </c>
      <c r="R57" s="44">
        <v>10.4</v>
      </c>
      <c r="S57" s="44">
        <v>0.74</v>
      </c>
      <c r="T57" s="44">
        <v>16.899999999999999</v>
      </c>
      <c r="U57" s="44">
        <v>4.8</v>
      </c>
      <c r="V57" s="44">
        <v>3.44</v>
      </c>
      <c r="W57" s="46">
        <v>96000000</v>
      </c>
      <c r="X57" s="17">
        <v>1</v>
      </c>
      <c r="AI57" s="38" t="s">
        <v>471</v>
      </c>
    </row>
    <row r="58" spans="1:35" ht="14.4" x14ac:dyDescent="0.3">
      <c r="A58" s="38" t="s">
        <v>304</v>
      </c>
      <c r="B58" s="66" t="s">
        <v>643</v>
      </c>
      <c r="C58" s="39">
        <v>8.4499999999999993</v>
      </c>
      <c r="D58" s="39">
        <v>8.4499999999999993</v>
      </c>
      <c r="E58" s="39">
        <v>12.4</v>
      </c>
      <c r="F58" s="39">
        <v>7.85</v>
      </c>
      <c r="G58" s="39">
        <v>8.3000000000000007</v>
      </c>
      <c r="H58" s="39">
        <v>-0.15</v>
      </c>
      <c r="I58" s="39">
        <v>-1.78</v>
      </c>
      <c r="J58" s="39">
        <v>9.77</v>
      </c>
      <c r="K58" s="39">
        <v>8.3000000000000007</v>
      </c>
      <c r="L58" s="39">
        <v>8.35</v>
      </c>
      <c r="M58" s="40">
        <v>123233500</v>
      </c>
      <c r="N58" s="40">
        <v>1204336330</v>
      </c>
      <c r="O58" s="40">
        <v>123233686</v>
      </c>
      <c r="P58" s="40">
        <v>1204338201.5</v>
      </c>
      <c r="Q58" s="40">
        <v>3375335718.1999998</v>
      </c>
      <c r="R58" s="39">
        <v>7.51</v>
      </c>
      <c r="S58" s="39">
        <v>1.21</v>
      </c>
      <c r="T58" s="39">
        <v>6.84</v>
      </c>
      <c r="U58" s="39">
        <v>7.22</v>
      </c>
      <c r="V58" s="39">
        <v>30.32</v>
      </c>
      <c r="W58" s="41">
        <v>406666954</v>
      </c>
      <c r="X58" s="42">
        <v>1</v>
      </c>
      <c r="AI58" s="43" t="s">
        <v>501</v>
      </c>
    </row>
    <row r="59" spans="1:35" ht="14.4" x14ac:dyDescent="0.3">
      <c r="A59" s="43" t="s">
        <v>336</v>
      </c>
      <c r="B59" s="66" t="s">
        <v>643</v>
      </c>
      <c r="C59" s="44">
        <v>24.2</v>
      </c>
      <c r="D59" s="44">
        <v>24.2</v>
      </c>
      <c r="E59" s="44">
        <v>24.5</v>
      </c>
      <c r="F59" s="44">
        <v>22.2</v>
      </c>
      <c r="G59" s="44">
        <v>23.1</v>
      </c>
      <c r="H59" s="44">
        <v>-1.1000000000000001</v>
      </c>
      <c r="I59" s="44">
        <v>-4.55</v>
      </c>
      <c r="J59" s="44">
        <v>23.48</v>
      </c>
      <c r="K59" s="44">
        <v>23</v>
      </c>
      <c r="L59" s="44">
        <v>23.2</v>
      </c>
      <c r="M59" s="45">
        <v>703200</v>
      </c>
      <c r="N59" s="45">
        <v>16511680</v>
      </c>
      <c r="O59" s="45">
        <v>703230</v>
      </c>
      <c r="P59" s="45">
        <v>16512372.85</v>
      </c>
      <c r="Q59" s="45">
        <v>8027250000</v>
      </c>
      <c r="R59" s="44">
        <v>86.87</v>
      </c>
      <c r="S59" s="44">
        <v>6.15</v>
      </c>
      <c r="T59" s="44">
        <v>3.75</v>
      </c>
      <c r="U59" s="44">
        <v>0.5</v>
      </c>
      <c r="V59" s="44">
        <v>0.2</v>
      </c>
      <c r="W59" s="46">
        <v>347500000</v>
      </c>
      <c r="X59" s="17">
        <v>1</v>
      </c>
      <c r="AI59" s="38" t="s">
        <v>507</v>
      </c>
    </row>
    <row r="60" spans="1:35" ht="14.4" x14ac:dyDescent="0.3">
      <c r="A60" s="38" t="s">
        <v>344</v>
      </c>
      <c r="B60" s="66" t="s">
        <v>643</v>
      </c>
      <c r="C60" s="39">
        <v>9.8000000000000007</v>
      </c>
      <c r="D60" s="39">
        <v>9.5</v>
      </c>
      <c r="E60" s="39">
        <v>12.6</v>
      </c>
      <c r="F60" s="39">
        <v>9.1</v>
      </c>
      <c r="G60" s="39">
        <v>10.8</v>
      </c>
      <c r="H60" s="39">
        <v>1</v>
      </c>
      <c r="I60" s="39">
        <v>10.199999999999999</v>
      </c>
      <c r="J60" s="39">
        <v>10.59</v>
      </c>
      <c r="K60" s="39">
        <v>10.1</v>
      </c>
      <c r="L60" s="39">
        <v>10.8</v>
      </c>
      <c r="M60" s="40">
        <v>251900</v>
      </c>
      <c r="N60" s="40">
        <v>2666950</v>
      </c>
      <c r="O60" s="40">
        <v>251906</v>
      </c>
      <c r="P60" s="40">
        <v>2667027</v>
      </c>
      <c r="Q60" s="40">
        <v>259200000</v>
      </c>
      <c r="R60" s="39">
        <v>34.92</v>
      </c>
      <c r="S60" s="39">
        <v>0.48</v>
      </c>
      <c r="T60" s="39">
        <v>22.64</v>
      </c>
      <c r="U60" s="39">
        <v>2.31</v>
      </c>
      <c r="V60" s="39">
        <v>1.05</v>
      </c>
      <c r="W60" s="41">
        <v>24000000</v>
      </c>
      <c r="X60" s="42">
        <v>10</v>
      </c>
      <c r="AI60" s="38" t="s">
        <v>41</v>
      </c>
    </row>
    <row r="61" spans="1:35" ht="14.4" x14ac:dyDescent="0.3">
      <c r="A61" s="43" t="s">
        <v>402</v>
      </c>
      <c r="B61" s="66" t="s">
        <v>643</v>
      </c>
      <c r="C61" s="44">
        <v>40</v>
      </c>
      <c r="D61" s="44">
        <v>39.75</v>
      </c>
      <c r="E61" s="44">
        <v>46</v>
      </c>
      <c r="F61" s="44">
        <v>39.75</v>
      </c>
      <c r="G61" s="44">
        <v>40.75</v>
      </c>
      <c r="H61" s="44">
        <v>0.75</v>
      </c>
      <c r="I61" s="44">
        <v>1.88</v>
      </c>
      <c r="J61" s="44">
        <v>42.32</v>
      </c>
      <c r="K61" s="44">
        <v>40.75</v>
      </c>
      <c r="L61" s="44">
        <v>41</v>
      </c>
      <c r="M61" s="45">
        <v>16061900</v>
      </c>
      <c r="N61" s="45">
        <v>679818150</v>
      </c>
      <c r="O61" s="45">
        <v>16064565</v>
      </c>
      <c r="P61" s="45">
        <v>679931584.75</v>
      </c>
      <c r="Q61" s="45">
        <v>12225000000</v>
      </c>
      <c r="R61" s="44">
        <v>11.47</v>
      </c>
      <c r="S61" s="44">
        <v>0.75</v>
      </c>
      <c r="T61" s="44">
        <v>54.57</v>
      </c>
      <c r="U61" s="44">
        <v>3.68</v>
      </c>
      <c r="V61" s="44">
        <v>5.35</v>
      </c>
      <c r="W61" s="46">
        <v>300000000</v>
      </c>
      <c r="X61" s="17">
        <v>10</v>
      </c>
      <c r="AI61" s="43" t="s">
        <v>88</v>
      </c>
    </row>
    <row r="62" spans="1:35" ht="14.4" x14ac:dyDescent="0.3">
      <c r="A62" s="38" t="s">
        <v>454</v>
      </c>
      <c r="B62" s="66" t="s">
        <v>643</v>
      </c>
      <c r="C62" s="39">
        <v>25</v>
      </c>
      <c r="D62" s="39">
        <v>24.9</v>
      </c>
      <c r="E62" s="39">
        <v>35.75</v>
      </c>
      <c r="F62" s="39">
        <v>23.1</v>
      </c>
      <c r="G62" s="39">
        <v>29</v>
      </c>
      <c r="H62" s="39">
        <v>4</v>
      </c>
      <c r="I62" s="39">
        <v>16</v>
      </c>
      <c r="J62" s="39">
        <v>27.1</v>
      </c>
      <c r="K62" s="39">
        <v>27.25</v>
      </c>
      <c r="L62" s="39">
        <v>29</v>
      </c>
      <c r="M62" s="40">
        <v>464400</v>
      </c>
      <c r="N62" s="40">
        <v>12587430</v>
      </c>
      <c r="O62" s="40">
        <v>464548</v>
      </c>
      <c r="P62" s="40">
        <v>12591292.65</v>
      </c>
      <c r="Q62" s="40">
        <v>3480000000</v>
      </c>
      <c r="R62" s="39">
        <v>13.94</v>
      </c>
      <c r="S62" s="39">
        <v>1.06</v>
      </c>
      <c r="T62" s="39">
        <v>27.37</v>
      </c>
      <c r="U62" s="39">
        <v>4.1399999999999997</v>
      </c>
      <c r="V62" s="39">
        <v>0.39</v>
      </c>
      <c r="W62" s="41">
        <v>120000000</v>
      </c>
      <c r="X62" s="42">
        <v>1</v>
      </c>
      <c r="AI62" s="38" t="s">
        <v>102</v>
      </c>
    </row>
    <row r="63" spans="1:35" ht="14.4" x14ac:dyDescent="0.3">
      <c r="A63" s="43" t="s">
        <v>462</v>
      </c>
      <c r="B63" s="66" t="s">
        <v>643</v>
      </c>
      <c r="C63" s="44">
        <v>10.199999999999999</v>
      </c>
      <c r="D63" s="44">
        <v>10.5</v>
      </c>
      <c r="E63" s="44">
        <v>11.5</v>
      </c>
      <c r="F63" s="44">
        <v>9.9499999999999993</v>
      </c>
      <c r="G63" s="44">
        <v>10.8</v>
      </c>
      <c r="H63" s="44">
        <v>0.6</v>
      </c>
      <c r="I63" s="44">
        <v>5.88</v>
      </c>
      <c r="J63" s="44">
        <v>10.48</v>
      </c>
      <c r="K63" s="44">
        <v>10.6</v>
      </c>
      <c r="L63" s="44">
        <v>10.8</v>
      </c>
      <c r="M63" s="45">
        <v>1308600</v>
      </c>
      <c r="N63" s="45">
        <v>13713605</v>
      </c>
      <c r="O63" s="45">
        <v>1309076</v>
      </c>
      <c r="P63" s="45">
        <v>13718064.300000001</v>
      </c>
      <c r="Q63" s="45">
        <v>1166400000</v>
      </c>
      <c r="R63" s="44">
        <v>15.93</v>
      </c>
      <c r="S63" s="44">
        <v>0.56000000000000005</v>
      </c>
      <c r="T63" s="44">
        <v>19.43</v>
      </c>
      <c r="U63" s="44">
        <v>5.09</v>
      </c>
      <c r="V63" s="44">
        <v>1.21</v>
      </c>
      <c r="W63" s="46">
        <v>108000000</v>
      </c>
      <c r="X63" s="17">
        <v>1</v>
      </c>
      <c r="AI63" s="43" t="s">
        <v>140</v>
      </c>
    </row>
    <row r="64" spans="1:35" ht="14.4" x14ac:dyDescent="0.3">
      <c r="A64" s="38" t="s">
        <v>467</v>
      </c>
      <c r="B64" s="66" t="s">
        <v>643</v>
      </c>
      <c r="C64" s="39">
        <v>50.5</v>
      </c>
      <c r="D64" s="39">
        <v>50.5</v>
      </c>
      <c r="E64" s="39">
        <v>53.75</v>
      </c>
      <c r="F64" s="39">
        <v>42.5</v>
      </c>
      <c r="G64" s="39">
        <v>43</v>
      </c>
      <c r="H64" s="39">
        <v>-7.5</v>
      </c>
      <c r="I64" s="39">
        <v>-14.85</v>
      </c>
      <c r="J64" s="39">
        <v>48.66</v>
      </c>
      <c r="K64" s="39">
        <v>42.5</v>
      </c>
      <c r="L64" s="39">
        <v>43</v>
      </c>
      <c r="M64" s="40">
        <v>2770300</v>
      </c>
      <c r="N64" s="40">
        <v>134815875</v>
      </c>
      <c r="O64" s="40">
        <v>2770383</v>
      </c>
      <c r="P64" s="40">
        <v>134819072</v>
      </c>
      <c r="Q64" s="40">
        <v>8668800000</v>
      </c>
      <c r="R64" s="39" t="s">
        <v>21</v>
      </c>
      <c r="S64" s="39">
        <v>0.42</v>
      </c>
      <c r="T64" s="39">
        <v>101.78</v>
      </c>
      <c r="U64" s="39">
        <v>0.86</v>
      </c>
      <c r="V64" s="39">
        <v>1.37</v>
      </c>
      <c r="W64" s="41">
        <v>201600000</v>
      </c>
      <c r="X64" s="42">
        <v>1</v>
      </c>
      <c r="AI64" s="38" t="s">
        <v>169</v>
      </c>
    </row>
    <row r="65" spans="1:35" ht="14.4" x14ac:dyDescent="0.3">
      <c r="A65" s="43" t="s">
        <v>479</v>
      </c>
      <c r="B65" s="66" t="s">
        <v>643</v>
      </c>
      <c r="C65" s="44">
        <v>23.1</v>
      </c>
      <c r="D65" s="44">
        <v>22</v>
      </c>
      <c r="E65" s="44">
        <v>30</v>
      </c>
      <c r="F65" s="44">
        <v>20.5</v>
      </c>
      <c r="G65" s="44">
        <v>21.6</v>
      </c>
      <c r="H65" s="44">
        <v>-1.5</v>
      </c>
      <c r="I65" s="44">
        <v>-6.49</v>
      </c>
      <c r="J65" s="44">
        <v>22.21</v>
      </c>
      <c r="K65" s="44">
        <v>21.6</v>
      </c>
      <c r="L65" s="44">
        <v>24.9</v>
      </c>
      <c r="M65" s="45">
        <v>117300</v>
      </c>
      <c r="N65" s="45">
        <v>2605745</v>
      </c>
      <c r="O65" s="45">
        <v>117573</v>
      </c>
      <c r="P65" s="45">
        <v>2610344.5</v>
      </c>
      <c r="Q65" s="45">
        <v>1080000000</v>
      </c>
      <c r="R65" s="44" t="s">
        <v>21</v>
      </c>
      <c r="S65" s="44">
        <v>0.63</v>
      </c>
      <c r="T65" s="44">
        <v>34.25</v>
      </c>
      <c r="U65" s="44">
        <v>2.31</v>
      </c>
      <c r="V65" s="44">
        <v>0.24</v>
      </c>
      <c r="W65" s="46">
        <v>50000000</v>
      </c>
      <c r="X65" s="17">
        <v>10</v>
      </c>
      <c r="AI65" s="43" t="s">
        <v>194</v>
      </c>
    </row>
    <row r="66" spans="1:35" ht="14.4" x14ac:dyDescent="0.3">
      <c r="A66" s="38" t="s">
        <v>480</v>
      </c>
      <c r="B66" s="66" t="s">
        <v>643</v>
      </c>
      <c r="C66" s="39">
        <v>74</v>
      </c>
      <c r="D66" s="39">
        <v>74</v>
      </c>
      <c r="E66" s="39">
        <v>88.5</v>
      </c>
      <c r="F66" s="39">
        <v>71</v>
      </c>
      <c r="G66" s="39">
        <v>84.5</v>
      </c>
      <c r="H66" s="39">
        <v>10.5</v>
      </c>
      <c r="I66" s="39">
        <v>14.19</v>
      </c>
      <c r="J66" s="39">
        <v>79.209999999999994</v>
      </c>
      <c r="K66" s="39">
        <v>83.75</v>
      </c>
      <c r="L66" s="39">
        <v>85.5</v>
      </c>
      <c r="M66" s="40">
        <v>196700</v>
      </c>
      <c r="N66" s="40">
        <v>15580000</v>
      </c>
      <c r="O66" s="40">
        <v>196948</v>
      </c>
      <c r="P66" s="40">
        <v>15599706.5</v>
      </c>
      <c r="Q66" s="40">
        <v>1267500000</v>
      </c>
      <c r="R66" s="39">
        <v>1.67</v>
      </c>
      <c r="S66" s="39">
        <v>0.73</v>
      </c>
      <c r="T66" s="39">
        <v>116.37</v>
      </c>
      <c r="U66" s="39">
        <v>3.25</v>
      </c>
      <c r="V66" s="39">
        <v>1.31</v>
      </c>
      <c r="W66" s="41">
        <v>15000000</v>
      </c>
      <c r="X66" s="42">
        <v>10</v>
      </c>
      <c r="AI66" s="38" t="s">
        <v>203</v>
      </c>
    </row>
    <row r="67" spans="1:35" ht="14.4" x14ac:dyDescent="0.3">
      <c r="A67" s="43" t="s">
        <v>482</v>
      </c>
      <c r="B67" s="66" t="s">
        <v>643</v>
      </c>
      <c r="C67" s="44">
        <v>150.5</v>
      </c>
      <c r="D67" s="44">
        <v>150.5</v>
      </c>
      <c r="E67" s="44">
        <v>159</v>
      </c>
      <c r="F67" s="44">
        <v>133.5</v>
      </c>
      <c r="G67" s="44">
        <v>143.5</v>
      </c>
      <c r="H67" s="44">
        <v>-7</v>
      </c>
      <c r="I67" s="44">
        <v>-4.6500000000000004</v>
      </c>
      <c r="J67" s="44">
        <v>142.37</v>
      </c>
      <c r="K67" s="44">
        <v>143</v>
      </c>
      <c r="L67" s="44">
        <v>146.5</v>
      </c>
      <c r="M67" s="45">
        <v>465600</v>
      </c>
      <c r="N67" s="45">
        <v>66287350</v>
      </c>
      <c r="O67" s="45">
        <v>465799</v>
      </c>
      <c r="P67" s="45">
        <v>66311713</v>
      </c>
      <c r="Q67" s="45">
        <v>861000000</v>
      </c>
      <c r="R67" s="44">
        <v>5.05</v>
      </c>
      <c r="S67" s="44">
        <v>0.61</v>
      </c>
      <c r="T67" s="44">
        <v>234.62</v>
      </c>
      <c r="U67" s="44">
        <v>4.18</v>
      </c>
      <c r="V67" s="44">
        <v>7.76</v>
      </c>
      <c r="W67" s="46">
        <v>6000000</v>
      </c>
      <c r="X67" s="17">
        <v>10</v>
      </c>
      <c r="AI67" s="43" t="s">
        <v>221</v>
      </c>
    </row>
    <row r="68" spans="1:35" ht="14.4" x14ac:dyDescent="0.3">
      <c r="A68" s="38" t="s">
        <v>500</v>
      </c>
      <c r="B68" s="66" t="s">
        <v>643</v>
      </c>
      <c r="C68" s="39">
        <v>56</v>
      </c>
      <c r="D68" s="39">
        <v>57</v>
      </c>
      <c r="E68" s="39">
        <v>79</v>
      </c>
      <c r="F68" s="39">
        <v>56</v>
      </c>
      <c r="G68" s="39">
        <v>64.5</v>
      </c>
      <c r="H68" s="39">
        <v>8.5</v>
      </c>
      <c r="I68" s="39">
        <v>15.18</v>
      </c>
      <c r="J68" s="39">
        <v>67.48</v>
      </c>
      <c r="K68" s="39">
        <v>64.5</v>
      </c>
      <c r="L68" s="39">
        <v>65</v>
      </c>
      <c r="M68" s="40">
        <v>497800</v>
      </c>
      <c r="N68" s="40">
        <v>33590525</v>
      </c>
      <c r="O68" s="40">
        <v>497996</v>
      </c>
      <c r="P68" s="40">
        <v>33601000.25</v>
      </c>
      <c r="Q68" s="40">
        <v>483750000</v>
      </c>
      <c r="R68" s="39">
        <v>12.79</v>
      </c>
      <c r="S68" s="39">
        <v>1.25</v>
      </c>
      <c r="T68" s="39">
        <v>51.71</v>
      </c>
      <c r="U68" s="39">
        <v>7.75</v>
      </c>
      <c r="V68" s="39">
        <v>6.64</v>
      </c>
      <c r="W68" s="41">
        <v>7500000</v>
      </c>
      <c r="X68" s="42">
        <v>10</v>
      </c>
      <c r="AI68" s="38" t="s">
        <v>230</v>
      </c>
    </row>
    <row r="69" spans="1:35" ht="14.4" x14ac:dyDescent="0.3">
      <c r="A69" s="43" t="s">
        <v>504</v>
      </c>
      <c r="B69" s="66" t="s">
        <v>643</v>
      </c>
      <c r="C69" s="44">
        <v>13.3</v>
      </c>
      <c r="D69" s="44">
        <v>13.3</v>
      </c>
      <c r="E69" s="44">
        <v>13.7</v>
      </c>
      <c r="F69" s="44">
        <v>12.1</v>
      </c>
      <c r="G69" s="44">
        <v>12.4</v>
      </c>
      <c r="H69" s="44">
        <v>-0.9</v>
      </c>
      <c r="I69" s="44">
        <v>-6.77</v>
      </c>
      <c r="J69" s="44">
        <v>12.93</v>
      </c>
      <c r="K69" s="44">
        <v>12</v>
      </c>
      <c r="L69" s="44">
        <v>12.4</v>
      </c>
      <c r="M69" s="45">
        <v>357600</v>
      </c>
      <c r="N69" s="45">
        <v>4622370</v>
      </c>
      <c r="O69" s="45">
        <v>357719</v>
      </c>
      <c r="P69" s="45">
        <v>4623869.8</v>
      </c>
      <c r="Q69" s="45">
        <v>558000000</v>
      </c>
      <c r="R69" s="44" t="s">
        <v>21</v>
      </c>
      <c r="S69" s="44">
        <v>0.89</v>
      </c>
      <c r="T69" s="44">
        <v>13.9</v>
      </c>
      <c r="U69" s="44" t="s">
        <v>20</v>
      </c>
      <c r="V69" s="44">
        <v>0.79</v>
      </c>
      <c r="W69" s="46">
        <v>45000000</v>
      </c>
      <c r="X69" s="17">
        <v>10</v>
      </c>
      <c r="AI69" s="43" t="s">
        <v>246</v>
      </c>
    </row>
    <row r="70" spans="1:35" s="6" customFormat="1" ht="14.4" x14ac:dyDescent="0.3">
      <c r="A70" s="38" t="s">
        <v>514</v>
      </c>
      <c r="B70" s="66" t="s">
        <v>643</v>
      </c>
      <c r="C70" s="39">
        <v>47.25</v>
      </c>
      <c r="D70" s="39">
        <v>47.25</v>
      </c>
      <c r="E70" s="39">
        <v>57.5</v>
      </c>
      <c r="F70" s="39">
        <v>46.5</v>
      </c>
      <c r="G70" s="39">
        <v>50.5</v>
      </c>
      <c r="H70" s="39">
        <v>3.25</v>
      </c>
      <c r="I70" s="39">
        <v>6.88</v>
      </c>
      <c r="J70" s="39">
        <v>50.01</v>
      </c>
      <c r="K70" s="39">
        <v>50.25</v>
      </c>
      <c r="L70" s="39">
        <v>50.75</v>
      </c>
      <c r="M70" s="40">
        <v>715000</v>
      </c>
      <c r="N70" s="40">
        <v>35759050</v>
      </c>
      <c r="O70" s="40">
        <v>715240</v>
      </c>
      <c r="P70" s="40">
        <v>35770402</v>
      </c>
      <c r="Q70" s="40">
        <v>6060000000</v>
      </c>
      <c r="R70" s="39">
        <v>14.53</v>
      </c>
      <c r="S70" s="39">
        <v>1.1399999999999999</v>
      </c>
      <c r="T70" s="39">
        <v>44.11</v>
      </c>
      <c r="U70" s="39">
        <v>4.75</v>
      </c>
      <c r="V70" s="39">
        <v>0.6</v>
      </c>
      <c r="W70" s="41">
        <v>120000000</v>
      </c>
      <c r="X70" s="42">
        <v>1</v>
      </c>
      <c r="AI70" s="38" t="s">
        <v>281</v>
      </c>
    </row>
    <row r="71" spans="1:35" x14ac:dyDescent="0.3">
      <c r="A71" s="22" t="s">
        <v>575</v>
      </c>
      <c r="B71" s="20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4"/>
      <c r="V71" s="47"/>
      <c r="W71" s="48"/>
      <c r="X71" s="49"/>
      <c r="AI71" s="43" t="s">
        <v>289</v>
      </c>
    </row>
    <row r="72" spans="1:35" ht="14.4" x14ac:dyDescent="0.3">
      <c r="A72" s="38" t="s">
        <v>85</v>
      </c>
      <c r="B72" s="61" t="s">
        <v>644</v>
      </c>
      <c r="C72" s="39">
        <v>3.48</v>
      </c>
      <c r="D72" s="39">
        <v>3.48</v>
      </c>
      <c r="E72" s="39">
        <v>7.3</v>
      </c>
      <c r="F72" s="39">
        <v>3.48</v>
      </c>
      <c r="G72" s="39">
        <v>5.9</v>
      </c>
      <c r="H72" s="39">
        <v>2.42</v>
      </c>
      <c r="I72" s="39">
        <v>69.540000000000006</v>
      </c>
      <c r="J72" s="39">
        <v>5.83</v>
      </c>
      <c r="K72" s="39">
        <v>5.85</v>
      </c>
      <c r="L72" s="39">
        <v>5.9</v>
      </c>
      <c r="M72" s="40">
        <v>239736300</v>
      </c>
      <c r="N72" s="40">
        <v>1396550051</v>
      </c>
      <c r="O72" s="40">
        <v>247236418</v>
      </c>
      <c r="P72" s="40">
        <v>1440050655.97</v>
      </c>
      <c r="Q72" s="40">
        <v>1110970000</v>
      </c>
      <c r="R72" s="39" t="s">
        <v>21</v>
      </c>
      <c r="S72" s="39">
        <v>1.61</v>
      </c>
      <c r="T72" s="39">
        <v>3.66</v>
      </c>
      <c r="U72" s="39" t="s">
        <v>20</v>
      </c>
      <c r="V72" s="39">
        <v>131.30000000000001</v>
      </c>
      <c r="W72" s="41">
        <v>188300000</v>
      </c>
      <c r="X72" s="42">
        <v>1</v>
      </c>
      <c r="AI72" s="38" t="s">
        <v>298</v>
      </c>
    </row>
    <row r="73" spans="1:35" ht="14.4" x14ac:dyDescent="0.3">
      <c r="A73" s="43" t="s">
        <v>126</v>
      </c>
      <c r="B73" s="61" t="s">
        <v>644</v>
      </c>
      <c r="C73" s="44">
        <v>16.2</v>
      </c>
      <c r="D73" s="44">
        <v>15.8</v>
      </c>
      <c r="E73" s="44">
        <v>18</v>
      </c>
      <c r="F73" s="44">
        <v>14.4</v>
      </c>
      <c r="G73" s="44">
        <v>16.100000000000001</v>
      </c>
      <c r="H73" s="44">
        <v>-0.1</v>
      </c>
      <c r="I73" s="44">
        <v>-0.62</v>
      </c>
      <c r="J73" s="44">
        <v>16.010000000000002</v>
      </c>
      <c r="K73" s="44">
        <v>14.1</v>
      </c>
      <c r="L73" s="44">
        <v>16.3</v>
      </c>
      <c r="M73" s="45">
        <v>116100</v>
      </c>
      <c r="N73" s="45">
        <v>1858730</v>
      </c>
      <c r="O73" s="45">
        <v>116372</v>
      </c>
      <c r="P73" s="45">
        <v>1862572.2</v>
      </c>
      <c r="Q73" s="45">
        <v>161000000</v>
      </c>
      <c r="R73" s="44">
        <v>12.46</v>
      </c>
      <c r="S73" s="44">
        <v>0.6</v>
      </c>
      <c r="T73" s="44">
        <v>27.03</v>
      </c>
      <c r="U73" s="44">
        <v>3.11</v>
      </c>
      <c r="V73" s="44">
        <v>1.1599999999999999</v>
      </c>
      <c r="W73" s="46">
        <v>10000000</v>
      </c>
      <c r="X73" s="17">
        <v>10</v>
      </c>
      <c r="AI73" s="43" t="s">
        <v>303</v>
      </c>
    </row>
    <row r="74" spans="1:35" ht="14.4" x14ac:dyDescent="0.3">
      <c r="A74" s="38" t="s">
        <v>141</v>
      </c>
      <c r="B74" s="61" t="s">
        <v>644</v>
      </c>
      <c r="C74" s="39">
        <v>1.76</v>
      </c>
      <c r="D74" s="39">
        <v>1.78</v>
      </c>
      <c r="E74" s="39">
        <v>2.7</v>
      </c>
      <c r="F74" s="39">
        <v>1.52</v>
      </c>
      <c r="G74" s="39">
        <v>1.82</v>
      </c>
      <c r="H74" s="39">
        <v>0.06</v>
      </c>
      <c r="I74" s="39">
        <v>3.41</v>
      </c>
      <c r="J74" s="39">
        <v>2.2599999999999998</v>
      </c>
      <c r="K74" s="39">
        <v>1.81</v>
      </c>
      <c r="L74" s="39">
        <v>1.82</v>
      </c>
      <c r="M74" s="40">
        <v>247749700</v>
      </c>
      <c r="N74" s="40">
        <v>558864174</v>
      </c>
      <c r="O74" s="40">
        <v>247749705</v>
      </c>
      <c r="P74" s="40">
        <v>558864182.59000003</v>
      </c>
      <c r="Q74" s="40">
        <v>855400000</v>
      </c>
      <c r="R74" s="39" t="s">
        <v>21</v>
      </c>
      <c r="S74" s="39">
        <v>0.68</v>
      </c>
      <c r="T74" s="39">
        <v>2.68</v>
      </c>
      <c r="U74" s="39" t="s">
        <v>20</v>
      </c>
      <c r="V74" s="39">
        <v>52.71</v>
      </c>
      <c r="W74" s="41">
        <v>470000000</v>
      </c>
      <c r="X74" s="42">
        <v>1</v>
      </c>
      <c r="AI74" s="38" t="s">
        <v>343</v>
      </c>
    </row>
    <row r="75" spans="1:35" ht="14.4" x14ac:dyDescent="0.3">
      <c r="A75" s="43" t="s">
        <v>172</v>
      </c>
      <c r="B75" s="61" t="s">
        <v>644</v>
      </c>
      <c r="C75" s="44">
        <v>2.64</v>
      </c>
      <c r="D75" s="44">
        <v>2.64</v>
      </c>
      <c r="E75" s="44">
        <v>4.72</v>
      </c>
      <c r="F75" s="44">
        <v>2.02</v>
      </c>
      <c r="G75" s="44">
        <v>4.5599999999999996</v>
      </c>
      <c r="H75" s="44">
        <v>1.92</v>
      </c>
      <c r="I75" s="44">
        <v>72.73</v>
      </c>
      <c r="J75" s="44">
        <v>3.5</v>
      </c>
      <c r="K75" s="44">
        <v>4.5599999999999996</v>
      </c>
      <c r="L75" s="44">
        <v>4.58</v>
      </c>
      <c r="M75" s="45">
        <v>1152616200</v>
      </c>
      <c r="N75" s="45">
        <v>4029920548</v>
      </c>
      <c r="O75" s="45">
        <v>1217117080</v>
      </c>
      <c r="P75" s="45">
        <v>4295703108.0799999</v>
      </c>
      <c r="Q75" s="45">
        <v>1859535213.5999999</v>
      </c>
      <c r="R75" s="44">
        <v>11.03</v>
      </c>
      <c r="S75" s="44">
        <v>2.81</v>
      </c>
      <c r="T75" s="44">
        <v>1.62</v>
      </c>
      <c r="U75" s="44">
        <v>5.48</v>
      </c>
      <c r="V75" s="44">
        <v>298.45999999999998</v>
      </c>
      <c r="W75" s="46">
        <v>407792810</v>
      </c>
      <c r="X75" s="17">
        <v>1</v>
      </c>
      <c r="AI75" s="43" t="s">
        <v>359</v>
      </c>
    </row>
    <row r="76" spans="1:35" ht="14.4" x14ac:dyDescent="0.3">
      <c r="A76" s="38" t="s">
        <v>209</v>
      </c>
      <c r="B76" s="61" t="s">
        <v>644</v>
      </c>
      <c r="C76" s="39">
        <v>264</v>
      </c>
      <c r="D76" s="39">
        <v>264</v>
      </c>
      <c r="E76" s="39">
        <v>322</v>
      </c>
      <c r="F76" s="39">
        <v>259</v>
      </c>
      <c r="G76" s="39">
        <v>298</v>
      </c>
      <c r="H76" s="39">
        <v>34</v>
      </c>
      <c r="I76" s="39">
        <v>12.88</v>
      </c>
      <c r="J76" s="39">
        <v>279.72000000000003</v>
      </c>
      <c r="K76" s="39">
        <v>296</v>
      </c>
      <c r="L76" s="39">
        <v>298</v>
      </c>
      <c r="M76" s="40">
        <v>2886800</v>
      </c>
      <c r="N76" s="40">
        <v>807500400</v>
      </c>
      <c r="O76" s="40">
        <v>2887718</v>
      </c>
      <c r="P76" s="40">
        <v>807757724</v>
      </c>
      <c r="Q76" s="40">
        <v>6556000000</v>
      </c>
      <c r="R76" s="39">
        <v>9.7200000000000006</v>
      </c>
      <c r="S76" s="39">
        <v>1.67</v>
      </c>
      <c r="T76" s="39">
        <v>178.04</v>
      </c>
      <c r="U76" s="39">
        <v>5.31</v>
      </c>
      <c r="V76" s="39">
        <v>13.13</v>
      </c>
      <c r="W76" s="41">
        <v>22000000</v>
      </c>
      <c r="X76" s="42">
        <v>10</v>
      </c>
      <c r="AI76" s="38" t="s">
        <v>568</v>
      </c>
    </row>
    <row r="77" spans="1:35" ht="14.4" x14ac:dyDescent="0.3">
      <c r="A77" s="43" t="s">
        <v>257</v>
      </c>
      <c r="B77" s="61" t="s">
        <v>644</v>
      </c>
      <c r="C77" s="44">
        <v>7.7</v>
      </c>
      <c r="D77" s="44">
        <v>7.7</v>
      </c>
      <c r="E77" s="44">
        <v>10.5</v>
      </c>
      <c r="F77" s="44">
        <v>7.65</v>
      </c>
      <c r="G77" s="44">
        <v>10.3</v>
      </c>
      <c r="H77" s="44">
        <v>2.6</v>
      </c>
      <c r="I77" s="44">
        <v>33.770000000000003</v>
      </c>
      <c r="J77" s="44">
        <v>9.15</v>
      </c>
      <c r="K77" s="44">
        <v>10.3</v>
      </c>
      <c r="L77" s="44">
        <v>10.4</v>
      </c>
      <c r="M77" s="45">
        <v>71891100</v>
      </c>
      <c r="N77" s="45">
        <v>657495750</v>
      </c>
      <c r="O77" s="45">
        <v>77791247</v>
      </c>
      <c r="P77" s="45">
        <v>712626898.64999998</v>
      </c>
      <c r="Q77" s="45">
        <v>8240007416</v>
      </c>
      <c r="R77" s="44">
        <v>18.55</v>
      </c>
      <c r="S77" s="44">
        <v>2.64</v>
      </c>
      <c r="T77" s="44">
        <v>3.91</v>
      </c>
      <c r="U77" s="44">
        <v>4.66</v>
      </c>
      <c r="V77" s="44">
        <v>9.7200000000000006</v>
      </c>
      <c r="W77" s="46">
        <v>800000720</v>
      </c>
      <c r="X77" s="17">
        <v>1</v>
      </c>
      <c r="AI77" s="43" t="s">
        <v>379</v>
      </c>
    </row>
    <row r="78" spans="1:35" ht="14.4" x14ac:dyDescent="0.3">
      <c r="A78" s="38" t="s">
        <v>279</v>
      </c>
      <c r="B78" s="61" t="s">
        <v>644</v>
      </c>
      <c r="C78" s="39">
        <v>39</v>
      </c>
      <c r="D78" s="39">
        <v>39</v>
      </c>
      <c r="E78" s="39">
        <v>97.5</v>
      </c>
      <c r="F78" s="39">
        <v>36.75</v>
      </c>
      <c r="G78" s="39">
        <v>55</v>
      </c>
      <c r="H78" s="39">
        <v>16</v>
      </c>
      <c r="I78" s="39">
        <v>41.03</v>
      </c>
      <c r="J78" s="39">
        <v>76.56</v>
      </c>
      <c r="K78" s="39">
        <v>55</v>
      </c>
      <c r="L78" s="39">
        <v>55.25</v>
      </c>
      <c r="M78" s="40">
        <v>19241200</v>
      </c>
      <c r="N78" s="40">
        <v>1473141550</v>
      </c>
      <c r="O78" s="40">
        <v>19343508</v>
      </c>
      <c r="P78" s="40">
        <v>1479640485</v>
      </c>
      <c r="Q78" s="40">
        <v>1173189325</v>
      </c>
      <c r="R78" s="39" t="s">
        <v>21</v>
      </c>
      <c r="S78" s="39">
        <v>0.8</v>
      </c>
      <c r="T78" s="39">
        <v>68.5</v>
      </c>
      <c r="U78" s="39" t="s">
        <v>20</v>
      </c>
      <c r="V78" s="39">
        <v>90.68</v>
      </c>
      <c r="W78" s="41">
        <v>21330715</v>
      </c>
      <c r="X78" s="42">
        <v>10</v>
      </c>
      <c r="AI78" s="38" t="s">
        <v>390</v>
      </c>
    </row>
    <row r="79" spans="1:35" ht="14.4" x14ac:dyDescent="0.3">
      <c r="A79" s="43" t="s">
        <v>330</v>
      </c>
      <c r="B79" s="61" t="s">
        <v>644</v>
      </c>
      <c r="C79" s="44">
        <v>32.25</v>
      </c>
      <c r="D79" s="44">
        <v>32.75</v>
      </c>
      <c r="E79" s="44">
        <v>56</v>
      </c>
      <c r="F79" s="44">
        <v>30</v>
      </c>
      <c r="G79" s="44">
        <v>51</v>
      </c>
      <c r="H79" s="44">
        <v>18.75</v>
      </c>
      <c r="I79" s="44">
        <v>58.14</v>
      </c>
      <c r="J79" s="44">
        <v>41.42</v>
      </c>
      <c r="K79" s="44">
        <v>50.5</v>
      </c>
      <c r="L79" s="44">
        <v>59</v>
      </c>
      <c r="M79" s="45">
        <v>268300</v>
      </c>
      <c r="N79" s="45">
        <v>11113900</v>
      </c>
      <c r="O79" s="45">
        <v>2843351</v>
      </c>
      <c r="P79" s="45">
        <v>88366104.25</v>
      </c>
      <c r="Q79" s="45">
        <v>510000000</v>
      </c>
      <c r="R79" s="44">
        <v>66.349999999999994</v>
      </c>
      <c r="S79" s="44">
        <v>1.76</v>
      </c>
      <c r="T79" s="44">
        <v>28.93</v>
      </c>
      <c r="U79" s="44">
        <v>0.98</v>
      </c>
      <c r="V79" s="44">
        <v>28.43</v>
      </c>
      <c r="W79" s="46">
        <v>10000000</v>
      </c>
      <c r="X79" s="17">
        <v>10</v>
      </c>
      <c r="AI79" s="43" t="s">
        <v>391</v>
      </c>
    </row>
    <row r="80" spans="1:35" ht="14.4" x14ac:dyDescent="0.3">
      <c r="A80" s="38" t="s">
        <v>363</v>
      </c>
      <c r="B80" s="61" t="s">
        <v>644</v>
      </c>
      <c r="C80" s="39">
        <v>3.1</v>
      </c>
      <c r="D80" s="39">
        <v>3.1</v>
      </c>
      <c r="E80" s="39">
        <v>3.26</v>
      </c>
      <c r="F80" s="39">
        <v>2.74</v>
      </c>
      <c r="G80" s="39">
        <v>2.88</v>
      </c>
      <c r="H80" s="39">
        <v>-0.22</v>
      </c>
      <c r="I80" s="39">
        <v>-7.1</v>
      </c>
      <c r="J80" s="39">
        <v>3.04</v>
      </c>
      <c r="K80" s="39">
        <v>2.88</v>
      </c>
      <c r="L80" s="39">
        <v>2.9</v>
      </c>
      <c r="M80" s="40">
        <v>173192600</v>
      </c>
      <c r="N80" s="40">
        <v>526923568</v>
      </c>
      <c r="O80" s="40">
        <v>173192932</v>
      </c>
      <c r="P80" s="40">
        <v>526924586.22000003</v>
      </c>
      <c r="Q80" s="40">
        <v>1708202445.1199999</v>
      </c>
      <c r="R80" s="39">
        <v>17.29</v>
      </c>
      <c r="S80" s="39">
        <v>0.66</v>
      </c>
      <c r="T80" s="39">
        <v>4.3899999999999997</v>
      </c>
      <c r="U80" s="39">
        <v>6.6</v>
      </c>
      <c r="V80" s="39">
        <v>29.2</v>
      </c>
      <c r="W80" s="41">
        <v>593125849</v>
      </c>
      <c r="X80" s="42">
        <v>1</v>
      </c>
      <c r="AI80" s="38" t="s">
        <v>413</v>
      </c>
    </row>
    <row r="81" spans="1:35" s="6" customFormat="1" ht="14.4" x14ac:dyDescent="0.3">
      <c r="A81" s="43" t="s">
        <v>369</v>
      </c>
      <c r="B81" s="61" t="s">
        <v>644</v>
      </c>
      <c r="C81" s="44">
        <v>27.75</v>
      </c>
      <c r="D81" s="44">
        <v>28</v>
      </c>
      <c r="E81" s="44">
        <v>34.75</v>
      </c>
      <c r="F81" s="44">
        <v>22.8</v>
      </c>
      <c r="G81" s="44">
        <v>24.2</v>
      </c>
      <c r="H81" s="44">
        <v>-3.55</v>
      </c>
      <c r="I81" s="44">
        <v>-12.79</v>
      </c>
      <c r="J81" s="44">
        <v>28.83</v>
      </c>
      <c r="K81" s="44">
        <v>24.2</v>
      </c>
      <c r="L81" s="44">
        <v>24.4</v>
      </c>
      <c r="M81" s="45">
        <v>198676400</v>
      </c>
      <c r="N81" s="45">
        <v>5728138395</v>
      </c>
      <c r="O81" s="45">
        <v>198678421</v>
      </c>
      <c r="P81" s="45">
        <v>5728196844.8000002</v>
      </c>
      <c r="Q81" s="45">
        <v>6557969616</v>
      </c>
      <c r="R81" s="44">
        <v>12.1</v>
      </c>
      <c r="S81" s="44">
        <v>1.55</v>
      </c>
      <c r="T81" s="44">
        <v>15.61</v>
      </c>
      <c r="U81" s="44">
        <v>4.55</v>
      </c>
      <c r="V81" s="44">
        <v>73.319999999999993</v>
      </c>
      <c r="W81" s="46">
        <v>270990480</v>
      </c>
      <c r="X81" s="17">
        <v>10</v>
      </c>
      <c r="AI81" s="43" t="s">
        <v>424</v>
      </c>
    </row>
    <row r="82" spans="1:35" ht="14.4" customHeight="1" x14ac:dyDescent="0.3">
      <c r="A82" s="25" t="s">
        <v>576</v>
      </c>
      <c r="B82" s="6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7"/>
      <c r="V82" s="50"/>
      <c r="W82" s="51"/>
      <c r="X82" s="52"/>
      <c r="AI82" s="38" t="s">
        <v>441</v>
      </c>
    </row>
    <row r="83" spans="1:35" ht="14.4" x14ac:dyDescent="0.3">
      <c r="A83" s="43" t="s">
        <v>123</v>
      </c>
      <c r="B83" s="69" t="s">
        <v>645</v>
      </c>
      <c r="C83" s="44">
        <v>8.8000000000000007</v>
      </c>
      <c r="D83" s="44">
        <v>8.8000000000000007</v>
      </c>
      <c r="E83" s="44">
        <v>12</v>
      </c>
      <c r="F83" s="44">
        <v>8.6999999999999993</v>
      </c>
      <c r="G83" s="44">
        <v>11.1</v>
      </c>
      <c r="H83" s="44">
        <v>2.2999999999999998</v>
      </c>
      <c r="I83" s="44">
        <v>26.14</v>
      </c>
      <c r="J83" s="44">
        <v>10.11</v>
      </c>
      <c r="K83" s="44">
        <v>11</v>
      </c>
      <c r="L83" s="44">
        <v>11.1</v>
      </c>
      <c r="M83" s="45">
        <v>229668800</v>
      </c>
      <c r="N83" s="45">
        <v>2322249650</v>
      </c>
      <c r="O83" s="45">
        <v>229673017</v>
      </c>
      <c r="P83" s="45">
        <v>2322290126</v>
      </c>
      <c r="Q83" s="45">
        <v>9989999900.1000004</v>
      </c>
      <c r="R83" s="44">
        <v>14.9</v>
      </c>
      <c r="S83" s="44">
        <v>4.4800000000000004</v>
      </c>
      <c r="T83" s="44">
        <v>2.48</v>
      </c>
      <c r="U83" s="44">
        <v>2.27</v>
      </c>
      <c r="V83" s="44">
        <v>25.52</v>
      </c>
      <c r="W83" s="46">
        <v>899999991</v>
      </c>
      <c r="X83" s="17">
        <v>1</v>
      </c>
      <c r="AI83" s="43" t="s">
        <v>486</v>
      </c>
    </row>
    <row r="84" spans="1:35" ht="14.4" x14ac:dyDescent="0.3">
      <c r="A84" s="38" t="s">
        <v>187</v>
      </c>
      <c r="B84" s="69" t="s">
        <v>645</v>
      </c>
      <c r="C84" s="39">
        <v>68.5</v>
      </c>
      <c r="D84" s="39">
        <v>68.5</v>
      </c>
      <c r="E84" s="39">
        <v>79</v>
      </c>
      <c r="F84" s="39">
        <v>65</v>
      </c>
      <c r="G84" s="39">
        <v>78.5</v>
      </c>
      <c r="H84" s="39">
        <v>10</v>
      </c>
      <c r="I84" s="39">
        <v>14.6</v>
      </c>
      <c r="J84" s="39">
        <v>71.709999999999994</v>
      </c>
      <c r="K84" s="39">
        <v>76.5</v>
      </c>
      <c r="L84" s="39">
        <v>78.5</v>
      </c>
      <c r="M84" s="40">
        <v>408100</v>
      </c>
      <c r="N84" s="40">
        <v>29262900</v>
      </c>
      <c r="O84" s="40">
        <v>408389</v>
      </c>
      <c r="P84" s="40">
        <v>29282827</v>
      </c>
      <c r="Q84" s="40">
        <v>1059750000</v>
      </c>
      <c r="R84" s="39">
        <v>11.37</v>
      </c>
      <c r="S84" s="39">
        <v>1.29</v>
      </c>
      <c r="T84" s="39">
        <v>60.64</v>
      </c>
      <c r="U84" s="39">
        <v>5.0999999999999996</v>
      </c>
      <c r="V84" s="39">
        <v>3.03</v>
      </c>
      <c r="W84" s="41">
        <v>13500000</v>
      </c>
      <c r="X84" s="42">
        <v>10</v>
      </c>
      <c r="AI84" s="38" t="s">
        <v>488</v>
      </c>
    </row>
    <row r="85" spans="1:35" ht="14.4" x14ac:dyDescent="0.3">
      <c r="A85" s="43" t="s">
        <v>277</v>
      </c>
      <c r="B85" s="69" t="s">
        <v>645</v>
      </c>
      <c r="C85" s="44">
        <v>19.899999999999999</v>
      </c>
      <c r="D85" s="44">
        <v>18.899999999999999</v>
      </c>
      <c r="E85" s="44">
        <v>24.5</v>
      </c>
      <c r="F85" s="44">
        <v>18.8</v>
      </c>
      <c r="G85" s="44">
        <v>21.5</v>
      </c>
      <c r="H85" s="44">
        <v>1.6</v>
      </c>
      <c r="I85" s="44">
        <v>8.0399999999999991</v>
      </c>
      <c r="J85" s="44">
        <v>19.91</v>
      </c>
      <c r="K85" s="44">
        <v>20.6</v>
      </c>
      <c r="L85" s="44">
        <v>22</v>
      </c>
      <c r="M85" s="45">
        <v>176900</v>
      </c>
      <c r="N85" s="45">
        <v>3521430</v>
      </c>
      <c r="O85" s="45">
        <v>177099</v>
      </c>
      <c r="P85" s="45">
        <v>3524288.75</v>
      </c>
      <c r="Q85" s="45">
        <v>1290000000</v>
      </c>
      <c r="R85" s="44">
        <v>11.79</v>
      </c>
      <c r="S85" s="44">
        <v>1.8</v>
      </c>
      <c r="T85" s="44">
        <v>11.94</v>
      </c>
      <c r="U85" s="44">
        <v>3.72</v>
      </c>
      <c r="V85" s="44">
        <v>0.3</v>
      </c>
      <c r="W85" s="46">
        <v>60000000</v>
      </c>
      <c r="X85" s="17">
        <v>1</v>
      </c>
      <c r="AI85" s="43" t="s">
        <v>489</v>
      </c>
    </row>
    <row r="86" spans="1:35" ht="14.4" x14ac:dyDescent="0.3">
      <c r="A86" s="38" t="s">
        <v>335</v>
      </c>
      <c r="B86" s="69" t="s">
        <v>645</v>
      </c>
      <c r="C86" s="39">
        <v>18.399999999999999</v>
      </c>
      <c r="D86" s="39">
        <v>18.399999999999999</v>
      </c>
      <c r="E86" s="39">
        <v>20</v>
      </c>
      <c r="F86" s="39">
        <v>16</v>
      </c>
      <c r="G86" s="39">
        <v>17</v>
      </c>
      <c r="H86" s="39">
        <v>-1.4</v>
      </c>
      <c r="I86" s="39">
        <v>-7.61</v>
      </c>
      <c r="J86" s="39">
        <v>19.02</v>
      </c>
      <c r="K86" s="39">
        <v>17</v>
      </c>
      <c r="L86" s="39">
        <v>17.399999999999999</v>
      </c>
      <c r="M86" s="40">
        <v>1229500</v>
      </c>
      <c r="N86" s="40">
        <v>23388180</v>
      </c>
      <c r="O86" s="40">
        <v>1229828</v>
      </c>
      <c r="P86" s="40">
        <v>23393781</v>
      </c>
      <c r="Q86" s="40">
        <v>2548824076</v>
      </c>
      <c r="R86" s="39">
        <v>11.61</v>
      </c>
      <c r="S86" s="39">
        <v>0.84</v>
      </c>
      <c r="T86" s="39">
        <v>20.14</v>
      </c>
      <c r="U86" s="39">
        <v>4.71</v>
      </c>
      <c r="V86" s="39">
        <v>0.82</v>
      </c>
      <c r="W86" s="41">
        <v>149930828</v>
      </c>
      <c r="X86" s="42">
        <v>1</v>
      </c>
      <c r="AI86" s="38" t="s">
        <v>25</v>
      </c>
    </row>
    <row r="87" spans="1:35" ht="14.4" x14ac:dyDescent="0.3">
      <c r="A87" s="43" t="s">
        <v>400</v>
      </c>
      <c r="B87" s="69" t="s">
        <v>645</v>
      </c>
      <c r="C87" s="44">
        <v>0.95</v>
      </c>
      <c r="D87" s="44">
        <v>1.1499999999999999</v>
      </c>
      <c r="E87" s="44">
        <v>1.1499999999999999</v>
      </c>
      <c r="F87" s="44">
        <v>0.87</v>
      </c>
      <c r="G87" s="44">
        <v>0.91</v>
      </c>
      <c r="H87" s="44">
        <v>-0.04</v>
      </c>
      <c r="I87" s="44">
        <v>-4.21</v>
      </c>
      <c r="J87" s="44">
        <v>0.93</v>
      </c>
      <c r="K87" s="44">
        <v>0.86</v>
      </c>
      <c r="L87" s="44">
        <v>0.94</v>
      </c>
      <c r="M87" s="45">
        <v>8070200</v>
      </c>
      <c r="N87" s="45">
        <v>7490525</v>
      </c>
      <c r="O87" s="45">
        <v>8070201</v>
      </c>
      <c r="P87" s="45">
        <v>7490525.9199999999</v>
      </c>
      <c r="Q87" s="45">
        <v>454502569.43000001</v>
      </c>
      <c r="R87" s="44" t="s">
        <v>21</v>
      </c>
      <c r="S87" s="44" t="s">
        <v>21</v>
      </c>
      <c r="T87" s="44">
        <v>-0.15</v>
      </c>
      <c r="U87" s="44" t="s">
        <v>20</v>
      </c>
      <c r="V87" s="44">
        <v>1.62</v>
      </c>
      <c r="W87" s="46">
        <v>499453373</v>
      </c>
      <c r="X87" s="17">
        <v>1</v>
      </c>
      <c r="AI87" s="43" t="s">
        <v>73</v>
      </c>
    </row>
    <row r="88" spans="1:35" s="6" customFormat="1" ht="14.4" x14ac:dyDescent="0.3">
      <c r="A88" s="38" t="s">
        <v>457</v>
      </c>
      <c r="B88" s="69" t="s">
        <v>645</v>
      </c>
      <c r="C88" s="39">
        <v>3.42</v>
      </c>
      <c r="D88" s="39">
        <v>3.46</v>
      </c>
      <c r="E88" s="39">
        <v>4.26</v>
      </c>
      <c r="F88" s="39">
        <v>3.42</v>
      </c>
      <c r="G88" s="39">
        <v>3.54</v>
      </c>
      <c r="H88" s="39">
        <v>0.12</v>
      </c>
      <c r="I88" s="39">
        <v>3.51</v>
      </c>
      <c r="J88" s="39">
        <v>3.86</v>
      </c>
      <c r="K88" s="39">
        <v>3.5</v>
      </c>
      <c r="L88" s="39">
        <v>3.54</v>
      </c>
      <c r="M88" s="40">
        <v>100072100</v>
      </c>
      <c r="N88" s="40">
        <v>386673984</v>
      </c>
      <c r="O88" s="40">
        <v>100072104</v>
      </c>
      <c r="P88" s="40">
        <v>386673997.66000003</v>
      </c>
      <c r="Q88" s="40">
        <v>1673189142</v>
      </c>
      <c r="R88" s="39">
        <v>15.71</v>
      </c>
      <c r="S88" s="39">
        <v>1.02</v>
      </c>
      <c r="T88" s="39">
        <v>3.46</v>
      </c>
      <c r="U88" s="39">
        <v>7.06</v>
      </c>
      <c r="V88" s="39">
        <v>21.18</v>
      </c>
      <c r="W88" s="41">
        <v>472652300</v>
      </c>
      <c r="X88" s="42">
        <v>1</v>
      </c>
      <c r="AI88" s="38" t="s">
        <v>78</v>
      </c>
    </row>
    <row r="89" spans="1:35" s="6" customFormat="1" ht="14.4" x14ac:dyDescent="0.3">
      <c r="A89" s="19" t="s">
        <v>577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1"/>
      <c r="V89" s="47"/>
      <c r="W89" s="48"/>
      <c r="X89" s="49"/>
      <c r="AI89" s="43" t="s">
        <v>103</v>
      </c>
    </row>
    <row r="90" spans="1:35" x14ac:dyDescent="0.3">
      <c r="A90" s="25" t="s">
        <v>578</v>
      </c>
      <c r="B90" s="6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7"/>
      <c r="V90" s="32"/>
      <c r="W90" s="33"/>
      <c r="X90" s="34"/>
      <c r="AI90" s="38" t="s">
        <v>106</v>
      </c>
    </row>
    <row r="91" spans="1:35" ht="14.4" x14ac:dyDescent="0.3">
      <c r="A91" s="43" t="s">
        <v>55</v>
      </c>
      <c r="B91" s="69" t="s">
        <v>609</v>
      </c>
      <c r="C91" s="44">
        <v>32.5</v>
      </c>
      <c r="D91" s="44">
        <v>33</v>
      </c>
      <c r="E91" s="44">
        <v>36.25</v>
      </c>
      <c r="F91" s="44">
        <v>30.5</v>
      </c>
      <c r="G91" s="44">
        <v>34.5</v>
      </c>
      <c r="H91" s="44">
        <v>2</v>
      </c>
      <c r="I91" s="44">
        <v>6.15</v>
      </c>
      <c r="J91" s="44">
        <v>33.71</v>
      </c>
      <c r="K91" s="44">
        <v>34.25</v>
      </c>
      <c r="L91" s="44">
        <v>34.5</v>
      </c>
      <c r="M91" s="45">
        <v>1367931600</v>
      </c>
      <c r="N91" s="45">
        <v>46114368300</v>
      </c>
      <c r="O91" s="45">
        <v>1437120288</v>
      </c>
      <c r="P91" s="45">
        <v>48492632398.959999</v>
      </c>
      <c r="Q91" s="45">
        <v>209557959271.5</v>
      </c>
      <c r="R91" s="44">
        <v>13.75</v>
      </c>
      <c r="S91" s="44">
        <v>1.78</v>
      </c>
      <c r="T91" s="44">
        <v>19.350000000000001</v>
      </c>
      <c r="U91" s="44">
        <v>2.3199999999999998</v>
      </c>
      <c r="V91" s="44">
        <v>24.38</v>
      </c>
      <c r="W91" s="46">
        <v>6074143747</v>
      </c>
      <c r="X91" s="17">
        <v>10</v>
      </c>
      <c r="AI91" s="43" t="s">
        <v>170</v>
      </c>
    </row>
    <row r="92" spans="1:35" ht="14.4" x14ac:dyDescent="0.3">
      <c r="A92" s="38" t="s">
        <v>56</v>
      </c>
      <c r="B92" s="69" t="s">
        <v>609</v>
      </c>
      <c r="C92" s="39">
        <v>195.5</v>
      </c>
      <c r="D92" s="39">
        <v>196.5</v>
      </c>
      <c r="E92" s="39">
        <v>237</v>
      </c>
      <c r="F92" s="39">
        <v>191.5</v>
      </c>
      <c r="G92" s="39">
        <v>222</v>
      </c>
      <c r="H92" s="39">
        <v>26.5</v>
      </c>
      <c r="I92" s="39">
        <v>13.55</v>
      </c>
      <c r="J92" s="39">
        <v>215.96</v>
      </c>
      <c r="K92" s="39">
        <v>221</v>
      </c>
      <c r="L92" s="39">
        <v>222</v>
      </c>
      <c r="M92" s="40">
        <v>456432000</v>
      </c>
      <c r="N92" s="40">
        <v>98569246050</v>
      </c>
      <c r="O92" s="40">
        <v>464105336</v>
      </c>
      <c r="P92" s="40">
        <v>100198730609.46001</v>
      </c>
      <c r="Q92" s="40">
        <v>423763122468</v>
      </c>
      <c r="R92" s="39">
        <v>12.48</v>
      </c>
      <c r="S92" s="39">
        <v>1.49</v>
      </c>
      <c r="T92" s="39">
        <v>149.35</v>
      </c>
      <c r="U92" s="39">
        <v>2.93</v>
      </c>
      <c r="V92" s="39">
        <v>33.81</v>
      </c>
      <c r="W92" s="41">
        <v>1908842894</v>
      </c>
      <c r="X92" s="42">
        <v>10</v>
      </c>
      <c r="AI92" s="38" t="s">
        <v>222</v>
      </c>
    </row>
    <row r="93" spans="1:35" ht="14.4" x14ac:dyDescent="0.3">
      <c r="A93" s="43" t="s">
        <v>93</v>
      </c>
      <c r="B93" s="69" t="s">
        <v>609</v>
      </c>
      <c r="C93" s="44">
        <v>2.5</v>
      </c>
      <c r="D93" s="44">
        <v>2.52</v>
      </c>
      <c r="E93" s="44">
        <v>2.8</v>
      </c>
      <c r="F93" s="44">
        <v>2.2200000000000002</v>
      </c>
      <c r="G93" s="44">
        <v>2.34</v>
      </c>
      <c r="H93" s="44">
        <v>-0.16</v>
      </c>
      <c r="I93" s="44">
        <v>-6.4</v>
      </c>
      <c r="J93" s="44">
        <v>2.59</v>
      </c>
      <c r="K93" s="44">
        <v>2.34</v>
      </c>
      <c r="L93" s="44">
        <v>2.36</v>
      </c>
      <c r="M93" s="45">
        <v>809716300</v>
      </c>
      <c r="N93" s="45">
        <v>2097351562</v>
      </c>
      <c r="O93" s="45">
        <v>809720457</v>
      </c>
      <c r="P93" s="45">
        <v>2097361388.1700001</v>
      </c>
      <c r="Q93" s="45">
        <v>49338614578.5</v>
      </c>
      <c r="R93" s="44">
        <v>31.83</v>
      </c>
      <c r="S93" s="44">
        <v>2.36</v>
      </c>
      <c r="T93" s="44">
        <v>0.99</v>
      </c>
      <c r="U93" s="44">
        <v>0.21</v>
      </c>
      <c r="V93" s="44">
        <v>3.84</v>
      </c>
      <c r="W93" s="46">
        <v>21084878025</v>
      </c>
      <c r="X93" s="17">
        <v>0.5</v>
      </c>
      <c r="AI93" s="43" t="s">
        <v>264</v>
      </c>
    </row>
    <row r="94" spans="1:35" ht="14.4" x14ac:dyDescent="0.3">
      <c r="A94" s="38" t="s">
        <v>193</v>
      </c>
      <c r="B94" s="69" t="s">
        <v>609</v>
      </c>
      <c r="C94" s="39">
        <v>193.5</v>
      </c>
      <c r="D94" s="39">
        <v>194</v>
      </c>
      <c r="E94" s="39">
        <v>223</v>
      </c>
      <c r="F94" s="39">
        <v>189.5</v>
      </c>
      <c r="G94" s="39">
        <v>215</v>
      </c>
      <c r="H94" s="39">
        <v>21.5</v>
      </c>
      <c r="I94" s="39">
        <v>11.11</v>
      </c>
      <c r="J94" s="39">
        <v>205.07</v>
      </c>
      <c r="K94" s="39">
        <v>214</v>
      </c>
      <c r="L94" s="39">
        <v>215</v>
      </c>
      <c r="M94" s="40">
        <v>499672500</v>
      </c>
      <c r="N94" s="40">
        <v>102469469300</v>
      </c>
      <c r="O94" s="40">
        <v>518604193</v>
      </c>
      <c r="P94" s="40">
        <v>106313817728.28</v>
      </c>
      <c r="Q94" s="40">
        <v>514550941495</v>
      </c>
      <c r="R94" s="39">
        <v>14.14</v>
      </c>
      <c r="S94" s="39">
        <v>2.63</v>
      </c>
      <c r="T94" s="39">
        <v>81.849999999999994</v>
      </c>
      <c r="U94" s="39">
        <v>1.4</v>
      </c>
      <c r="V94" s="39">
        <v>29.43</v>
      </c>
      <c r="W94" s="41">
        <v>2393260193</v>
      </c>
      <c r="X94" s="42">
        <v>10</v>
      </c>
      <c r="AI94" s="38" t="s">
        <v>285</v>
      </c>
    </row>
    <row r="95" spans="1:35" ht="14.4" x14ac:dyDescent="0.3">
      <c r="A95" s="43" t="s">
        <v>200</v>
      </c>
      <c r="B95" s="69" t="s">
        <v>609</v>
      </c>
      <c r="C95" s="44">
        <v>48.5</v>
      </c>
      <c r="D95" s="44">
        <v>49</v>
      </c>
      <c r="E95" s="44">
        <v>71.25</v>
      </c>
      <c r="F95" s="44">
        <v>48</v>
      </c>
      <c r="G95" s="44">
        <v>65.25</v>
      </c>
      <c r="H95" s="44">
        <v>16.75</v>
      </c>
      <c r="I95" s="44">
        <v>34.54</v>
      </c>
      <c r="J95" s="44">
        <v>60.95</v>
      </c>
      <c r="K95" s="44">
        <v>65.25</v>
      </c>
      <c r="L95" s="44">
        <v>65.5</v>
      </c>
      <c r="M95" s="45">
        <v>365874900</v>
      </c>
      <c r="N95" s="45">
        <v>22299316175</v>
      </c>
      <c r="O95" s="45">
        <v>400771278</v>
      </c>
      <c r="P95" s="45">
        <v>24180171621.619999</v>
      </c>
      <c r="Q95" s="45">
        <v>54477881349.75</v>
      </c>
      <c r="R95" s="44">
        <v>13.7</v>
      </c>
      <c r="S95" s="44">
        <v>1.59</v>
      </c>
      <c r="T95" s="44">
        <v>40.97</v>
      </c>
      <c r="U95" s="44">
        <v>3.31</v>
      </c>
      <c r="V95" s="44">
        <v>48.18</v>
      </c>
      <c r="W95" s="46">
        <v>834910059</v>
      </c>
      <c r="X95" s="17">
        <v>10</v>
      </c>
      <c r="AI95" s="43" t="s">
        <v>295</v>
      </c>
    </row>
    <row r="96" spans="1:35" ht="14.4" x14ac:dyDescent="0.3">
      <c r="A96" s="38" t="s">
        <v>204</v>
      </c>
      <c r="B96" s="69" t="s">
        <v>609</v>
      </c>
      <c r="C96" s="39">
        <v>19.600000000000001</v>
      </c>
      <c r="D96" s="39">
        <v>19.8</v>
      </c>
      <c r="E96" s="39">
        <v>27.75</v>
      </c>
      <c r="F96" s="39">
        <v>19.7</v>
      </c>
      <c r="G96" s="39">
        <v>24</v>
      </c>
      <c r="H96" s="39">
        <v>4.4000000000000004</v>
      </c>
      <c r="I96" s="39">
        <v>22.45</v>
      </c>
      <c r="J96" s="39">
        <v>24.12</v>
      </c>
      <c r="K96" s="39">
        <v>23.9</v>
      </c>
      <c r="L96" s="39">
        <v>24</v>
      </c>
      <c r="M96" s="40">
        <v>4156329900</v>
      </c>
      <c r="N96" s="40">
        <v>100241818725</v>
      </c>
      <c r="O96" s="40">
        <v>4242632903</v>
      </c>
      <c r="P96" s="40">
        <v>102349999018.17999</v>
      </c>
      <c r="Q96" s="40">
        <v>335425470000</v>
      </c>
      <c r="R96" s="39">
        <v>13.06</v>
      </c>
      <c r="S96" s="39">
        <v>1.75</v>
      </c>
      <c r="T96" s="39">
        <v>13.74</v>
      </c>
      <c r="U96" s="39">
        <v>3.03</v>
      </c>
      <c r="V96" s="39">
        <v>30.7</v>
      </c>
      <c r="W96" s="41">
        <v>13976061250</v>
      </c>
      <c r="X96" s="42">
        <v>5.15</v>
      </c>
      <c r="AI96" s="38" t="s">
        <v>304</v>
      </c>
    </row>
    <row r="97" spans="1:35" ht="14.4" x14ac:dyDescent="0.3">
      <c r="A97" s="43" t="s">
        <v>214</v>
      </c>
      <c r="B97" s="69" t="s">
        <v>609</v>
      </c>
      <c r="C97" s="44">
        <v>1.36</v>
      </c>
      <c r="D97" s="44">
        <v>1.36</v>
      </c>
      <c r="E97" s="44">
        <v>1.61</v>
      </c>
      <c r="F97" s="44">
        <v>1.36</v>
      </c>
      <c r="G97" s="44">
        <v>1.43</v>
      </c>
      <c r="H97" s="44">
        <v>7.0000000000000007E-2</v>
      </c>
      <c r="I97" s="44">
        <v>5.15</v>
      </c>
      <c r="J97" s="44">
        <v>1.5</v>
      </c>
      <c r="K97" s="44">
        <v>1.42</v>
      </c>
      <c r="L97" s="44">
        <v>1.43</v>
      </c>
      <c r="M97" s="45">
        <v>3583825900</v>
      </c>
      <c r="N97" s="45">
        <v>5372941096</v>
      </c>
      <c r="O97" s="45">
        <v>3584652090</v>
      </c>
      <c r="P97" s="45">
        <v>5374193966.6599998</v>
      </c>
      <c r="Q97" s="45">
        <v>17562978212.779999</v>
      </c>
      <c r="R97" s="44">
        <v>24.66</v>
      </c>
      <c r="S97" s="44">
        <v>1.25</v>
      </c>
      <c r="T97" s="44">
        <v>1.19</v>
      </c>
      <c r="U97" s="44">
        <v>0.56999999999999995</v>
      </c>
      <c r="V97" s="44">
        <v>29.47</v>
      </c>
      <c r="W97" s="46">
        <v>12281802946</v>
      </c>
      <c r="X97" s="17">
        <v>1</v>
      </c>
      <c r="AI97" s="43" t="s">
        <v>336</v>
      </c>
    </row>
    <row r="98" spans="1:35" ht="14.4" x14ac:dyDescent="0.3">
      <c r="A98" s="38" t="s">
        <v>347</v>
      </c>
      <c r="B98" s="69" t="s">
        <v>609</v>
      </c>
      <c r="C98" s="39">
        <v>181.5</v>
      </c>
      <c r="D98" s="39">
        <v>183.5</v>
      </c>
      <c r="E98" s="39">
        <v>198.5</v>
      </c>
      <c r="F98" s="39">
        <v>168.5</v>
      </c>
      <c r="G98" s="39">
        <v>192</v>
      </c>
      <c r="H98" s="39">
        <v>10.5</v>
      </c>
      <c r="I98" s="39">
        <v>5.79</v>
      </c>
      <c r="J98" s="39">
        <v>179.14</v>
      </c>
      <c r="K98" s="39">
        <v>191.5</v>
      </c>
      <c r="L98" s="39">
        <v>192</v>
      </c>
      <c r="M98" s="40">
        <v>576264200</v>
      </c>
      <c r="N98" s="40">
        <v>103233879500</v>
      </c>
      <c r="O98" s="40">
        <v>595234050</v>
      </c>
      <c r="P98" s="40">
        <v>106627957762.53999</v>
      </c>
      <c r="Q98" s="40">
        <v>651623792064</v>
      </c>
      <c r="R98" s="39">
        <v>15.18</v>
      </c>
      <c r="S98" s="39">
        <v>2.86</v>
      </c>
      <c r="T98" s="39">
        <v>67.09</v>
      </c>
      <c r="U98" s="39">
        <v>2.34</v>
      </c>
      <c r="V98" s="39">
        <v>17.64</v>
      </c>
      <c r="W98" s="41">
        <v>3393873917</v>
      </c>
      <c r="X98" s="42">
        <v>10</v>
      </c>
      <c r="AI98" s="38" t="s">
        <v>344</v>
      </c>
    </row>
    <row r="99" spans="1:35" ht="14.4" x14ac:dyDescent="0.3">
      <c r="A99" s="43" t="s">
        <v>414</v>
      </c>
      <c r="B99" s="69" t="s">
        <v>609</v>
      </c>
      <c r="C99" s="44">
        <v>37.75</v>
      </c>
      <c r="D99" s="44">
        <v>38</v>
      </c>
      <c r="E99" s="44">
        <v>50.25</v>
      </c>
      <c r="F99" s="44">
        <v>37</v>
      </c>
      <c r="G99" s="44">
        <v>48.25</v>
      </c>
      <c r="H99" s="44">
        <v>10.5</v>
      </c>
      <c r="I99" s="44">
        <v>27.81</v>
      </c>
      <c r="J99" s="44">
        <v>42.49</v>
      </c>
      <c r="K99" s="44">
        <v>48.25</v>
      </c>
      <c r="L99" s="44">
        <v>48.5</v>
      </c>
      <c r="M99" s="45">
        <v>1135691600</v>
      </c>
      <c r="N99" s="45">
        <v>48250417950</v>
      </c>
      <c r="O99" s="45">
        <v>1137883103</v>
      </c>
      <c r="P99" s="45">
        <v>48346031059.400002</v>
      </c>
      <c r="Q99" s="45">
        <v>61654641155.25</v>
      </c>
      <c r="R99" s="44">
        <v>9.64</v>
      </c>
      <c r="S99" s="44">
        <v>1.32</v>
      </c>
      <c r="T99" s="44">
        <v>35.75</v>
      </c>
      <c r="U99" s="44">
        <v>2.97</v>
      </c>
      <c r="V99" s="44">
        <v>89.07</v>
      </c>
      <c r="W99" s="46">
        <v>1277816397</v>
      </c>
      <c r="X99" s="17">
        <v>10</v>
      </c>
      <c r="AI99" s="43" t="s">
        <v>402</v>
      </c>
    </row>
    <row r="100" spans="1:35" ht="14.4" x14ac:dyDescent="0.3">
      <c r="A100" s="38" t="s">
        <v>442</v>
      </c>
      <c r="B100" s="69" t="s">
        <v>609</v>
      </c>
      <c r="C100" s="39">
        <v>52</v>
      </c>
      <c r="D100" s="39">
        <v>52</v>
      </c>
      <c r="E100" s="39">
        <v>60.75</v>
      </c>
      <c r="F100" s="39">
        <v>50</v>
      </c>
      <c r="G100" s="39">
        <v>53.5</v>
      </c>
      <c r="H100" s="39">
        <v>1.5</v>
      </c>
      <c r="I100" s="39">
        <v>2.88</v>
      </c>
      <c r="J100" s="39">
        <v>53.88</v>
      </c>
      <c r="K100" s="39">
        <v>53.5</v>
      </c>
      <c r="L100" s="39">
        <v>53.75</v>
      </c>
      <c r="M100" s="40">
        <v>186858500</v>
      </c>
      <c r="N100" s="40">
        <v>10067257575</v>
      </c>
      <c r="O100" s="40">
        <v>191292230</v>
      </c>
      <c r="P100" s="40">
        <v>10302717973.43</v>
      </c>
      <c r="Q100" s="40">
        <v>38941485198</v>
      </c>
      <c r="R100" s="39">
        <v>10.65</v>
      </c>
      <c r="S100" s="39">
        <v>2.2200000000000002</v>
      </c>
      <c r="T100" s="39">
        <v>26.52</v>
      </c>
      <c r="U100" s="39">
        <v>4.08</v>
      </c>
      <c r="V100" s="39">
        <v>27.05</v>
      </c>
      <c r="W100" s="41">
        <v>727878228</v>
      </c>
      <c r="X100" s="42">
        <v>10</v>
      </c>
      <c r="AI100" s="38" t="s">
        <v>454</v>
      </c>
    </row>
    <row r="101" spans="1:35" s="6" customFormat="1" ht="14.4" x14ac:dyDescent="0.3">
      <c r="A101" s="43" t="s">
        <v>450</v>
      </c>
      <c r="B101" s="69" t="s">
        <v>609</v>
      </c>
      <c r="C101" s="44">
        <v>1.86</v>
      </c>
      <c r="D101" s="44">
        <v>1.87</v>
      </c>
      <c r="E101" s="44">
        <v>2.96</v>
      </c>
      <c r="F101" s="44">
        <v>1.87</v>
      </c>
      <c r="G101" s="44">
        <v>2.66</v>
      </c>
      <c r="H101" s="44">
        <v>0.8</v>
      </c>
      <c r="I101" s="44">
        <v>43.01</v>
      </c>
      <c r="J101" s="44">
        <v>2.4500000000000002</v>
      </c>
      <c r="K101" s="44">
        <v>2.66</v>
      </c>
      <c r="L101" s="44">
        <v>2.68</v>
      </c>
      <c r="M101" s="45">
        <v>31170275200</v>
      </c>
      <c r="N101" s="45">
        <v>76278556792</v>
      </c>
      <c r="O101" s="45">
        <v>31305323633</v>
      </c>
      <c r="P101" s="45">
        <v>76607911493.199997</v>
      </c>
      <c r="Q101" s="45">
        <v>115992817227.56</v>
      </c>
      <c r="R101" s="44">
        <v>48.53</v>
      </c>
      <c r="S101" s="44">
        <v>1.96</v>
      </c>
      <c r="T101" s="44">
        <v>1.36</v>
      </c>
      <c r="U101" s="44">
        <v>1.24</v>
      </c>
      <c r="V101" s="44">
        <v>71.86</v>
      </c>
      <c r="W101" s="46">
        <v>43606322266</v>
      </c>
      <c r="X101" s="17">
        <v>0.95</v>
      </c>
      <c r="AI101" s="43" t="s">
        <v>462</v>
      </c>
    </row>
    <row r="102" spans="1:35" x14ac:dyDescent="0.3">
      <c r="A102" s="25" t="s">
        <v>579</v>
      </c>
      <c r="B102" s="62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7"/>
      <c r="V102" s="50"/>
      <c r="W102" s="51"/>
      <c r="X102" s="52"/>
      <c r="AI102" s="38" t="s">
        <v>467</v>
      </c>
    </row>
    <row r="103" spans="1:35" ht="14.4" x14ac:dyDescent="0.3">
      <c r="A103" s="43" t="s">
        <v>24</v>
      </c>
      <c r="B103" s="69" t="s">
        <v>610</v>
      </c>
      <c r="C103" s="44">
        <v>93</v>
      </c>
      <c r="D103" s="44">
        <v>93</v>
      </c>
      <c r="E103" s="44">
        <v>119</v>
      </c>
      <c r="F103" s="44">
        <v>86</v>
      </c>
      <c r="G103" s="44">
        <v>113</v>
      </c>
      <c r="H103" s="44">
        <v>20</v>
      </c>
      <c r="I103" s="44">
        <v>21.51</v>
      </c>
      <c r="J103" s="44">
        <v>99.74</v>
      </c>
      <c r="K103" s="44">
        <v>113</v>
      </c>
      <c r="L103" s="44">
        <v>114.5</v>
      </c>
      <c r="M103" s="45">
        <v>26878100</v>
      </c>
      <c r="N103" s="45">
        <v>2680933050</v>
      </c>
      <c r="O103" s="45">
        <v>27479053</v>
      </c>
      <c r="P103" s="45">
        <v>2743957932.25</v>
      </c>
      <c r="Q103" s="45">
        <v>28250000000</v>
      </c>
      <c r="R103" s="44">
        <v>16.73</v>
      </c>
      <c r="S103" s="44">
        <v>3.89</v>
      </c>
      <c r="T103" s="44">
        <v>29.03</v>
      </c>
      <c r="U103" s="44">
        <v>2.65</v>
      </c>
      <c r="V103" s="44">
        <v>10.99</v>
      </c>
      <c r="W103" s="46">
        <v>250000000</v>
      </c>
      <c r="X103" s="17">
        <v>1</v>
      </c>
      <c r="AI103" s="43" t="s">
        <v>479</v>
      </c>
    </row>
    <row r="104" spans="1:35" ht="14.4" x14ac:dyDescent="0.3">
      <c r="A104" s="38" t="s">
        <v>34</v>
      </c>
      <c r="B104" s="69" t="s">
        <v>610</v>
      </c>
      <c r="C104" s="39">
        <v>0.91</v>
      </c>
      <c r="D104" s="39">
        <v>0.91</v>
      </c>
      <c r="E104" s="39">
        <v>1.2</v>
      </c>
      <c r="F104" s="39">
        <v>0.89</v>
      </c>
      <c r="G104" s="39">
        <v>1.07</v>
      </c>
      <c r="H104" s="39">
        <v>0.16</v>
      </c>
      <c r="I104" s="39">
        <v>17.579999999999998</v>
      </c>
      <c r="J104" s="39">
        <v>1.0900000000000001</v>
      </c>
      <c r="K104" s="39">
        <v>1.07</v>
      </c>
      <c r="L104" s="39">
        <v>1.08</v>
      </c>
      <c r="M104" s="40">
        <v>826575500</v>
      </c>
      <c r="N104" s="40">
        <v>904016207</v>
      </c>
      <c r="O104" s="40">
        <v>826595800</v>
      </c>
      <c r="P104" s="40">
        <v>904036739.25</v>
      </c>
      <c r="Q104" s="40">
        <v>1016500000</v>
      </c>
      <c r="R104" s="39">
        <v>29.04</v>
      </c>
      <c r="S104" s="39">
        <v>0.77</v>
      </c>
      <c r="T104" s="39">
        <v>1.4</v>
      </c>
      <c r="U104" s="39">
        <v>1.87</v>
      </c>
      <c r="V104" s="39">
        <v>87.01</v>
      </c>
      <c r="W104" s="41">
        <v>950000000</v>
      </c>
      <c r="X104" s="42">
        <v>1</v>
      </c>
      <c r="AI104" s="38" t="s">
        <v>480</v>
      </c>
    </row>
    <row r="105" spans="1:35" ht="14.4" x14ac:dyDescent="0.3">
      <c r="A105" s="43" t="s">
        <v>49</v>
      </c>
      <c r="B105" s="69" t="s">
        <v>610</v>
      </c>
      <c r="C105" s="44">
        <v>19.8</v>
      </c>
      <c r="D105" s="44">
        <v>20</v>
      </c>
      <c r="E105" s="44">
        <v>28.25</v>
      </c>
      <c r="F105" s="44">
        <v>19.5</v>
      </c>
      <c r="G105" s="44">
        <v>26</v>
      </c>
      <c r="H105" s="44">
        <v>6.2</v>
      </c>
      <c r="I105" s="44">
        <v>31.31</v>
      </c>
      <c r="J105" s="44">
        <v>23.7</v>
      </c>
      <c r="K105" s="44">
        <v>26</v>
      </c>
      <c r="L105" s="44">
        <v>26.25</v>
      </c>
      <c r="M105" s="45">
        <v>80800000</v>
      </c>
      <c r="N105" s="45">
        <v>1915156990</v>
      </c>
      <c r="O105" s="45">
        <v>80801502</v>
      </c>
      <c r="P105" s="45">
        <v>1915192067.25</v>
      </c>
      <c r="Q105" s="45">
        <v>8970000000</v>
      </c>
      <c r="R105" s="44">
        <v>16.43</v>
      </c>
      <c r="S105" s="44">
        <v>2.46</v>
      </c>
      <c r="T105" s="44">
        <v>10.58</v>
      </c>
      <c r="U105" s="44">
        <v>3.85</v>
      </c>
      <c r="V105" s="44">
        <v>23.42</v>
      </c>
      <c r="W105" s="46">
        <v>345000000</v>
      </c>
      <c r="X105" s="17">
        <v>5</v>
      </c>
      <c r="AI105" s="43" t="s">
        <v>482</v>
      </c>
    </row>
    <row r="106" spans="1:35" ht="14.4" x14ac:dyDescent="0.3">
      <c r="A106" s="38" t="s">
        <v>50</v>
      </c>
      <c r="B106" s="69" t="s">
        <v>610</v>
      </c>
      <c r="C106" s="39">
        <v>2.54</v>
      </c>
      <c r="D106" s="39">
        <v>2.56</v>
      </c>
      <c r="E106" s="39">
        <v>4.9000000000000004</v>
      </c>
      <c r="F106" s="39">
        <v>2.56</v>
      </c>
      <c r="G106" s="39">
        <v>4.4000000000000004</v>
      </c>
      <c r="H106" s="39">
        <v>1.86</v>
      </c>
      <c r="I106" s="39">
        <v>73.23</v>
      </c>
      <c r="J106" s="39">
        <v>3.86</v>
      </c>
      <c r="K106" s="39">
        <v>4.4000000000000004</v>
      </c>
      <c r="L106" s="39">
        <v>4.42</v>
      </c>
      <c r="M106" s="40">
        <v>2527359100</v>
      </c>
      <c r="N106" s="40">
        <v>9751537086</v>
      </c>
      <c r="O106" s="40">
        <v>2527871796</v>
      </c>
      <c r="P106" s="40">
        <v>9753350461.9799995</v>
      </c>
      <c r="Q106" s="40">
        <v>9264886593.6000004</v>
      </c>
      <c r="R106" s="39">
        <v>11.4</v>
      </c>
      <c r="S106" s="39">
        <v>2.0299999999999998</v>
      </c>
      <c r="T106" s="39">
        <v>2.17</v>
      </c>
      <c r="U106" s="39">
        <v>5.45</v>
      </c>
      <c r="V106" s="39">
        <v>120.05</v>
      </c>
      <c r="W106" s="41">
        <v>2105656044</v>
      </c>
      <c r="X106" s="42">
        <v>1</v>
      </c>
      <c r="AI106" s="38" t="s">
        <v>500</v>
      </c>
    </row>
    <row r="107" spans="1:35" ht="14.4" x14ac:dyDescent="0.3">
      <c r="A107" s="43" t="s">
        <v>62</v>
      </c>
      <c r="B107" s="69" t="s">
        <v>610</v>
      </c>
      <c r="C107" s="44">
        <v>6.15</v>
      </c>
      <c r="D107" s="44">
        <v>6.05</v>
      </c>
      <c r="E107" s="44">
        <v>7.7</v>
      </c>
      <c r="F107" s="44">
        <v>5.7</v>
      </c>
      <c r="G107" s="44">
        <v>6.3</v>
      </c>
      <c r="H107" s="44">
        <v>0.15</v>
      </c>
      <c r="I107" s="44">
        <v>2.44</v>
      </c>
      <c r="J107" s="44">
        <v>6.84</v>
      </c>
      <c r="K107" s="44">
        <v>6.3</v>
      </c>
      <c r="L107" s="44">
        <v>6.35</v>
      </c>
      <c r="M107" s="45">
        <v>59351300</v>
      </c>
      <c r="N107" s="45">
        <v>406203650</v>
      </c>
      <c r="O107" s="45">
        <v>59351757</v>
      </c>
      <c r="P107" s="45">
        <v>406206181.30000001</v>
      </c>
      <c r="Q107" s="45">
        <v>1260000000</v>
      </c>
      <c r="R107" s="44">
        <v>13.11</v>
      </c>
      <c r="S107" s="44">
        <v>0.64</v>
      </c>
      <c r="T107" s="44">
        <v>9.82</v>
      </c>
      <c r="U107" s="44">
        <v>4.76</v>
      </c>
      <c r="V107" s="44">
        <v>29.68</v>
      </c>
      <c r="W107" s="46">
        <v>200000000</v>
      </c>
      <c r="X107" s="17">
        <v>5</v>
      </c>
      <c r="AI107" s="43" t="s">
        <v>504</v>
      </c>
    </row>
    <row r="108" spans="1:35" ht="14.4" x14ac:dyDescent="0.3">
      <c r="A108" s="38" t="s">
        <v>89</v>
      </c>
      <c r="B108" s="69" t="s">
        <v>610</v>
      </c>
      <c r="C108" s="39">
        <v>1</v>
      </c>
      <c r="D108" s="39">
        <v>1.01</v>
      </c>
      <c r="E108" s="39">
        <v>2.48</v>
      </c>
      <c r="F108" s="39">
        <v>1</v>
      </c>
      <c r="G108" s="39">
        <v>1.93</v>
      </c>
      <c r="H108" s="39">
        <v>0.93</v>
      </c>
      <c r="I108" s="39">
        <v>93</v>
      </c>
      <c r="J108" s="39">
        <v>1.87</v>
      </c>
      <c r="K108" s="39">
        <v>1.93</v>
      </c>
      <c r="L108" s="39">
        <v>1.94</v>
      </c>
      <c r="M108" s="40">
        <v>7507815100</v>
      </c>
      <c r="N108" s="40">
        <v>14058252374</v>
      </c>
      <c r="O108" s="40">
        <v>7507845194</v>
      </c>
      <c r="P108" s="40">
        <v>14058303061.780001</v>
      </c>
      <c r="Q108" s="40">
        <v>4498458168.1300001</v>
      </c>
      <c r="R108" s="39">
        <v>16</v>
      </c>
      <c r="S108" s="39">
        <v>1.7</v>
      </c>
      <c r="T108" s="39">
        <v>1.1299999999999999</v>
      </c>
      <c r="U108" s="39">
        <v>0.56000000000000005</v>
      </c>
      <c r="V108" s="39">
        <v>322.11</v>
      </c>
      <c r="W108" s="41">
        <v>2330807341</v>
      </c>
      <c r="X108" s="42">
        <v>1</v>
      </c>
      <c r="AI108" s="38" t="s">
        <v>514</v>
      </c>
    </row>
    <row r="109" spans="1:35" ht="14.4" x14ac:dyDescent="0.3">
      <c r="A109" s="43" t="s">
        <v>99</v>
      </c>
      <c r="B109" s="69" t="s">
        <v>610</v>
      </c>
      <c r="C109" s="44">
        <v>31.25</v>
      </c>
      <c r="D109" s="44">
        <v>31.25</v>
      </c>
      <c r="E109" s="44">
        <v>50.25</v>
      </c>
      <c r="F109" s="44">
        <v>4.5</v>
      </c>
      <c r="G109" s="44">
        <v>5.0999999999999996</v>
      </c>
      <c r="H109" s="44">
        <v>-26.15</v>
      </c>
      <c r="I109" s="44">
        <v>-83.68</v>
      </c>
      <c r="J109" s="44">
        <v>14.44</v>
      </c>
      <c r="K109" s="44">
        <v>5.05</v>
      </c>
      <c r="L109" s="44">
        <v>5.0999999999999996</v>
      </c>
      <c r="M109" s="45">
        <v>113054300</v>
      </c>
      <c r="N109" s="45">
        <v>1632353064</v>
      </c>
      <c r="O109" s="45">
        <v>113090399</v>
      </c>
      <c r="P109" s="45">
        <v>1633751890.1800001</v>
      </c>
      <c r="Q109" s="45">
        <v>3655797300</v>
      </c>
      <c r="R109" s="44">
        <v>11.92</v>
      </c>
      <c r="S109" s="44">
        <v>0.96</v>
      </c>
      <c r="T109" s="44">
        <v>5.34</v>
      </c>
      <c r="U109" s="44">
        <v>3.14</v>
      </c>
      <c r="V109" s="44">
        <v>75.989999999999995</v>
      </c>
      <c r="W109" s="46">
        <v>716823000</v>
      </c>
      <c r="X109" s="17">
        <v>1</v>
      </c>
      <c r="AI109" s="38" t="s">
        <v>85</v>
      </c>
    </row>
    <row r="110" spans="1:35" ht="14.4" x14ac:dyDescent="0.3">
      <c r="A110" s="38" t="s">
        <v>130</v>
      </c>
      <c r="B110" s="69" t="s">
        <v>610</v>
      </c>
      <c r="C110" s="39">
        <v>1.1000000000000001</v>
      </c>
      <c r="D110" s="39">
        <v>1.1100000000000001</v>
      </c>
      <c r="E110" s="39">
        <v>1.44</v>
      </c>
      <c r="F110" s="39">
        <v>1.07</v>
      </c>
      <c r="G110" s="39">
        <v>1.35</v>
      </c>
      <c r="H110" s="39">
        <v>0.25</v>
      </c>
      <c r="I110" s="39">
        <v>22.73</v>
      </c>
      <c r="J110" s="39">
        <v>1.26</v>
      </c>
      <c r="K110" s="39">
        <v>1.34</v>
      </c>
      <c r="L110" s="39">
        <v>1.35</v>
      </c>
      <c r="M110" s="40">
        <v>868050400</v>
      </c>
      <c r="N110" s="40">
        <v>1095707075</v>
      </c>
      <c r="O110" s="40">
        <v>868050565</v>
      </c>
      <c r="P110" s="40">
        <v>1095707286</v>
      </c>
      <c r="Q110" s="40">
        <v>553500000</v>
      </c>
      <c r="R110" s="39">
        <v>14.8</v>
      </c>
      <c r="S110" s="39">
        <v>1.17</v>
      </c>
      <c r="T110" s="39">
        <v>1.1599999999999999</v>
      </c>
      <c r="U110" s="39">
        <v>5.93</v>
      </c>
      <c r="V110" s="39">
        <v>211.72</v>
      </c>
      <c r="W110" s="41">
        <v>410000000</v>
      </c>
      <c r="X110" s="42">
        <v>1</v>
      </c>
      <c r="AI110" s="43" t="s">
        <v>126</v>
      </c>
    </row>
    <row r="111" spans="1:35" ht="14.4" x14ac:dyDescent="0.3">
      <c r="A111" s="43" t="s">
        <v>144</v>
      </c>
      <c r="B111" s="69" t="s">
        <v>610</v>
      </c>
      <c r="C111" s="44">
        <v>2.5</v>
      </c>
      <c r="D111" s="44">
        <v>2.5</v>
      </c>
      <c r="E111" s="44">
        <v>5.95</v>
      </c>
      <c r="F111" s="44">
        <v>2.5</v>
      </c>
      <c r="G111" s="44">
        <v>4.8</v>
      </c>
      <c r="H111" s="44">
        <v>2.2999999999999998</v>
      </c>
      <c r="I111" s="44">
        <v>92</v>
      </c>
      <c r="J111" s="44">
        <v>4.6500000000000004</v>
      </c>
      <c r="K111" s="44">
        <v>4.8</v>
      </c>
      <c r="L111" s="44">
        <v>4.82</v>
      </c>
      <c r="M111" s="45">
        <v>195409900</v>
      </c>
      <c r="N111" s="45">
        <v>907770426</v>
      </c>
      <c r="O111" s="45">
        <v>195409920</v>
      </c>
      <c r="P111" s="45">
        <v>907770518.89999998</v>
      </c>
      <c r="Q111" s="45">
        <v>1019469326.4</v>
      </c>
      <c r="R111" s="44" t="s">
        <v>21</v>
      </c>
      <c r="S111" s="44">
        <v>0.77</v>
      </c>
      <c r="T111" s="44">
        <v>6.2</v>
      </c>
      <c r="U111" s="44" t="s">
        <v>20</v>
      </c>
      <c r="V111" s="44">
        <v>92.06</v>
      </c>
      <c r="W111" s="46">
        <v>212389443</v>
      </c>
      <c r="X111" s="17">
        <v>5</v>
      </c>
      <c r="AI111" s="38" t="s">
        <v>141</v>
      </c>
    </row>
    <row r="112" spans="1:35" ht="14.4" x14ac:dyDescent="0.3">
      <c r="A112" s="38" t="s">
        <v>146</v>
      </c>
      <c r="B112" s="69" t="s">
        <v>610</v>
      </c>
      <c r="C112" s="39">
        <v>2.62</v>
      </c>
      <c r="D112" s="39">
        <v>2.62</v>
      </c>
      <c r="E112" s="39">
        <v>7.25</v>
      </c>
      <c r="F112" s="39">
        <v>2.6</v>
      </c>
      <c r="G112" s="39">
        <v>6.85</v>
      </c>
      <c r="H112" s="39">
        <v>4.2300000000000004</v>
      </c>
      <c r="I112" s="39">
        <v>161.44999999999999</v>
      </c>
      <c r="J112" s="39">
        <v>5.38</v>
      </c>
      <c r="K112" s="39">
        <v>6.85</v>
      </c>
      <c r="L112" s="39">
        <v>6.9</v>
      </c>
      <c r="M112" s="40">
        <v>606578900</v>
      </c>
      <c r="N112" s="40">
        <v>3261601537</v>
      </c>
      <c r="O112" s="40">
        <v>606590782</v>
      </c>
      <c r="P112" s="40">
        <v>3261664296.29</v>
      </c>
      <c r="Q112" s="40">
        <v>3187054111.9000001</v>
      </c>
      <c r="R112" s="39">
        <v>17.559999999999999</v>
      </c>
      <c r="S112" s="39">
        <v>1.97</v>
      </c>
      <c r="T112" s="39">
        <v>3.55</v>
      </c>
      <c r="U112" s="39">
        <v>2.16</v>
      </c>
      <c r="V112" s="39">
        <v>131.71</v>
      </c>
      <c r="W112" s="41">
        <v>465263374</v>
      </c>
      <c r="X112" s="42">
        <v>1.6</v>
      </c>
      <c r="AI112" s="43" t="s">
        <v>172</v>
      </c>
    </row>
    <row r="113" spans="1:35" ht="14.4" x14ac:dyDescent="0.3">
      <c r="A113" s="43" t="s">
        <v>148</v>
      </c>
      <c r="B113" s="69" t="s">
        <v>610</v>
      </c>
      <c r="C113" s="44">
        <v>0.74</v>
      </c>
      <c r="D113" s="44">
        <v>0.74</v>
      </c>
      <c r="E113" s="44">
        <v>1.54</v>
      </c>
      <c r="F113" s="44">
        <v>0.74</v>
      </c>
      <c r="G113" s="44">
        <v>1.18</v>
      </c>
      <c r="H113" s="44">
        <v>0.44</v>
      </c>
      <c r="I113" s="44">
        <v>59.46</v>
      </c>
      <c r="J113" s="44">
        <v>1.1499999999999999</v>
      </c>
      <c r="K113" s="44">
        <v>1.17</v>
      </c>
      <c r="L113" s="44">
        <v>1.18</v>
      </c>
      <c r="M113" s="45">
        <v>2544558800</v>
      </c>
      <c r="N113" s="45">
        <v>2938534184</v>
      </c>
      <c r="O113" s="45">
        <v>2544559384</v>
      </c>
      <c r="P113" s="45">
        <v>2938534759.1799998</v>
      </c>
      <c r="Q113" s="45">
        <v>1285110142.5599999</v>
      </c>
      <c r="R113" s="44">
        <v>15.63</v>
      </c>
      <c r="S113" s="44">
        <v>0.94</v>
      </c>
      <c r="T113" s="44">
        <v>1.25</v>
      </c>
      <c r="U113" s="44" t="s">
        <v>20</v>
      </c>
      <c r="V113" s="44">
        <v>233.64</v>
      </c>
      <c r="W113" s="46">
        <v>1089076392</v>
      </c>
      <c r="X113" s="17">
        <v>1</v>
      </c>
      <c r="AI113" s="38" t="s">
        <v>209</v>
      </c>
    </row>
    <row r="114" spans="1:35" ht="14.4" x14ac:dyDescent="0.3">
      <c r="A114" s="38" t="s">
        <v>154</v>
      </c>
      <c r="B114" s="69" t="s">
        <v>610</v>
      </c>
      <c r="C114" s="39">
        <v>73.5</v>
      </c>
      <c r="D114" s="39">
        <v>72.25</v>
      </c>
      <c r="E114" s="39">
        <v>130</v>
      </c>
      <c r="F114" s="39">
        <v>9.35</v>
      </c>
      <c r="G114" s="39">
        <v>9.5</v>
      </c>
      <c r="H114" s="39">
        <v>-64</v>
      </c>
      <c r="I114" s="39">
        <v>-87.07</v>
      </c>
      <c r="J114" s="39">
        <v>62.45</v>
      </c>
      <c r="K114" s="39">
        <v>9.5</v>
      </c>
      <c r="L114" s="39">
        <v>9.5500000000000007</v>
      </c>
      <c r="M114" s="40">
        <v>22396400</v>
      </c>
      <c r="N114" s="40">
        <v>1398636755</v>
      </c>
      <c r="O114" s="40">
        <v>22397329</v>
      </c>
      <c r="P114" s="40">
        <v>1398727907.75</v>
      </c>
      <c r="Q114" s="40">
        <v>7484198420</v>
      </c>
      <c r="R114" s="39">
        <v>22.59</v>
      </c>
      <c r="S114" s="39">
        <v>4.59</v>
      </c>
      <c r="T114" s="39">
        <v>2.35</v>
      </c>
      <c r="U114" s="39">
        <v>2</v>
      </c>
      <c r="V114" s="39">
        <v>14.24</v>
      </c>
      <c r="W114" s="41">
        <v>787810360</v>
      </c>
      <c r="X114" s="42">
        <v>0.5</v>
      </c>
      <c r="AI114" s="43" t="s">
        <v>257</v>
      </c>
    </row>
    <row r="115" spans="1:35" ht="14.4" x14ac:dyDescent="0.3">
      <c r="A115" s="43" t="s">
        <v>173</v>
      </c>
      <c r="B115" s="69" t="s">
        <v>610</v>
      </c>
      <c r="C115" s="44">
        <v>2.52</v>
      </c>
      <c r="D115" s="44">
        <v>2.58</v>
      </c>
      <c r="E115" s="44">
        <v>3.56</v>
      </c>
      <c r="F115" s="44">
        <v>2.54</v>
      </c>
      <c r="G115" s="44">
        <v>2.98</v>
      </c>
      <c r="H115" s="44">
        <v>0.46</v>
      </c>
      <c r="I115" s="44">
        <v>18.25</v>
      </c>
      <c r="J115" s="44">
        <v>3.05</v>
      </c>
      <c r="K115" s="44">
        <v>2.98</v>
      </c>
      <c r="L115" s="44">
        <v>3.02</v>
      </c>
      <c r="M115" s="45">
        <v>355494400</v>
      </c>
      <c r="N115" s="45">
        <v>1084136042</v>
      </c>
      <c r="O115" s="45">
        <v>355514680</v>
      </c>
      <c r="P115" s="45">
        <v>1084197839.96</v>
      </c>
      <c r="Q115" s="45">
        <v>1400600000</v>
      </c>
      <c r="R115" s="44">
        <v>11.87</v>
      </c>
      <c r="S115" s="44">
        <v>1.51</v>
      </c>
      <c r="T115" s="44">
        <v>1.97</v>
      </c>
      <c r="U115" s="44">
        <v>4.03</v>
      </c>
      <c r="V115" s="44">
        <v>75.64</v>
      </c>
      <c r="W115" s="46">
        <v>470000000</v>
      </c>
      <c r="X115" s="17">
        <v>1</v>
      </c>
      <c r="AI115" s="38" t="s">
        <v>279</v>
      </c>
    </row>
    <row r="116" spans="1:35" ht="14.4" x14ac:dyDescent="0.3">
      <c r="A116" s="38" t="s">
        <v>189</v>
      </c>
      <c r="B116" s="69" t="s">
        <v>610</v>
      </c>
      <c r="C116" s="39">
        <v>11.2</v>
      </c>
      <c r="D116" s="39">
        <v>11.2</v>
      </c>
      <c r="E116" s="39">
        <v>24.1</v>
      </c>
      <c r="F116" s="39">
        <v>11</v>
      </c>
      <c r="G116" s="39">
        <v>19.100000000000001</v>
      </c>
      <c r="H116" s="39">
        <v>7.9</v>
      </c>
      <c r="I116" s="39">
        <v>70.540000000000006</v>
      </c>
      <c r="J116" s="39">
        <v>15.68</v>
      </c>
      <c r="K116" s="39">
        <v>19.100000000000001</v>
      </c>
      <c r="L116" s="39">
        <v>19.2</v>
      </c>
      <c r="M116" s="40">
        <v>184122000</v>
      </c>
      <c r="N116" s="40">
        <v>2886757460</v>
      </c>
      <c r="O116" s="40">
        <v>184129110</v>
      </c>
      <c r="P116" s="40">
        <v>2886866204.1500001</v>
      </c>
      <c r="Q116" s="40">
        <v>5730000000</v>
      </c>
      <c r="R116" s="39">
        <v>52.16</v>
      </c>
      <c r="S116" s="39">
        <v>8.84</v>
      </c>
      <c r="T116" s="39">
        <v>2.16</v>
      </c>
      <c r="U116" s="39">
        <v>0.79</v>
      </c>
      <c r="V116" s="39">
        <v>61.38</v>
      </c>
      <c r="W116" s="41">
        <v>300000000</v>
      </c>
      <c r="X116" s="42">
        <v>1</v>
      </c>
      <c r="AI116" s="43" t="s">
        <v>330</v>
      </c>
    </row>
    <row r="117" spans="1:35" ht="14.4" x14ac:dyDescent="0.3">
      <c r="A117" s="43" t="s">
        <v>196</v>
      </c>
      <c r="B117" s="69" t="s">
        <v>610</v>
      </c>
      <c r="C117" s="44">
        <v>16.2</v>
      </c>
      <c r="D117" s="44">
        <v>16.2</v>
      </c>
      <c r="E117" s="44">
        <v>17.399999999999999</v>
      </c>
      <c r="F117" s="44">
        <v>14.4</v>
      </c>
      <c r="G117" s="44">
        <v>15.7</v>
      </c>
      <c r="H117" s="44">
        <v>-0.5</v>
      </c>
      <c r="I117" s="44">
        <v>-3.09</v>
      </c>
      <c r="J117" s="44">
        <v>16.18</v>
      </c>
      <c r="K117" s="44">
        <v>15.7</v>
      </c>
      <c r="L117" s="44">
        <v>15.9</v>
      </c>
      <c r="M117" s="45">
        <v>39662100</v>
      </c>
      <c r="N117" s="45">
        <v>641718220</v>
      </c>
      <c r="O117" s="45">
        <v>39662348</v>
      </c>
      <c r="P117" s="45">
        <v>641722199.5</v>
      </c>
      <c r="Q117" s="45">
        <v>3925000000</v>
      </c>
      <c r="R117" s="44">
        <v>9.99</v>
      </c>
      <c r="S117" s="44">
        <v>2.39</v>
      </c>
      <c r="T117" s="44">
        <v>6.58</v>
      </c>
      <c r="U117" s="44">
        <v>5.22</v>
      </c>
      <c r="V117" s="44">
        <v>15.86</v>
      </c>
      <c r="W117" s="46">
        <v>250000000</v>
      </c>
      <c r="X117" s="17">
        <v>1</v>
      </c>
      <c r="AI117" s="38" t="s">
        <v>363</v>
      </c>
    </row>
    <row r="118" spans="1:35" ht="14.4" x14ac:dyDescent="0.3">
      <c r="A118" s="38" t="s">
        <v>199</v>
      </c>
      <c r="B118" s="69" t="s">
        <v>610</v>
      </c>
      <c r="C118" s="39">
        <v>2.34</v>
      </c>
      <c r="D118" s="39">
        <v>2.36</v>
      </c>
      <c r="E118" s="39">
        <v>3.92</v>
      </c>
      <c r="F118" s="39">
        <v>2.34</v>
      </c>
      <c r="G118" s="39">
        <v>3.48</v>
      </c>
      <c r="H118" s="39">
        <v>1.1399999999999999</v>
      </c>
      <c r="I118" s="39">
        <v>48.72</v>
      </c>
      <c r="J118" s="39">
        <v>3.27</v>
      </c>
      <c r="K118" s="39">
        <v>3.48</v>
      </c>
      <c r="L118" s="39">
        <v>3.5</v>
      </c>
      <c r="M118" s="40">
        <v>3076925500</v>
      </c>
      <c r="N118" s="40">
        <v>10053579096</v>
      </c>
      <c r="O118" s="40">
        <v>3077972424</v>
      </c>
      <c r="P118" s="40">
        <v>10056468444.700001</v>
      </c>
      <c r="Q118" s="40">
        <v>6931335692.3999996</v>
      </c>
      <c r="R118" s="39">
        <v>10.88</v>
      </c>
      <c r="S118" s="39">
        <v>1.36</v>
      </c>
      <c r="T118" s="39">
        <v>2.5499999999999998</v>
      </c>
      <c r="U118" s="39">
        <v>6.61</v>
      </c>
      <c r="V118" s="39">
        <v>154.54</v>
      </c>
      <c r="W118" s="41">
        <v>1991763130</v>
      </c>
      <c r="X118" s="42">
        <v>1</v>
      </c>
      <c r="AI118" s="43" t="s">
        <v>369</v>
      </c>
    </row>
    <row r="119" spans="1:35" ht="14.4" x14ac:dyDescent="0.3">
      <c r="A119" s="43" t="s">
        <v>205</v>
      </c>
      <c r="B119" s="69" t="s">
        <v>610</v>
      </c>
      <c r="C119" s="44">
        <v>31</v>
      </c>
      <c r="D119" s="44">
        <v>31</v>
      </c>
      <c r="E119" s="44">
        <v>51.5</v>
      </c>
      <c r="F119" s="44">
        <v>31</v>
      </c>
      <c r="G119" s="44">
        <v>44.75</v>
      </c>
      <c r="H119" s="44">
        <v>13.75</v>
      </c>
      <c r="I119" s="44">
        <v>44.35</v>
      </c>
      <c r="J119" s="44">
        <v>41.06</v>
      </c>
      <c r="K119" s="44">
        <v>44.75</v>
      </c>
      <c r="L119" s="44">
        <v>45</v>
      </c>
      <c r="M119" s="45">
        <v>261441500</v>
      </c>
      <c r="N119" s="45">
        <v>10735876600</v>
      </c>
      <c r="O119" s="45">
        <v>261459552</v>
      </c>
      <c r="P119" s="45">
        <v>10736633518</v>
      </c>
      <c r="Q119" s="45">
        <v>11538044963.25</v>
      </c>
      <c r="R119" s="44">
        <v>45.25</v>
      </c>
      <c r="S119" s="44">
        <v>2.2200000000000002</v>
      </c>
      <c r="T119" s="44">
        <v>20.13</v>
      </c>
      <c r="U119" s="44">
        <v>0.89</v>
      </c>
      <c r="V119" s="44">
        <v>101.41</v>
      </c>
      <c r="W119" s="46">
        <v>257833407</v>
      </c>
      <c r="X119" s="17">
        <v>10</v>
      </c>
      <c r="AI119" s="43" t="s">
        <v>123</v>
      </c>
    </row>
    <row r="120" spans="1:35" ht="14.4" x14ac:dyDescent="0.3">
      <c r="A120" s="38" t="s">
        <v>236</v>
      </c>
      <c r="B120" s="69" t="s">
        <v>610</v>
      </c>
      <c r="C120" s="39">
        <v>14.5</v>
      </c>
      <c r="D120" s="39">
        <v>14.5</v>
      </c>
      <c r="E120" s="39">
        <v>31.5</v>
      </c>
      <c r="F120" s="39">
        <v>14.5</v>
      </c>
      <c r="G120" s="39">
        <v>29.25</v>
      </c>
      <c r="H120" s="39">
        <v>14.75</v>
      </c>
      <c r="I120" s="39">
        <v>101.72</v>
      </c>
      <c r="J120" s="39">
        <v>22.14</v>
      </c>
      <c r="K120" s="39">
        <v>29.25</v>
      </c>
      <c r="L120" s="39">
        <v>29.5</v>
      </c>
      <c r="M120" s="40">
        <v>158331500</v>
      </c>
      <c r="N120" s="40">
        <v>3504692300</v>
      </c>
      <c r="O120" s="40">
        <v>158332534</v>
      </c>
      <c r="P120" s="40">
        <v>3504713209.3499999</v>
      </c>
      <c r="Q120" s="40">
        <v>16696324125</v>
      </c>
      <c r="R120" s="39">
        <v>15</v>
      </c>
      <c r="S120" s="39">
        <v>3.63</v>
      </c>
      <c r="T120" s="39">
        <v>8.0500000000000007</v>
      </c>
      <c r="U120" s="39">
        <v>4.2699999999999996</v>
      </c>
      <c r="V120" s="39">
        <v>27.74</v>
      </c>
      <c r="W120" s="41">
        <v>570814500</v>
      </c>
      <c r="X120" s="42">
        <v>5</v>
      </c>
      <c r="AI120" s="38" t="s">
        <v>187</v>
      </c>
    </row>
    <row r="121" spans="1:35" ht="14.4" x14ac:dyDescent="0.3">
      <c r="A121" s="43" t="s">
        <v>242</v>
      </c>
      <c r="B121" s="69" t="s">
        <v>610</v>
      </c>
      <c r="C121" s="44">
        <v>21</v>
      </c>
      <c r="D121" s="44">
        <v>21</v>
      </c>
      <c r="E121" s="44">
        <v>43</v>
      </c>
      <c r="F121" s="44">
        <v>20.2</v>
      </c>
      <c r="G121" s="44">
        <v>35.5</v>
      </c>
      <c r="H121" s="44">
        <v>14.5</v>
      </c>
      <c r="I121" s="44">
        <v>69.05</v>
      </c>
      <c r="J121" s="44">
        <v>26.83</v>
      </c>
      <c r="K121" s="44">
        <v>35.5</v>
      </c>
      <c r="L121" s="44">
        <v>36</v>
      </c>
      <c r="M121" s="45">
        <v>5940100</v>
      </c>
      <c r="N121" s="45">
        <v>159383430</v>
      </c>
      <c r="O121" s="45">
        <v>6268412</v>
      </c>
      <c r="P121" s="45">
        <v>166870036.90000001</v>
      </c>
      <c r="Q121" s="45">
        <v>4260000000</v>
      </c>
      <c r="R121" s="44">
        <v>13.3</v>
      </c>
      <c r="S121" s="44">
        <v>2.9</v>
      </c>
      <c r="T121" s="44">
        <v>12.22</v>
      </c>
      <c r="U121" s="44">
        <v>4.79</v>
      </c>
      <c r="V121" s="44">
        <v>5.45</v>
      </c>
      <c r="W121" s="46">
        <v>120000000</v>
      </c>
      <c r="X121" s="17">
        <v>1</v>
      </c>
      <c r="AI121" s="43" t="s">
        <v>277</v>
      </c>
    </row>
    <row r="122" spans="1:35" ht="14.4" x14ac:dyDescent="0.3">
      <c r="A122" s="38" t="s">
        <v>251</v>
      </c>
      <c r="B122" s="69" t="s">
        <v>610</v>
      </c>
      <c r="C122" s="39">
        <v>1.25</v>
      </c>
      <c r="D122" s="39">
        <v>1.29</v>
      </c>
      <c r="E122" s="39">
        <v>1.67</v>
      </c>
      <c r="F122" s="39">
        <v>1.1299999999999999</v>
      </c>
      <c r="G122" s="39">
        <v>1.34</v>
      </c>
      <c r="H122" s="39">
        <v>0.09</v>
      </c>
      <c r="I122" s="39">
        <v>7.2</v>
      </c>
      <c r="J122" s="39">
        <v>1.4</v>
      </c>
      <c r="K122" s="39">
        <v>1.33</v>
      </c>
      <c r="L122" s="39">
        <v>1.34</v>
      </c>
      <c r="M122" s="40">
        <v>1343635400</v>
      </c>
      <c r="N122" s="40">
        <v>1884095342</v>
      </c>
      <c r="O122" s="40">
        <v>1343655707</v>
      </c>
      <c r="P122" s="40">
        <v>1884121165.5999999</v>
      </c>
      <c r="Q122" s="40">
        <v>1072000000</v>
      </c>
      <c r="R122" s="39">
        <v>7.92</v>
      </c>
      <c r="S122" s="39">
        <v>0.86</v>
      </c>
      <c r="T122" s="39">
        <v>1.56</v>
      </c>
      <c r="U122" s="39" t="s">
        <v>20</v>
      </c>
      <c r="V122" s="39">
        <v>167.96</v>
      </c>
      <c r="W122" s="41">
        <v>800000000</v>
      </c>
      <c r="X122" s="42">
        <v>0.5</v>
      </c>
      <c r="AI122" s="38" t="s">
        <v>335</v>
      </c>
    </row>
    <row r="123" spans="1:35" ht="14.4" x14ac:dyDescent="0.3">
      <c r="A123" s="43" t="s">
        <v>282</v>
      </c>
      <c r="B123" s="69" t="s">
        <v>610</v>
      </c>
      <c r="C123" s="44">
        <v>4.58</v>
      </c>
      <c r="D123" s="44">
        <v>4.58</v>
      </c>
      <c r="E123" s="44">
        <v>4.58</v>
      </c>
      <c r="F123" s="44">
        <v>2.38</v>
      </c>
      <c r="G123" s="44">
        <v>4.3</v>
      </c>
      <c r="H123" s="44">
        <v>-0.28000000000000003</v>
      </c>
      <c r="I123" s="44">
        <v>-6.11</v>
      </c>
      <c r="J123" s="44">
        <v>3.75</v>
      </c>
      <c r="K123" s="44">
        <v>4.04</v>
      </c>
      <c r="L123" s="44">
        <v>4.42</v>
      </c>
      <c r="M123" s="45">
        <v>672400</v>
      </c>
      <c r="N123" s="45">
        <v>2521988</v>
      </c>
      <c r="O123" s="45">
        <v>672461</v>
      </c>
      <c r="P123" s="45">
        <v>2522167.06</v>
      </c>
      <c r="Q123" s="45">
        <v>3522437880</v>
      </c>
      <c r="R123" s="44" t="s">
        <v>21</v>
      </c>
      <c r="S123" s="44">
        <v>1.71</v>
      </c>
      <c r="T123" s="44">
        <v>2.5099999999999998</v>
      </c>
      <c r="U123" s="44" t="s">
        <v>20</v>
      </c>
      <c r="V123" s="44">
        <v>0.08</v>
      </c>
      <c r="W123" s="46">
        <v>819171600</v>
      </c>
      <c r="X123" s="17">
        <v>1</v>
      </c>
      <c r="AI123" s="43" t="s">
        <v>400</v>
      </c>
    </row>
    <row r="124" spans="1:35" ht="14.4" x14ac:dyDescent="0.3">
      <c r="A124" s="38" t="s">
        <v>291</v>
      </c>
      <c r="B124" s="69" t="s">
        <v>610</v>
      </c>
      <c r="C124" s="39">
        <v>1.1299999999999999</v>
      </c>
      <c r="D124" s="39">
        <v>1.1399999999999999</v>
      </c>
      <c r="E124" s="39">
        <v>1.47</v>
      </c>
      <c r="F124" s="39">
        <v>1.02</v>
      </c>
      <c r="G124" s="39">
        <v>1.27</v>
      </c>
      <c r="H124" s="39">
        <v>0.14000000000000001</v>
      </c>
      <c r="I124" s="39">
        <v>12.39</v>
      </c>
      <c r="J124" s="39">
        <v>1.3</v>
      </c>
      <c r="K124" s="39">
        <v>1.27</v>
      </c>
      <c r="L124" s="39">
        <v>1.28</v>
      </c>
      <c r="M124" s="40">
        <v>3307372300</v>
      </c>
      <c r="N124" s="40">
        <v>4315625660</v>
      </c>
      <c r="O124" s="40">
        <v>3316786150</v>
      </c>
      <c r="P124" s="40">
        <v>4325899869.5500002</v>
      </c>
      <c r="Q124" s="40">
        <v>1016000000</v>
      </c>
      <c r="R124" s="39">
        <v>22.16</v>
      </c>
      <c r="S124" s="39">
        <v>2.2200000000000002</v>
      </c>
      <c r="T124" s="39">
        <v>0.56999999999999995</v>
      </c>
      <c r="U124" s="39" t="s">
        <v>20</v>
      </c>
      <c r="V124" s="39">
        <v>414.6</v>
      </c>
      <c r="W124" s="41">
        <v>800000000</v>
      </c>
      <c r="X124" s="42">
        <v>1</v>
      </c>
      <c r="AI124" s="38" t="s">
        <v>457</v>
      </c>
    </row>
    <row r="125" spans="1:35" ht="14.4" x14ac:dyDescent="0.3">
      <c r="A125" s="43" t="s">
        <v>296</v>
      </c>
      <c r="B125" s="69" t="s">
        <v>610</v>
      </c>
      <c r="C125" s="44">
        <v>5.35</v>
      </c>
      <c r="D125" s="44">
        <v>5.35</v>
      </c>
      <c r="E125" s="44">
        <v>6.8</v>
      </c>
      <c r="F125" s="44">
        <v>5.35</v>
      </c>
      <c r="G125" s="44">
        <v>6.05</v>
      </c>
      <c r="H125" s="44">
        <v>0.7</v>
      </c>
      <c r="I125" s="44">
        <v>13.08</v>
      </c>
      <c r="J125" s="44">
        <v>6.04</v>
      </c>
      <c r="K125" s="44">
        <v>6.05</v>
      </c>
      <c r="L125" s="44">
        <v>6.1</v>
      </c>
      <c r="M125" s="45">
        <v>133236200</v>
      </c>
      <c r="N125" s="45">
        <v>804932685</v>
      </c>
      <c r="O125" s="45">
        <v>133246435</v>
      </c>
      <c r="P125" s="45">
        <v>804997996.13</v>
      </c>
      <c r="Q125" s="45">
        <v>2706585892.4499998</v>
      </c>
      <c r="R125" s="44">
        <v>11.61</v>
      </c>
      <c r="S125" s="44">
        <v>1.28</v>
      </c>
      <c r="T125" s="44">
        <v>4.74</v>
      </c>
      <c r="U125" s="44">
        <v>6.61</v>
      </c>
      <c r="V125" s="44">
        <v>29.78</v>
      </c>
      <c r="W125" s="46">
        <v>447369569</v>
      </c>
      <c r="X125" s="17">
        <v>1</v>
      </c>
      <c r="AI125" s="43" t="s">
        <v>55</v>
      </c>
    </row>
    <row r="126" spans="1:35" ht="14.4" x14ac:dyDescent="0.3">
      <c r="A126" s="38" t="s">
        <v>432</v>
      </c>
      <c r="B126" s="69" t="s">
        <v>610</v>
      </c>
      <c r="C126" s="39">
        <v>3.94</v>
      </c>
      <c r="D126" s="39">
        <v>3.94</v>
      </c>
      <c r="E126" s="39">
        <v>8.25</v>
      </c>
      <c r="F126" s="39">
        <v>3.92</v>
      </c>
      <c r="G126" s="39">
        <v>8.0500000000000007</v>
      </c>
      <c r="H126" s="39">
        <v>4.1100000000000003</v>
      </c>
      <c r="I126" s="39">
        <v>104.31</v>
      </c>
      <c r="J126" s="39">
        <v>5.81</v>
      </c>
      <c r="K126" s="39">
        <v>8</v>
      </c>
      <c r="L126" s="39">
        <v>8.0500000000000007</v>
      </c>
      <c r="M126" s="40">
        <v>539408900</v>
      </c>
      <c r="N126" s="40">
        <v>3132351559</v>
      </c>
      <c r="O126" s="40">
        <v>544412868</v>
      </c>
      <c r="P126" s="40">
        <v>3164877343.4299998</v>
      </c>
      <c r="Q126" s="40">
        <v>12967097755.85</v>
      </c>
      <c r="R126" s="39">
        <v>21.55</v>
      </c>
      <c r="S126" s="39">
        <v>4.79</v>
      </c>
      <c r="T126" s="39">
        <v>2.02</v>
      </c>
      <c r="U126" s="39">
        <v>0.31</v>
      </c>
      <c r="V126" s="39">
        <v>39.61</v>
      </c>
      <c r="W126" s="41">
        <v>1610819597</v>
      </c>
      <c r="X126" s="42">
        <v>1</v>
      </c>
      <c r="AI126" s="38" t="s">
        <v>56</v>
      </c>
    </row>
    <row r="127" spans="1:35" ht="14.4" x14ac:dyDescent="0.3">
      <c r="A127" s="43" t="s">
        <v>444</v>
      </c>
      <c r="B127" s="69" t="s">
        <v>610</v>
      </c>
      <c r="C127" s="44">
        <v>16.5</v>
      </c>
      <c r="D127" s="44">
        <v>16.399999999999999</v>
      </c>
      <c r="E127" s="44">
        <v>20.9</v>
      </c>
      <c r="F127" s="44">
        <v>16.399999999999999</v>
      </c>
      <c r="G127" s="44">
        <v>20.6</v>
      </c>
      <c r="H127" s="44">
        <v>4.0999999999999996</v>
      </c>
      <c r="I127" s="44">
        <v>24.85</v>
      </c>
      <c r="J127" s="44">
        <v>18.63</v>
      </c>
      <c r="K127" s="44">
        <v>20.6</v>
      </c>
      <c r="L127" s="44">
        <v>20.7</v>
      </c>
      <c r="M127" s="45">
        <v>130872500</v>
      </c>
      <c r="N127" s="45">
        <v>2438090460</v>
      </c>
      <c r="O127" s="45">
        <v>130972962</v>
      </c>
      <c r="P127" s="45">
        <v>2439758968.5999999</v>
      </c>
      <c r="Q127" s="45">
        <v>10300000000</v>
      </c>
      <c r="R127" s="44">
        <v>14.46</v>
      </c>
      <c r="S127" s="44">
        <v>2.71</v>
      </c>
      <c r="T127" s="44">
        <v>7.6</v>
      </c>
      <c r="U127" s="44">
        <v>3.88</v>
      </c>
      <c r="V127" s="44">
        <v>26.19</v>
      </c>
      <c r="W127" s="46">
        <v>500000000</v>
      </c>
      <c r="X127" s="17">
        <v>1</v>
      </c>
      <c r="AI127" s="43" t="s">
        <v>93</v>
      </c>
    </row>
    <row r="128" spans="1:35" ht="14.4" x14ac:dyDescent="0.3">
      <c r="A128" s="38" t="s">
        <v>453</v>
      </c>
      <c r="B128" s="69" t="s">
        <v>610</v>
      </c>
      <c r="C128" s="39">
        <v>5.0999999999999996</v>
      </c>
      <c r="D128" s="39">
        <v>5.15</v>
      </c>
      <c r="E128" s="39">
        <v>14.7</v>
      </c>
      <c r="F128" s="39">
        <v>5.0999999999999996</v>
      </c>
      <c r="G128" s="39">
        <v>13</v>
      </c>
      <c r="H128" s="39">
        <v>7.9</v>
      </c>
      <c r="I128" s="39">
        <v>154.9</v>
      </c>
      <c r="J128" s="39">
        <v>10.48</v>
      </c>
      <c r="K128" s="39">
        <v>13</v>
      </c>
      <c r="L128" s="39">
        <v>13.1</v>
      </c>
      <c r="M128" s="40">
        <v>694690900</v>
      </c>
      <c r="N128" s="40">
        <v>7281125705</v>
      </c>
      <c r="O128" s="40">
        <v>694694928</v>
      </c>
      <c r="P128" s="40">
        <v>7281165007.5500002</v>
      </c>
      <c r="Q128" s="40">
        <v>2282176000</v>
      </c>
      <c r="R128" s="39">
        <v>12.04</v>
      </c>
      <c r="S128" s="39">
        <v>1.5</v>
      </c>
      <c r="T128" s="39">
        <v>8.66</v>
      </c>
      <c r="U128" s="39">
        <v>4.38</v>
      </c>
      <c r="V128" s="39">
        <v>395.72</v>
      </c>
      <c r="W128" s="41">
        <v>175552000</v>
      </c>
      <c r="X128" s="42">
        <v>5</v>
      </c>
      <c r="AI128" s="38" t="s">
        <v>193</v>
      </c>
    </row>
    <row r="129" spans="1:35" ht="14.4" x14ac:dyDescent="0.3">
      <c r="A129" s="43" t="s">
        <v>498</v>
      </c>
      <c r="B129" s="69" t="s">
        <v>610</v>
      </c>
      <c r="C129" s="44">
        <v>3.4</v>
      </c>
      <c r="D129" s="44">
        <v>3.42</v>
      </c>
      <c r="E129" s="44">
        <v>5.9</v>
      </c>
      <c r="F129" s="44">
        <v>3.42</v>
      </c>
      <c r="G129" s="44">
        <v>5.25</v>
      </c>
      <c r="H129" s="44">
        <v>1.85</v>
      </c>
      <c r="I129" s="44">
        <v>54.41</v>
      </c>
      <c r="J129" s="44">
        <v>5.04</v>
      </c>
      <c r="K129" s="44">
        <v>5.25</v>
      </c>
      <c r="L129" s="44">
        <v>5.3</v>
      </c>
      <c r="M129" s="45">
        <v>359781700</v>
      </c>
      <c r="N129" s="45">
        <v>1812144875</v>
      </c>
      <c r="O129" s="45">
        <v>359783642</v>
      </c>
      <c r="P129" s="45">
        <v>1812154120.1099999</v>
      </c>
      <c r="Q129" s="45">
        <v>2637854992.5</v>
      </c>
      <c r="R129" s="44">
        <v>9.66</v>
      </c>
      <c r="S129" s="44">
        <v>1.0900000000000001</v>
      </c>
      <c r="T129" s="44">
        <v>4.83</v>
      </c>
      <c r="U129" s="44">
        <v>1.33</v>
      </c>
      <c r="V129" s="44">
        <v>71.61</v>
      </c>
      <c r="W129" s="46">
        <v>502448570</v>
      </c>
      <c r="X129" s="17">
        <v>1</v>
      </c>
      <c r="AI129" s="43" t="s">
        <v>200</v>
      </c>
    </row>
    <row r="130" spans="1:35" ht="14.4" x14ac:dyDescent="0.3">
      <c r="A130" s="38" t="s">
        <v>503</v>
      </c>
      <c r="B130" s="69" t="s">
        <v>610</v>
      </c>
      <c r="C130" s="39">
        <v>6.8</v>
      </c>
      <c r="D130" s="39">
        <v>6.2</v>
      </c>
      <c r="E130" s="39">
        <v>21.7</v>
      </c>
      <c r="F130" s="39">
        <v>5</v>
      </c>
      <c r="G130" s="39">
        <v>21.5</v>
      </c>
      <c r="H130" s="39">
        <v>14.7</v>
      </c>
      <c r="I130" s="39">
        <v>216.18</v>
      </c>
      <c r="J130" s="39">
        <v>17.260000000000002</v>
      </c>
      <c r="K130" s="39">
        <v>21.4</v>
      </c>
      <c r="L130" s="39">
        <v>21.5</v>
      </c>
      <c r="M130" s="40">
        <v>30691500</v>
      </c>
      <c r="N130" s="40">
        <v>529681740</v>
      </c>
      <c r="O130" s="40">
        <v>188487991</v>
      </c>
      <c r="P130" s="40">
        <v>1466047043.6600001</v>
      </c>
      <c r="Q130" s="40">
        <v>3629559136</v>
      </c>
      <c r="R130" s="39">
        <v>230.22</v>
      </c>
      <c r="S130" s="39">
        <v>3.72</v>
      </c>
      <c r="T130" s="39">
        <v>5.78</v>
      </c>
      <c r="U130" s="39" t="s">
        <v>20</v>
      </c>
      <c r="V130" s="39">
        <v>111.65</v>
      </c>
      <c r="W130" s="41">
        <v>168816704</v>
      </c>
      <c r="X130" s="42">
        <v>5</v>
      </c>
      <c r="AI130" s="38" t="s">
        <v>204</v>
      </c>
    </row>
    <row r="131" spans="1:35" ht="14.4" x14ac:dyDescent="0.3">
      <c r="A131" s="43" t="s">
        <v>524</v>
      </c>
      <c r="B131" s="69" t="s">
        <v>610</v>
      </c>
      <c r="C131" s="44">
        <v>1.37</v>
      </c>
      <c r="D131" s="44">
        <v>1.37</v>
      </c>
      <c r="E131" s="44">
        <v>2.34</v>
      </c>
      <c r="F131" s="44">
        <v>1.37</v>
      </c>
      <c r="G131" s="44">
        <v>1.94</v>
      </c>
      <c r="H131" s="44">
        <v>0.56999999999999995</v>
      </c>
      <c r="I131" s="44">
        <v>41.61</v>
      </c>
      <c r="J131" s="44">
        <v>1.93</v>
      </c>
      <c r="K131" s="44">
        <v>1.94</v>
      </c>
      <c r="L131" s="44">
        <v>1.95</v>
      </c>
      <c r="M131" s="45">
        <v>2483106000</v>
      </c>
      <c r="N131" s="45">
        <v>4785555517</v>
      </c>
      <c r="O131" s="45">
        <v>2501315469</v>
      </c>
      <c r="P131" s="45">
        <v>4815145745.4300003</v>
      </c>
      <c r="Q131" s="45">
        <v>1983881729.1199999</v>
      </c>
      <c r="R131" s="44">
        <v>20.100000000000001</v>
      </c>
      <c r="S131" s="44">
        <v>1.1100000000000001</v>
      </c>
      <c r="T131" s="44">
        <v>1.75</v>
      </c>
      <c r="U131" s="44">
        <v>3.09</v>
      </c>
      <c r="V131" s="44">
        <v>254</v>
      </c>
      <c r="W131" s="46">
        <v>1022619448</v>
      </c>
      <c r="X131" s="17">
        <v>0.5</v>
      </c>
      <c r="AI131" s="43" t="s">
        <v>214</v>
      </c>
    </row>
    <row r="132" spans="1:35" x14ac:dyDescent="0.3">
      <c r="A132" s="25" t="s">
        <v>580</v>
      </c>
      <c r="B132" s="62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7"/>
      <c r="V132" s="50"/>
      <c r="W132" s="51"/>
      <c r="X132" s="52"/>
      <c r="AI132" s="38" t="s">
        <v>347</v>
      </c>
    </row>
    <row r="133" spans="1:35" ht="14.4" x14ac:dyDescent="0.3">
      <c r="A133" s="43" t="s">
        <v>51</v>
      </c>
      <c r="B133" s="69" t="s">
        <v>611</v>
      </c>
      <c r="C133" s="44">
        <v>24.4</v>
      </c>
      <c r="D133" s="44">
        <v>24.7</v>
      </c>
      <c r="E133" s="44">
        <v>31.25</v>
      </c>
      <c r="F133" s="44">
        <v>22.1</v>
      </c>
      <c r="G133" s="44">
        <v>28.75</v>
      </c>
      <c r="H133" s="44">
        <v>4.3499999999999996</v>
      </c>
      <c r="I133" s="44">
        <v>17.829999999999998</v>
      </c>
      <c r="J133" s="44">
        <v>26.01</v>
      </c>
      <c r="K133" s="44">
        <v>28.5</v>
      </c>
      <c r="L133" s="44">
        <v>28.75</v>
      </c>
      <c r="M133" s="45">
        <v>5255800</v>
      </c>
      <c r="N133" s="45">
        <v>136711145</v>
      </c>
      <c r="O133" s="45">
        <v>5546038</v>
      </c>
      <c r="P133" s="45">
        <v>144047866.80000001</v>
      </c>
      <c r="Q133" s="45">
        <v>7187500000</v>
      </c>
      <c r="R133" s="44">
        <v>18.07</v>
      </c>
      <c r="S133" s="44">
        <v>1.44</v>
      </c>
      <c r="T133" s="44">
        <v>20.02</v>
      </c>
      <c r="U133" s="44">
        <v>1.32</v>
      </c>
      <c r="V133" s="44">
        <v>2.2200000000000002</v>
      </c>
      <c r="W133" s="46">
        <v>250000000</v>
      </c>
      <c r="X133" s="17">
        <v>1</v>
      </c>
      <c r="AI133" s="43" t="s">
        <v>414</v>
      </c>
    </row>
    <row r="134" spans="1:35" s="6" customFormat="1" ht="14.4" x14ac:dyDescent="0.3">
      <c r="A134" s="38" t="s">
        <v>67</v>
      </c>
      <c r="B134" s="69" t="s">
        <v>611</v>
      </c>
      <c r="C134" s="39">
        <v>292</v>
      </c>
      <c r="D134" s="39">
        <v>293</v>
      </c>
      <c r="E134" s="39">
        <v>456</v>
      </c>
      <c r="F134" s="39">
        <v>293</v>
      </c>
      <c r="G134" s="39">
        <v>434</v>
      </c>
      <c r="H134" s="39">
        <v>142</v>
      </c>
      <c r="I134" s="39">
        <v>48.63</v>
      </c>
      <c r="J134" s="39">
        <v>369.76</v>
      </c>
      <c r="K134" s="39">
        <v>434</v>
      </c>
      <c r="L134" s="39">
        <v>438</v>
      </c>
      <c r="M134" s="40">
        <v>1444700</v>
      </c>
      <c r="N134" s="40">
        <v>534193500</v>
      </c>
      <c r="O134" s="40">
        <v>1448864</v>
      </c>
      <c r="P134" s="40">
        <v>535752530</v>
      </c>
      <c r="Q134" s="40">
        <v>33005700000</v>
      </c>
      <c r="R134" s="39">
        <v>35.54</v>
      </c>
      <c r="S134" s="39">
        <v>1.41</v>
      </c>
      <c r="T134" s="39">
        <v>307.39999999999998</v>
      </c>
      <c r="U134" s="39">
        <v>2.76</v>
      </c>
      <c r="V134" s="39">
        <v>1.91</v>
      </c>
      <c r="W134" s="41">
        <v>76050000</v>
      </c>
      <c r="X134" s="42">
        <v>10</v>
      </c>
      <c r="AI134" s="38" t="s">
        <v>442</v>
      </c>
    </row>
    <row r="135" spans="1:35" ht="14.4" x14ac:dyDescent="0.3">
      <c r="A135" s="43" t="s">
        <v>69</v>
      </c>
      <c r="B135" s="69" t="s">
        <v>611</v>
      </c>
      <c r="C135" s="44">
        <v>62.25</v>
      </c>
      <c r="D135" s="44">
        <v>62.25</v>
      </c>
      <c r="E135" s="44">
        <v>79.25</v>
      </c>
      <c r="F135" s="44">
        <v>60</v>
      </c>
      <c r="G135" s="44">
        <v>71.5</v>
      </c>
      <c r="H135" s="44">
        <v>9.25</v>
      </c>
      <c r="I135" s="44">
        <v>14.86</v>
      </c>
      <c r="J135" s="44">
        <v>68.91</v>
      </c>
      <c r="K135" s="44">
        <v>71.25</v>
      </c>
      <c r="L135" s="44">
        <v>71.5</v>
      </c>
      <c r="M135" s="45">
        <v>126513400</v>
      </c>
      <c r="N135" s="45">
        <v>8718035225</v>
      </c>
      <c r="O135" s="45">
        <v>126627519</v>
      </c>
      <c r="P135" s="45">
        <v>8725979246.75</v>
      </c>
      <c r="Q135" s="45">
        <v>86572292950</v>
      </c>
      <c r="R135" s="44">
        <v>26.29</v>
      </c>
      <c r="S135" s="44">
        <v>3.97</v>
      </c>
      <c r="T135" s="44">
        <v>18.07</v>
      </c>
      <c r="U135" s="44">
        <v>1</v>
      </c>
      <c r="V135" s="44">
        <v>10.48</v>
      </c>
      <c r="W135" s="46">
        <v>1210801300</v>
      </c>
      <c r="X135" s="17">
        <v>1</v>
      </c>
      <c r="AI135" s="43" t="s">
        <v>450</v>
      </c>
    </row>
    <row r="136" spans="1:35" ht="14.4" x14ac:dyDescent="0.3">
      <c r="A136" s="38" t="s">
        <v>80</v>
      </c>
      <c r="B136" s="69" t="s">
        <v>611</v>
      </c>
      <c r="C136" s="39">
        <v>16.100000000000001</v>
      </c>
      <c r="D136" s="39">
        <v>16.100000000000001</v>
      </c>
      <c r="E136" s="39">
        <v>18.2</v>
      </c>
      <c r="F136" s="39">
        <v>14.5</v>
      </c>
      <c r="G136" s="39">
        <v>16.399999999999999</v>
      </c>
      <c r="H136" s="39">
        <v>0.3</v>
      </c>
      <c r="I136" s="39">
        <v>1.86</v>
      </c>
      <c r="J136" s="39">
        <v>15.77</v>
      </c>
      <c r="K136" s="39">
        <v>15.9</v>
      </c>
      <c r="L136" s="39">
        <v>16.399999999999999</v>
      </c>
      <c r="M136" s="40">
        <v>467900</v>
      </c>
      <c r="N136" s="40">
        <v>7376750</v>
      </c>
      <c r="O136" s="40">
        <v>468236</v>
      </c>
      <c r="P136" s="40">
        <v>7381728.0999999996</v>
      </c>
      <c r="Q136" s="40">
        <v>328000000</v>
      </c>
      <c r="R136" s="39" t="s">
        <v>21</v>
      </c>
      <c r="S136" s="39">
        <v>0.66</v>
      </c>
      <c r="T136" s="39">
        <v>24.77</v>
      </c>
      <c r="U136" s="39" t="s">
        <v>20</v>
      </c>
      <c r="V136" s="39">
        <v>2.34</v>
      </c>
      <c r="W136" s="41">
        <v>20000000</v>
      </c>
      <c r="X136" s="42">
        <v>10</v>
      </c>
      <c r="AI136" s="43" t="s">
        <v>24</v>
      </c>
    </row>
    <row r="137" spans="1:35" ht="14.4" x14ac:dyDescent="0.3">
      <c r="A137" s="43" t="s">
        <v>90</v>
      </c>
      <c r="B137" s="69" t="s">
        <v>611</v>
      </c>
      <c r="C137" s="44">
        <v>52.5</v>
      </c>
      <c r="D137" s="44">
        <v>52.5</v>
      </c>
      <c r="E137" s="44">
        <v>70</v>
      </c>
      <c r="F137" s="44">
        <v>51</v>
      </c>
      <c r="G137" s="44">
        <v>57.25</v>
      </c>
      <c r="H137" s="44">
        <v>4.75</v>
      </c>
      <c r="I137" s="44">
        <v>9.0500000000000007</v>
      </c>
      <c r="J137" s="44">
        <v>57.68</v>
      </c>
      <c r="K137" s="44">
        <v>57.25</v>
      </c>
      <c r="L137" s="44">
        <v>57.75</v>
      </c>
      <c r="M137" s="45">
        <v>978700</v>
      </c>
      <c r="N137" s="45">
        <v>56456300</v>
      </c>
      <c r="O137" s="45">
        <v>978703</v>
      </c>
      <c r="P137" s="45">
        <v>56456506.25</v>
      </c>
      <c r="Q137" s="45">
        <v>343500000</v>
      </c>
      <c r="R137" s="44">
        <v>11.39</v>
      </c>
      <c r="S137" s="44">
        <v>0.57999999999999996</v>
      </c>
      <c r="T137" s="44">
        <v>97.87</v>
      </c>
      <c r="U137" s="44">
        <v>5.24</v>
      </c>
      <c r="V137" s="44">
        <v>16.36</v>
      </c>
      <c r="W137" s="46">
        <v>6000000</v>
      </c>
      <c r="X137" s="17">
        <v>10</v>
      </c>
      <c r="AI137" s="38" t="s">
        <v>34</v>
      </c>
    </row>
    <row r="138" spans="1:35" ht="14.4" x14ac:dyDescent="0.3">
      <c r="A138" s="38" t="s">
        <v>177</v>
      </c>
      <c r="B138" s="69" t="s">
        <v>611</v>
      </c>
      <c r="C138" s="39">
        <v>78</v>
      </c>
      <c r="D138" s="39">
        <v>70.25</v>
      </c>
      <c r="E138" s="39">
        <v>99.5</v>
      </c>
      <c r="F138" s="39">
        <v>54</v>
      </c>
      <c r="G138" s="39">
        <v>84</v>
      </c>
      <c r="H138" s="39">
        <v>6</v>
      </c>
      <c r="I138" s="39">
        <v>7.69</v>
      </c>
      <c r="J138" s="39">
        <v>76.209999999999994</v>
      </c>
      <c r="K138" s="39">
        <v>60.25</v>
      </c>
      <c r="L138" s="39">
        <v>84</v>
      </c>
      <c r="M138" s="40">
        <v>6300</v>
      </c>
      <c r="N138" s="40">
        <v>480125</v>
      </c>
      <c r="O138" s="40">
        <v>6304</v>
      </c>
      <c r="P138" s="40">
        <v>480469.5</v>
      </c>
      <c r="Q138" s="40">
        <v>840000000</v>
      </c>
      <c r="R138" s="39" t="s">
        <v>21</v>
      </c>
      <c r="S138" s="39">
        <v>4.33</v>
      </c>
      <c r="T138" s="39">
        <v>19.399999999999999</v>
      </c>
      <c r="U138" s="39" t="s">
        <v>20</v>
      </c>
      <c r="V138" s="39">
        <v>0.06</v>
      </c>
      <c r="W138" s="41">
        <v>10000000</v>
      </c>
      <c r="X138" s="42">
        <v>10</v>
      </c>
      <c r="AI138" s="43" t="s">
        <v>49</v>
      </c>
    </row>
    <row r="139" spans="1:35" ht="14.4" x14ac:dyDescent="0.3">
      <c r="A139" s="43" t="s">
        <v>262</v>
      </c>
      <c r="B139" s="69" t="s">
        <v>611</v>
      </c>
      <c r="C139" s="44">
        <v>77.5</v>
      </c>
      <c r="D139" s="44">
        <v>75.75</v>
      </c>
      <c r="E139" s="44">
        <v>139</v>
      </c>
      <c r="F139" s="44">
        <v>75.75</v>
      </c>
      <c r="G139" s="44">
        <v>121</v>
      </c>
      <c r="H139" s="44">
        <v>43.5</v>
      </c>
      <c r="I139" s="44">
        <v>56.13</v>
      </c>
      <c r="J139" s="44">
        <v>91.05</v>
      </c>
      <c r="K139" s="44">
        <v>121</v>
      </c>
      <c r="L139" s="44">
        <v>121.5</v>
      </c>
      <c r="M139" s="45">
        <v>3631700</v>
      </c>
      <c r="N139" s="45">
        <v>330651975</v>
      </c>
      <c r="O139" s="45">
        <v>3637344</v>
      </c>
      <c r="P139" s="45">
        <v>331190120.25</v>
      </c>
      <c r="Q139" s="45">
        <v>7139000000</v>
      </c>
      <c r="R139" s="44">
        <v>60.29</v>
      </c>
      <c r="S139" s="44">
        <v>2.15</v>
      </c>
      <c r="T139" s="44">
        <v>56.41</v>
      </c>
      <c r="U139" s="44" t="s">
        <v>20</v>
      </c>
      <c r="V139" s="44">
        <v>6.16</v>
      </c>
      <c r="W139" s="46">
        <v>59000000</v>
      </c>
      <c r="X139" s="17">
        <v>10</v>
      </c>
      <c r="AI139" s="38" t="s">
        <v>50</v>
      </c>
    </row>
    <row r="140" spans="1:35" ht="14.4" x14ac:dyDescent="0.3">
      <c r="A140" s="38" t="s">
        <v>269</v>
      </c>
      <c r="B140" s="69" t="s">
        <v>611</v>
      </c>
      <c r="C140" s="39">
        <v>64.5</v>
      </c>
      <c r="D140" s="39">
        <v>62</v>
      </c>
      <c r="E140" s="39">
        <v>93</v>
      </c>
      <c r="F140" s="39">
        <v>58</v>
      </c>
      <c r="G140" s="39">
        <v>84.25</v>
      </c>
      <c r="H140" s="39">
        <v>19.75</v>
      </c>
      <c r="I140" s="39">
        <v>30.62</v>
      </c>
      <c r="J140" s="39">
        <v>72.97</v>
      </c>
      <c r="K140" s="39">
        <v>84.25</v>
      </c>
      <c r="L140" s="39">
        <v>87</v>
      </c>
      <c r="M140" s="40">
        <v>334000</v>
      </c>
      <c r="N140" s="40">
        <v>24371225</v>
      </c>
      <c r="O140" s="40">
        <v>335092</v>
      </c>
      <c r="P140" s="40">
        <v>24443043.25</v>
      </c>
      <c r="Q140" s="40">
        <v>2527500000</v>
      </c>
      <c r="R140" s="39">
        <v>11.48</v>
      </c>
      <c r="S140" s="39">
        <v>1.1000000000000001</v>
      </c>
      <c r="T140" s="39">
        <v>76.75</v>
      </c>
      <c r="U140" s="39">
        <v>1.19</v>
      </c>
      <c r="V140" s="39">
        <v>1.1200000000000001</v>
      </c>
      <c r="W140" s="41">
        <v>30000000</v>
      </c>
      <c r="X140" s="42">
        <v>10</v>
      </c>
      <c r="AI140" s="43" t="s">
        <v>62</v>
      </c>
    </row>
    <row r="141" spans="1:35" ht="14.4" x14ac:dyDescent="0.3">
      <c r="A141" s="43" t="s">
        <v>273</v>
      </c>
      <c r="B141" s="69" t="s">
        <v>611</v>
      </c>
      <c r="C141" s="44">
        <v>50</v>
      </c>
      <c r="D141" s="44">
        <v>48</v>
      </c>
      <c r="E141" s="44">
        <v>65.5</v>
      </c>
      <c r="F141" s="44">
        <v>40</v>
      </c>
      <c r="G141" s="44">
        <v>63.75</v>
      </c>
      <c r="H141" s="44">
        <v>13.75</v>
      </c>
      <c r="I141" s="44">
        <v>27.5</v>
      </c>
      <c r="J141" s="44">
        <v>52.62</v>
      </c>
      <c r="K141" s="44">
        <v>63.75</v>
      </c>
      <c r="L141" s="44">
        <v>64</v>
      </c>
      <c r="M141" s="45">
        <v>874200</v>
      </c>
      <c r="N141" s="45">
        <v>46001500</v>
      </c>
      <c r="O141" s="45">
        <v>874219</v>
      </c>
      <c r="P141" s="45">
        <v>46002541.75</v>
      </c>
      <c r="Q141" s="45">
        <v>886125000</v>
      </c>
      <c r="R141" s="44">
        <v>5.48</v>
      </c>
      <c r="S141" s="44">
        <v>0.81</v>
      </c>
      <c r="T141" s="44">
        <v>78.739999999999995</v>
      </c>
      <c r="U141" s="44">
        <v>1.57</v>
      </c>
      <c r="V141" s="44">
        <v>6.29</v>
      </c>
      <c r="W141" s="46">
        <v>13900000</v>
      </c>
      <c r="X141" s="17">
        <v>10</v>
      </c>
      <c r="AI141" s="38" t="s">
        <v>89</v>
      </c>
    </row>
    <row r="142" spans="1:35" ht="14.4" x14ac:dyDescent="0.3">
      <c r="A142" s="38" t="s">
        <v>348</v>
      </c>
      <c r="B142" s="69" t="s">
        <v>611</v>
      </c>
      <c r="C142" s="39">
        <v>750</v>
      </c>
      <c r="D142" s="39">
        <v>750</v>
      </c>
      <c r="E142" s="40">
        <v>1210</v>
      </c>
      <c r="F142" s="39">
        <v>750</v>
      </c>
      <c r="G142" s="40">
        <v>1176</v>
      </c>
      <c r="H142" s="39">
        <v>426</v>
      </c>
      <c r="I142" s="39">
        <v>56.8</v>
      </c>
      <c r="J142" s="39">
        <v>998.25</v>
      </c>
      <c r="K142" s="40">
        <v>1176</v>
      </c>
      <c r="L142" s="40">
        <v>1186</v>
      </c>
      <c r="M142" s="40">
        <v>561250</v>
      </c>
      <c r="N142" s="40">
        <v>560269700</v>
      </c>
      <c r="O142" s="40">
        <v>561903</v>
      </c>
      <c r="P142" s="40">
        <v>560920338</v>
      </c>
      <c r="Q142" s="40">
        <v>78204000000</v>
      </c>
      <c r="R142" s="39">
        <v>21.04</v>
      </c>
      <c r="S142" s="39">
        <v>7.97</v>
      </c>
      <c r="T142" s="39">
        <v>147.58000000000001</v>
      </c>
      <c r="U142" s="39">
        <v>3.84</v>
      </c>
      <c r="V142" s="39">
        <v>0.84</v>
      </c>
      <c r="W142" s="41">
        <v>66500000</v>
      </c>
      <c r="X142" s="42">
        <v>10</v>
      </c>
      <c r="AI142" s="43" t="s">
        <v>99</v>
      </c>
    </row>
    <row r="143" spans="1:35" ht="14.4" x14ac:dyDescent="0.3">
      <c r="A143" s="43" t="s">
        <v>353</v>
      </c>
      <c r="B143" s="69" t="s">
        <v>611</v>
      </c>
      <c r="C143" s="44">
        <v>19.600000000000001</v>
      </c>
      <c r="D143" s="44">
        <v>19.8</v>
      </c>
      <c r="E143" s="44">
        <v>34.75</v>
      </c>
      <c r="F143" s="44">
        <v>19.600000000000001</v>
      </c>
      <c r="G143" s="44">
        <v>34.25</v>
      </c>
      <c r="H143" s="44">
        <v>14.65</v>
      </c>
      <c r="I143" s="44">
        <v>74.739999999999995</v>
      </c>
      <c r="J143" s="44">
        <v>24.38</v>
      </c>
      <c r="K143" s="44">
        <v>34</v>
      </c>
      <c r="L143" s="44">
        <v>34.25</v>
      </c>
      <c r="M143" s="45">
        <v>14361000</v>
      </c>
      <c r="N143" s="45">
        <v>350135285</v>
      </c>
      <c r="O143" s="45">
        <v>14469765</v>
      </c>
      <c r="P143" s="45">
        <v>353172502.30000001</v>
      </c>
      <c r="Q143" s="45">
        <v>7633997261.75</v>
      </c>
      <c r="R143" s="44">
        <v>24.92</v>
      </c>
      <c r="S143" s="44">
        <v>3.28</v>
      </c>
      <c r="T143" s="44">
        <v>10.43</v>
      </c>
      <c r="U143" s="44" t="s">
        <v>20</v>
      </c>
      <c r="V143" s="44">
        <v>6.49</v>
      </c>
      <c r="W143" s="46">
        <v>222890431</v>
      </c>
      <c r="X143" s="17">
        <v>5</v>
      </c>
      <c r="AI143" s="38" t="s">
        <v>130</v>
      </c>
    </row>
    <row r="144" spans="1:35" ht="14.4" x14ac:dyDescent="0.3">
      <c r="A144" s="38" t="s">
        <v>373</v>
      </c>
      <c r="B144" s="69" t="s">
        <v>611</v>
      </c>
      <c r="C144" s="39">
        <v>350</v>
      </c>
      <c r="D144" s="39">
        <v>350</v>
      </c>
      <c r="E144" s="39">
        <v>516</v>
      </c>
      <c r="F144" s="39">
        <v>345</v>
      </c>
      <c r="G144" s="39">
        <v>476</v>
      </c>
      <c r="H144" s="39">
        <v>126</v>
      </c>
      <c r="I144" s="39">
        <v>36</v>
      </c>
      <c r="J144" s="39">
        <v>395.87</v>
      </c>
      <c r="K144" s="39">
        <v>472</v>
      </c>
      <c r="L144" s="39">
        <v>480</v>
      </c>
      <c r="M144" s="40">
        <v>318000</v>
      </c>
      <c r="N144" s="40">
        <v>125886200</v>
      </c>
      <c r="O144" s="40">
        <v>318365</v>
      </c>
      <c r="P144" s="40">
        <v>126020009</v>
      </c>
      <c r="Q144" s="40">
        <v>9520000000</v>
      </c>
      <c r="R144" s="39">
        <v>13.22</v>
      </c>
      <c r="S144" s="39">
        <v>2.92</v>
      </c>
      <c r="T144" s="39">
        <v>163.21</v>
      </c>
      <c r="U144" s="39">
        <v>2.31</v>
      </c>
      <c r="V144" s="39">
        <v>3.34</v>
      </c>
      <c r="W144" s="41">
        <v>20000000</v>
      </c>
      <c r="X144" s="42">
        <v>10</v>
      </c>
      <c r="AI144" s="43" t="s">
        <v>144</v>
      </c>
    </row>
    <row r="145" spans="1:35" ht="14.4" x14ac:dyDescent="0.3">
      <c r="A145" s="43" t="s">
        <v>436</v>
      </c>
      <c r="B145" s="69" t="s">
        <v>611</v>
      </c>
      <c r="C145" s="44">
        <v>4.9800000000000004</v>
      </c>
      <c r="D145" s="44">
        <v>5</v>
      </c>
      <c r="E145" s="44">
        <v>6.3</v>
      </c>
      <c r="F145" s="44">
        <v>4.5599999999999996</v>
      </c>
      <c r="G145" s="44">
        <v>6.25</v>
      </c>
      <c r="H145" s="44">
        <v>1.27</v>
      </c>
      <c r="I145" s="44">
        <v>25.5</v>
      </c>
      <c r="J145" s="44">
        <v>5.44</v>
      </c>
      <c r="K145" s="44">
        <v>6.2</v>
      </c>
      <c r="L145" s="44">
        <v>6.25</v>
      </c>
      <c r="M145" s="45">
        <v>1850395000</v>
      </c>
      <c r="N145" s="45">
        <v>10057124382</v>
      </c>
      <c r="O145" s="45">
        <v>1876450753</v>
      </c>
      <c r="P145" s="45">
        <v>10203104579.42</v>
      </c>
      <c r="Q145" s="45">
        <v>21953092875</v>
      </c>
      <c r="R145" s="44" t="s">
        <v>21</v>
      </c>
      <c r="S145" s="44">
        <v>5.7</v>
      </c>
      <c r="T145" s="44">
        <v>1.1000000000000001</v>
      </c>
      <c r="U145" s="44" t="s">
        <v>20</v>
      </c>
      <c r="V145" s="44">
        <v>53.42</v>
      </c>
      <c r="W145" s="46">
        <v>3512494860</v>
      </c>
      <c r="X145" s="17">
        <v>1</v>
      </c>
      <c r="AI145" s="38" t="s">
        <v>146</v>
      </c>
    </row>
    <row r="146" spans="1:35" ht="14.4" x14ac:dyDescent="0.3">
      <c r="A146" s="38" t="s">
        <v>437</v>
      </c>
      <c r="B146" s="69" t="s">
        <v>611</v>
      </c>
      <c r="C146" s="39">
        <v>15.7</v>
      </c>
      <c r="D146" s="39">
        <v>15.8</v>
      </c>
      <c r="E146" s="39">
        <v>34.5</v>
      </c>
      <c r="F146" s="39">
        <v>15</v>
      </c>
      <c r="G146" s="39">
        <v>33</v>
      </c>
      <c r="H146" s="39">
        <v>17.3</v>
      </c>
      <c r="I146" s="39">
        <v>110.19</v>
      </c>
      <c r="J146" s="39">
        <v>22.14</v>
      </c>
      <c r="K146" s="39">
        <v>33</v>
      </c>
      <c r="L146" s="39">
        <v>33.5</v>
      </c>
      <c r="M146" s="40">
        <v>6820500</v>
      </c>
      <c r="N146" s="40">
        <v>151039020</v>
      </c>
      <c r="O146" s="40">
        <v>6820682</v>
      </c>
      <c r="P146" s="40">
        <v>151042741.59999999</v>
      </c>
      <c r="Q146" s="40">
        <v>775222932</v>
      </c>
      <c r="R146" s="39">
        <v>28.9</v>
      </c>
      <c r="S146" s="39">
        <v>1.37</v>
      </c>
      <c r="T146" s="39">
        <v>24.15</v>
      </c>
      <c r="U146" s="39">
        <v>1.21</v>
      </c>
      <c r="V146" s="39">
        <v>29.04</v>
      </c>
      <c r="W146" s="41">
        <v>23491604</v>
      </c>
      <c r="X146" s="42">
        <v>10</v>
      </c>
      <c r="AI146" s="43" t="s">
        <v>148</v>
      </c>
    </row>
    <row r="147" spans="1:35" ht="14.4" x14ac:dyDescent="0.3">
      <c r="A147" s="43" t="s">
        <v>440</v>
      </c>
      <c r="B147" s="69" t="s">
        <v>611</v>
      </c>
      <c r="C147" s="44">
        <v>27.25</v>
      </c>
      <c r="D147" s="44">
        <v>27.75</v>
      </c>
      <c r="E147" s="44">
        <v>50.75</v>
      </c>
      <c r="F147" s="44">
        <v>25.5</v>
      </c>
      <c r="G147" s="44">
        <v>48.75</v>
      </c>
      <c r="H147" s="44">
        <v>21.5</v>
      </c>
      <c r="I147" s="44">
        <v>78.900000000000006</v>
      </c>
      <c r="J147" s="44">
        <v>35.96</v>
      </c>
      <c r="K147" s="44">
        <v>48.75</v>
      </c>
      <c r="L147" s="44">
        <v>49</v>
      </c>
      <c r="M147" s="45">
        <v>45963800</v>
      </c>
      <c r="N147" s="45">
        <v>1652899550</v>
      </c>
      <c r="O147" s="45">
        <v>45965100</v>
      </c>
      <c r="P147" s="45">
        <v>1652946353.5</v>
      </c>
      <c r="Q147" s="45">
        <v>14625000000</v>
      </c>
      <c r="R147" s="44">
        <v>22.81</v>
      </c>
      <c r="S147" s="44">
        <v>3.52</v>
      </c>
      <c r="T147" s="44">
        <v>13.86</v>
      </c>
      <c r="U147" s="44">
        <v>1.03</v>
      </c>
      <c r="V147" s="44">
        <v>15.32</v>
      </c>
      <c r="W147" s="46">
        <v>300000000</v>
      </c>
      <c r="X147" s="17">
        <v>1</v>
      </c>
      <c r="AI147" s="38" t="s">
        <v>154</v>
      </c>
    </row>
    <row r="148" spans="1:35" ht="14.4" x14ac:dyDescent="0.3">
      <c r="A148" s="38" t="s">
        <v>473</v>
      </c>
      <c r="B148" s="69" t="s">
        <v>611</v>
      </c>
      <c r="C148" s="39">
        <v>6.2</v>
      </c>
      <c r="D148" s="39">
        <v>6.45</v>
      </c>
      <c r="E148" s="39">
        <v>8.5500000000000007</v>
      </c>
      <c r="F148" s="39">
        <v>4.68</v>
      </c>
      <c r="G148" s="39">
        <v>7.65</v>
      </c>
      <c r="H148" s="39">
        <v>1.45</v>
      </c>
      <c r="I148" s="39">
        <v>23.39</v>
      </c>
      <c r="J148" s="39">
        <v>7.14</v>
      </c>
      <c r="K148" s="39">
        <v>7.4</v>
      </c>
      <c r="L148" s="39">
        <v>7.5</v>
      </c>
      <c r="M148" s="40">
        <v>708700</v>
      </c>
      <c r="N148" s="40">
        <v>5056798</v>
      </c>
      <c r="O148" s="40">
        <v>708875</v>
      </c>
      <c r="P148" s="40">
        <v>5057895.5999999996</v>
      </c>
      <c r="Q148" s="40">
        <v>302698474.19999999</v>
      </c>
      <c r="R148" s="39" t="s">
        <v>21</v>
      </c>
      <c r="S148" s="39">
        <v>2.67</v>
      </c>
      <c r="T148" s="39">
        <v>2.86</v>
      </c>
      <c r="U148" s="39" t="s">
        <v>20</v>
      </c>
      <c r="V148" s="39">
        <v>1.79</v>
      </c>
      <c r="W148" s="41">
        <v>39568428</v>
      </c>
      <c r="X148" s="42">
        <v>10</v>
      </c>
      <c r="AI148" s="43" t="s">
        <v>173</v>
      </c>
    </row>
    <row r="149" spans="1:35" ht="14.4" x14ac:dyDescent="0.3">
      <c r="A149" s="43" t="s">
        <v>487</v>
      </c>
      <c r="B149" s="69" t="s">
        <v>611</v>
      </c>
      <c r="C149" s="44">
        <v>12.9</v>
      </c>
      <c r="D149" s="44">
        <v>13</v>
      </c>
      <c r="E149" s="44">
        <v>14.7</v>
      </c>
      <c r="F149" s="44">
        <v>10.9</v>
      </c>
      <c r="G149" s="44">
        <v>13.8</v>
      </c>
      <c r="H149" s="44">
        <v>0.9</v>
      </c>
      <c r="I149" s="44">
        <v>6.98</v>
      </c>
      <c r="J149" s="44">
        <v>13.36</v>
      </c>
      <c r="K149" s="44">
        <v>13.7</v>
      </c>
      <c r="L149" s="44">
        <v>13.8</v>
      </c>
      <c r="M149" s="45">
        <v>89700100</v>
      </c>
      <c r="N149" s="45">
        <v>1198417490</v>
      </c>
      <c r="O149" s="45">
        <v>89700526</v>
      </c>
      <c r="P149" s="45">
        <v>1198422785.2</v>
      </c>
      <c r="Q149" s="45">
        <v>2090700000</v>
      </c>
      <c r="R149" s="44">
        <v>10.73</v>
      </c>
      <c r="S149" s="44">
        <v>1.93</v>
      </c>
      <c r="T149" s="44">
        <v>7.14</v>
      </c>
      <c r="U149" s="44">
        <v>3.12</v>
      </c>
      <c r="V149" s="44">
        <v>63.49</v>
      </c>
      <c r="W149" s="46">
        <v>151500000</v>
      </c>
      <c r="X149" s="17">
        <v>1</v>
      </c>
      <c r="AI149" s="38" t="s">
        <v>189</v>
      </c>
    </row>
    <row r="150" spans="1:35" ht="14.4" x14ac:dyDescent="0.3">
      <c r="A150" s="61" t="s">
        <v>581</v>
      </c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3"/>
      <c r="V150" s="50"/>
      <c r="W150" s="51"/>
      <c r="X150" s="52"/>
      <c r="AI150" s="43" t="s">
        <v>196</v>
      </c>
    </row>
    <row r="151" spans="1:35" x14ac:dyDescent="0.3">
      <c r="A151" s="22" t="s">
        <v>582</v>
      </c>
      <c r="B151" s="20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4"/>
      <c r="V151" s="35"/>
      <c r="W151" s="36"/>
      <c r="X151" s="37"/>
      <c r="AI151" s="38" t="s">
        <v>199</v>
      </c>
    </row>
    <row r="152" spans="1:35" s="6" customFormat="1" ht="14.4" x14ac:dyDescent="0.3">
      <c r="A152" s="38" t="s">
        <v>26</v>
      </c>
      <c r="B152" s="66" t="s">
        <v>612</v>
      </c>
      <c r="C152" s="39">
        <v>20.100000000000001</v>
      </c>
      <c r="D152" s="39">
        <v>20.100000000000001</v>
      </c>
      <c r="E152" s="39">
        <v>35</v>
      </c>
      <c r="F152" s="39">
        <v>19.8</v>
      </c>
      <c r="G152" s="39">
        <v>27.25</v>
      </c>
      <c r="H152" s="39">
        <v>7.15</v>
      </c>
      <c r="I152" s="39">
        <v>35.57</v>
      </c>
      <c r="J152" s="39">
        <v>26.7</v>
      </c>
      <c r="K152" s="39">
        <v>27.25</v>
      </c>
      <c r="L152" s="39">
        <v>27.5</v>
      </c>
      <c r="M152" s="40">
        <v>145301000</v>
      </c>
      <c r="N152" s="40">
        <v>3879256990</v>
      </c>
      <c r="O152" s="40">
        <v>145367266</v>
      </c>
      <c r="P152" s="40">
        <v>3880942885.25</v>
      </c>
      <c r="Q152" s="40">
        <v>6172514675</v>
      </c>
      <c r="R152" s="39">
        <v>9.33</v>
      </c>
      <c r="S152" s="39">
        <v>1.78</v>
      </c>
      <c r="T152" s="39">
        <v>14.9</v>
      </c>
      <c r="U152" s="39">
        <v>2.2599999999999998</v>
      </c>
      <c r="V152" s="39">
        <v>64.180000000000007</v>
      </c>
      <c r="W152" s="41">
        <v>226514300</v>
      </c>
      <c r="X152" s="42">
        <v>1</v>
      </c>
      <c r="AI152" s="43" t="s">
        <v>205</v>
      </c>
    </row>
    <row r="153" spans="1:35" s="6" customFormat="1" ht="14.4" x14ac:dyDescent="0.3">
      <c r="A153" s="43" t="s">
        <v>40</v>
      </c>
      <c r="B153" s="66" t="s">
        <v>612</v>
      </c>
      <c r="C153" s="44">
        <v>4.68</v>
      </c>
      <c r="D153" s="44">
        <v>4.7</v>
      </c>
      <c r="E153" s="44">
        <v>6.1</v>
      </c>
      <c r="F153" s="44">
        <v>3.98</v>
      </c>
      <c r="G153" s="44">
        <v>3.98</v>
      </c>
      <c r="H153" s="44">
        <v>-0.7</v>
      </c>
      <c r="I153" s="44">
        <v>-14.96</v>
      </c>
      <c r="J153" s="44">
        <v>5.26</v>
      </c>
      <c r="K153" s="44">
        <v>3.98</v>
      </c>
      <c r="L153" s="44">
        <v>4.0199999999999996</v>
      </c>
      <c r="M153" s="45">
        <v>215565200</v>
      </c>
      <c r="N153" s="45">
        <v>1133791587</v>
      </c>
      <c r="O153" s="45">
        <v>215567233</v>
      </c>
      <c r="P153" s="45">
        <v>1133801257.26</v>
      </c>
      <c r="Q153" s="45">
        <v>1313399924.3800001</v>
      </c>
      <c r="R153" s="44">
        <v>16.93</v>
      </c>
      <c r="S153" s="44">
        <v>1.39</v>
      </c>
      <c r="T153" s="44">
        <v>2.87</v>
      </c>
      <c r="U153" s="44">
        <v>3.77</v>
      </c>
      <c r="V153" s="44">
        <v>65.319999999999993</v>
      </c>
      <c r="W153" s="46">
        <v>329999981</v>
      </c>
      <c r="X153" s="17">
        <v>1</v>
      </c>
      <c r="AI153" s="38" t="s">
        <v>236</v>
      </c>
    </row>
    <row r="154" spans="1:35" ht="14.4" x14ac:dyDescent="0.3">
      <c r="A154" s="38" t="s">
        <v>54</v>
      </c>
      <c r="B154" s="66" t="s">
        <v>612</v>
      </c>
      <c r="C154" s="39">
        <v>64.75</v>
      </c>
      <c r="D154" s="39">
        <v>65.5</v>
      </c>
      <c r="E154" s="39">
        <v>75</v>
      </c>
      <c r="F154" s="39">
        <v>65</v>
      </c>
      <c r="G154" s="39">
        <v>69.25</v>
      </c>
      <c r="H154" s="39">
        <v>4.5</v>
      </c>
      <c r="I154" s="39">
        <v>6.95</v>
      </c>
      <c r="J154" s="39">
        <v>70.87</v>
      </c>
      <c r="K154" s="39">
        <v>69.25</v>
      </c>
      <c r="L154" s="39">
        <v>70</v>
      </c>
      <c r="M154" s="40">
        <v>530300</v>
      </c>
      <c r="N154" s="40">
        <v>37583650</v>
      </c>
      <c r="O154" s="40">
        <v>530314</v>
      </c>
      <c r="P154" s="40">
        <v>37584674.75</v>
      </c>
      <c r="Q154" s="40">
        <v>1385000000</v>
      </c>
      <c r="R154" s="39" t="s">
        <v>21</v>
      </c>
      <c r="S154" s="39">
        <v>0.93</v>
      </c>
      <c r="T154" s="39">
        <v>74.52</v>
      </c>
      <c r="U154" s="39">
        <v>2.89</v>
      </c>
      <c r="V154" s="39">
        <v>2.65</v>
      </c>
      <c r="W154" s="41">
        <v>20000000</v>
      </c>
      <c r="X154" s="42">
        <v>10</v>
      </c>
      <c r="AI154" s="43" t="s">
        <v>242</v>
      </c>
    </row>
    <row r="155" spans="1:35" ht="14.4" x14ac:dyDescent="0.3">
      <c r="A155" s="43" t="s">
        <v>116</v>
      </c>
      <c r="B155" s="66" t="s">
        <v>612</v>
      </c>
      <c r="C155" s="44">
        <v>4.62</v>
      </c>
      <c r="D155" s="44">
        <v>4.74</v>
      </c>
      <c r="E155" s="44">
        <v>4.76</v>
      </c>
      <c r="F155" s="44">
        <v>2.8</v>
      </c>
      <c r="G155" s="44">
        <v>2.84</v>
      </c>
      <c r="H155" s="44">
        <v>-1.78</v>
      </c>
      <c r="I155" s="44">
        <v>-38.53</v>
      </c>
      <c r="J155" s="44">
        <v>3.98</v>
      </c>
      <c r="K155" s="44">
        <v>2.84</v>
      </c>
      <c r="L155" s="44">
        <v>2.86</v>
      </c>
      <c r="M155" s="45">
        <v>366636600</v>
      </c>
      <c r="N155" s="45">
        <v>1457742752</v>
      </c>
      <c r="O155" s="45">
        <v>366636706</v>
      </c>
      <c r="P155" s="45">
        <v>1457743176.8399999</v>
      </c>
      <c r="Q155" s="45">
        <v>932705870.39999998</v>
      </c>
      <c r="R155" s="44">
        <v>12.3</v>
      </c>
      <c r="S155" s="44">
        <v>1.39</v>
      </c>
      <c r="T155" s="44">
        <v>2.0499999999999998</v>
      </c>
      <c r="U155" s="44">
        <v>0.36</v>
      </c>
      <c r="V155" s="44">
        <v>111.64</v>
      </c>
      <c r="W155" s="46">
        <v>328417560</v>
      </c>
      <c r="X155" s="17">
        <v>1</v>
      </c>
      <c r="AI155" s="38" t="s">
        <v>251</v>
      </c>
    </row>
    <row r="156" spans="1:35" ht="14.4" x14ac:dyDescent="0.3">
      <c r="A156" s="38" t="s">
        <v>128</v>
      </c>
      <c r="B156" s="66" t="s">
        <v>612</v>
      </c>
      <c r="C156" s="39">
        <v>3.16</v>
      </c>
      <c r="D156" s="39">
        <v>3.16</v>
      </c>
      <c r="E156" s="39">
        <v>6</v>
      </c>
      <c r="F156" s="39">
        <v>3.08</v>
      </c>
      <c r="G156" s="39">
        <v>4.3600000000000003</v>
      </c>
      <c r="H156" s="39">
        <v>1.2</v>
      </c>
      <c r="I156" s="39">
        <v>37.97</v>
      </c>
      <c r="J156" s="39">
        <v>4.09</v>
      </c>
      <c r="K156" s="39">
        <v>4.3600000000000003</v>
      </c>
      <c r="L156" s="39">
        <v>4.38</v>
      </c>
      <c r="M156" s="40">
        <v>161113700</v>
      </c>
      <c r="N156" s="40">
        <v>659708379</v>
      </c>
      <c r="O156" s="40">
        <v>161113777</v>
      </c>
      <c r="P156" s="40">
        <v>659708656.61000001</v>
      </c>
      <c r="Q156" s="40">
        <v>1246497966.4400001</v>
      </c>
      <c r="R156" s="39">
        <v>11.08</v>
      </c>
      <c r="S156" s="39">
        <v>1.98</v>
      </c>
      <c r="T156" s="39">
        <v>2.2000000000000002</v>
      </c>
      <c r="U156" s="39">
        <v>5.05</v>
      </c>
      <c r="V156" s="39">
        <v>56.35</v>
      </c>
      <c r="W156" s="41">
        <v>285894029</v>
      </c>
      <c r="X156" s="42">
        <v>1</v>
      </c>
      <c r="AI156" s="43" t="s">
        <v>282</v>
      </c>
    </row>
    <row r="157" spans="1:35" ht="14.4" x14ac:dyDescent="0.3">
      <c r="A157" s="43" t="s">
        <v>164</v>
      </c>
      <c r="B157" s="66" t="s">
        <v>612</v>
      </c>
      <c r="C157" s="44">
        <v>386</v>
      </c>
      <c r="D157" s="44">
        <v>386</v>
      </c>
      <c r="E157" s="44">
        <v>500</v>
      </c>
      <c r="F157" s="44">
        <v>386</v>
      </c>
      <c r="G157" s="44">
        <v>478</v>
      </c>
      <c r="H157" s="44">
        <v>92</v>
      </c>
      <c r="I157" s="44">
        <v>23.83</v>
      </c>
      <c r="J157" s="44">
        <v>444.21</v>
      </c>
      <c r="K157" s="44">
        <v>462</v>
      </c>
      <c r="L157" s="44">
        <v>476</v>
      </c>
      <c r="M157" s="45">
        <v>177900</v>
      </c>
      <c r="N157" s="45">
        <v>79024200</v>
      </c>
      <c r="O157" s="45">
        <v>178486</v>
      </c>
      <c r="P157" s="45">
        <v>79287722</v>
      </c>
      <c r="Q157" s="45">
        <v>3537200000</v>
      </c>
      <c r="R157" s="44">
        <v>3.97</v>
      </c>
      <c r="S157" s="44">
        <v>1.04</v>
      </c>
      <c r="T157" s="44">
        <v>461.05</v>
      </c>
      <c r="U157" s="44">
        <v>13.18</v>
      </c>
      <c r="V157" s="44">
        <v>2.41</v>
      </c>
      <c r="W157" s="46">
        <v>7400000</v>
      </c>
      <c r="X157" s="17">
        <v>10</v>
      </c>
      <c r="AI157" s="38" t="s">
        <v>291</v>
      </c>
    </row>
    <row r="158" spans="1:35" ht="14.4" x14ac:dyDescent="0.3">
      <c r="A158" s="38" t="s">
        <v>167</v>
      </c>
      <c r="B158" s="66" t="s">
        <v>612</v>
      </c>
      <c r="C158" s="39">
        <v>2.42</v>
      </c>
      <c r="D158" s="39">
        <v>2.44</v>
      </c>
      <c r="E158" s="39">
        <v>3.62</v>
      </c>
      <c r="F158" s="39">
        <v>2.42</v>
      </c>
      <c r="G158" s="39">
        <v>2.66</v>
      </c>
      <c r="H158" s="39">
        <v>0.24</v>
      </c>
      <c r="I158" s="39">
        <v>9.92</v>
      </c>
      <c r="J158" s="39">
        <v>3.04</v>
      </c>
      <c r="K158" s="39">
        <v>2.64</v>
      </c>
      <c r="L158" s="39">
        <v>2.66</v>
      </c>
      <c r="M158" s="40">
        <v>1036943700</v>
      </c>
      <c r="N158" s="40">
        <v>3155614796</v>
      </c>
      <c r="O158" s="40">
        <v>1036943939</v>
      </c>
      <c r="P158" s="40">
        <v>3155615500.1799998</v>
      </c>
      <c r="Q158" s="40">
        <v>1751435238</v>
      </c>
      <c r="R158" s="39">
        <v>11.73</v>
      </c>
      <c r="S158" s="39">
        <v>1.07</v>
      </c>
      <c r="T158" s="39">
        <v>2.4900000000000002</v>
      </c>
      <c r="U158" s="39">
        <v>3.01</v>
      </c>
      <c r="V158" s="39">
        <v>157.49</v>
      </c>
      <c r="W158" s="41">
        <v>658434300</v>
      </c>
      <c r="X158" s="42">
        <v>1</v>
      </c>
      <c r="AI158" s="43" t="s">
        <v>296</v>
      </c>
    </row>
    <row r="159" spans="1:35" ht="14.4" x14ac:dyDescent="0.3">
      <c r="A159" s="43" t="s">
        <v>174</v>
      </c>
      <c r="B159" s="66" t="s">
        <v>612</v>
      </c>
      <c r="C159" s="44">
        <v>9.35</v>
      </c>
      <c r="D159" s="44">
        <v>9.4499999999999993</v>
      </c>
      <c r="E159" s="44">
        <v>10.199999999999999</v>
      </c>
      <c r="F159" s="44">
        <v>7.75</v>
      </c>
      <c r="G159" s="44">
        <v>7.85</v>
      </c>
      <c r="H159" s="44">
        <v>-1.5</v>
      </c>
      <c r="I159" s="44">
        <v>-16.04</v>
      </c>
      <c r="J159" s="44">
        <v>9.31</v>
      </c>
      <c r="K159" s="44">
        <v>7.85</v>
      </c>
      <c r="L159" s="44">
        <v>7.9</v>
      </c>
      <c r="M159" s="45">
        <v>64053100</v>
      </c>
      <c r="N159" s="45">
        <v>596291420</v>
      </c>
      <c r="O159" s="45">
        <v>64059779</v>
      </c>
      <c r="P159" s="45">
        <v>596351678.60000002</v>
      </c>
      <c r="Q159" s="45">
        <v>2747493955.5</v>
      </c>
      <c r="R159" s="44">
        <v>14.42</v>
      </c>
      <c r="S159" s="44">
        <v>3.33</v>
      </c>
      <c r="T159" s="44">
        <v>2.2999999999999998</v>
      </c>
      <c r="U159" s="44">
        <v>1.83</v>
      </c>
      <c r="V159" s="44">
        <v>18.3</v>
      </c>
      <c r="W159" s="46">
        <v>349999230</v>
      </c>
      <c r="X159" s="17">
        <v>1</v>
      </c>
      <c r="AI159" s="38" t="s">
        <v>432</v>
      </c>
    </row>
    <row r="160" spans="1:35" ht="14.4" x14ac:dyDescent="0.3">
      <c r="A160" s="38" t="s">
        <v>179</v>
      </c>
      <c r="B160" s="66" t="s">
        <v>612</v>
      </c>
      <c r="C160" s="39">
        <v>15.4</v>
      </c>
      <c r="D160" s="39">
        <v>15.4</v>
      </c>
      <c r="E160" s="39">
        <v>24.6</v>
      </c>
      <c r="F160" s="39">
        <v>15.4</v>
      </c>
      <c r="G160" s="39">
        <v>22.2</v>
      </c>
      <c r="H160" s="39">
        <v>6.8</v>
      </c>
      <c r="I160" s="39">
        <v>44.16</v>
      </c>
      <c r="J160" s="39">
        <v>19.3</v>
      </c>
      <c r="K160" s="39">
        <v>21.7</v>
      </c>
      <c r="L160" s="39">
        <v>22.2</v>
      </c>
      <c r="M160" s="40">
        <v>11764300</v>
      </c>
      <c r="N160" s="40">
        <v>227028890</v>
      </c>
      <c r="O160" s="40">
        <v>11764487</v>
      </c>
      <c r="P160" s="40">
        <v>227032320.69999999</v>
      </c>
      <c r="Q160" s="40">
        <v>4440000000</v>
      </c>
      <c r="R160" s="39">
        <v>12.68</v>
      </c>
      <c r="S160" s="39">
        <v>2.0099999999999998</v>
      </c>
      <c r="T160" s="39">
        <v>11.05</v>
      </c>
      <c r="U160" s="39">
        <v>0.92</v>
      </c>
      <c r="V160" s="39">
        <v>5.88</v>
      </c>
      <c r="W160" s="41">
        <v>200000000</v>
      </c>
      <c r="X160" s="42">
        <v>1</v>
      </c>
      <c r="AI160" s="43" t="s">
        <v>444</v>
      </c>
    </row>
    <row r="161" spans="1:35" ht="14.4" x14ac:dyDescent="0.3">
      <c r="A161" s="43" t="s">
        <v>342</v>
      </c>
      <c r="B161" s="66" t="s">
        <v>612</v>
      </c>
      <c r="C161" s="44">
        <v>30.5</v>
      </c>
      <c r="D161" s="44">
        <v>31</v>
      </c>
      <c r="E161" s="44">
        <v>43.75</v>
      </c>
      <c r="F161" s="44">
        <v>25.75</v>
      </c>
      <c r="G161" s="44">
        <v>26</v>
      </c>
      <c r="H161" s="44">
        <v>-4.5</v>
      </c>
      <c r="I161" s="44">
        <v>-14.75</v>
      </c>
      <c r="J161" s="44">
        <v>35.67</v>
      </c>
      <c r="K161" s="44">
        <v>26</v>
      </c>
      <c r="L161" s="44">
        <v>26.25</v>
      </c>
      <c r="M161" s="45">
        <v>359332900</v>
      </c>
      <c r="N161" s="45">
        <v>12817818700</v>
      </c>
      <c r="O161" s="45">
        <v>381539939</v>
      </c>
      <c r="P161" s="45">
        <v>13501502525.75</v>
      </c>
      <c r="Q161" s="45">
        <v>8838884262</v>
      </c>
      <c r="R161" s="44">
        <v>13.04</v>
      </c>
      <c r="S161" s="44">
        <v>2.21</v>
      </c>
      <c r="T161" s="44">
        <v>11.78</v>
      </c>
      <c r="U161" s="44">
        <v>2.2200000000000002</v>
      </c>
      <c r="V161" s="44">
        <v>112.24</v>
      </c>
      <c r="W161" s="46">
        <v>339957087</v>
      </c>
      <c r="X161" s="17">
        <v>1</v>
      </c>
      <c r="AI161" s="38" t="s">
        <v>453</v>
      </c>
    </row>
    <row r="162" spans="1:35" ht="14.4" x14ac:dyDescent="0.3">
      <c r="A162" s="38" t="s">
        <v>356</v>
      </c>
      <c r="B162" s="66" t="s">
        <v>612</v>
      </c>
      <c r="C162" s="39">
        <v>0.22</v>
      </c>
      <c r="D162" s="39" t="s">
        <v>20</v>
      </c>
      <c r="E162" s="39" t="s">
        <v>20</v>
      </c>
      <c r="F162" s="39" t="s">
        <v>20</v>
      </c>
      <c r="G162" s="39" t="s">
        <v>20</v>
      </c>
      <c r="H162" s="39" t="s">
        <v>20</v>
      </c>
      <c r="I162" s="39" t="s">
        <v>20</v>
      </c>
      <c r="J162" s="39" t="s">
        <v>20</v>
      </c>
      <c r="K162" s="39" t="s">
        <v>20</v>
      </c>
      <c r="L162" s="39" t="s">
        <v>20</v>
      </c>
      <c r="M162" s="40" t="s">
        <v>20</v>
      </c>
      <c r="N162" s="40" t="s">
        <v>20</v>
      </c>
      <c r="O162" s="40" t="s">
        <v>20</v>
      </c>
      <c r="P162" s="40" t="s">
        <v>20</v>
      </c>
      <c r="Q162" s="40">
        <v>135920439.81999999</v>
      </c>
      <c r="R162" s="39" t="s">
        <v>21</v>
      </c>
      <c r="S162" s="39" t="s">
        <v>21</v>
      </c>
      <c r="T162" s="39">
        <v>-0.93</v>
      </c>
      <c r="U162" s="39" t="s">
        <v>20</v>
      </c>
      <c r="V162" s="39" t="s">
        <v>20</v>
      </c>
      <c r="W162" s="41">
        <v>617820182</v>
      </c>
      <c r="X162" s="42">
        <v>1</v>
      </c>
      <c r="AI162" s="43" t="s">
        <v>498</v>
      </c>
    </row>
    <row r="163" spans="1:35" ht="14.4" x14ac:dyDescent="0.3">
      <c r="A163" s="43" t="s">
        <v>371</v>
      </c>
      <c r="B163" s="66" t="s">
        <v>612</v>
      </c>
      <c r="C163" s="44">
        <v>1.1299999999999999</v>
      </c>
      <c r="D163" s="44" t="s">
        <v>20</v>
      </c>
      <c r="E163" s="44" t="s">
        <v>20</v>
      </c>
      <c r="F163" s="44" t="s">
        <v>20</v>
      </c>
      <c r="G163" s="44" t="s">
        <v>20</v>
      </c>
      <c r="H163" s="44" t="s">
        <v>20</v>
      </c>
      <c r="I163" s="44" t="s">
        <v>20</v>
      </c>
      <c r="J163" s="44" t="s">
        <v>20</v>
      </c>
      <c r="K163" s="44" t="s">
        <v>20</v>
      </c>
      <c r="L163" s="44" t="s">
        <v>20</v>
      </c>
      <c r="M163" s="45" t="s">
        <v>20</v>
      </c>
      <c r="N163" s="45" t="s">
        <v>20</v>
      </c>
      <c r="O163" s="45" t="s">
        <v>20</v>
      </c>
      <c r="P163" s="45" t="s">
        <v>20</v>
      </c>
      <c r="Q163" s="45">
        <v>266178718.44</v>
      </c>
      <c r="R163" s="44" t="s">
        <v>21</v>
      </c>
      <c r="S163" s="44" t="s">
        <v>21</v>
      </c>
      <c r="T163" s="44">
        <v>-0.46</v>
      </c>
      <c r="U163" s="44" t="s">
        <v>20</v>
      </c>
      <c r="V163" s="44" t="s">
        <v>20</v>
      </c>
      <c r="W163" s="46">
        <v>235556388</v>
      </c>
      <c r="X163" s="17">
        <v>10</v>
      </c>
      <c r="AI163" s="38" t="s">
        <v>503</v>
      </c>
    </row>
    <row r="164" spans="1:35" ht="14.4" x14ac:dyDescent="0.3">
      <c r="A164" s="38" t="s">
        <v>385</v>
      </c>
      <c r="B164" s="66" t="s">
        <v>612</v>
      </c>
      <c r="C164" s="39">
        <v>129</v>
      </c>
      <c r="D164" s="39">
        <v>130</v>
      </c>
      <c r="E164" s="39">
        <v>202</v>
      </c>
      <c r="F164" s="39">
        <v>17</v>
      </c>
      <c r="G164" s="39">
        <v>17.5</v>
      </c>
      <c r="H164" s="39">
        <v>-111.5</v>
      </c>
      <c r="I164" s="39">
        <v>-86.43</v>
      </c>
      <c r="J164" s="39">
        <v>67.98</v>
      </c>
      <c r="K164" s="39">
        <v>17.5</v>
      </c>
      <c r="L164" s="39">
        <v>17.899999999999999</v>
      </c>
      <c r="M164" s="40">
        <v>398400</v>
      </c>
      <c r="N164" s="40">
        <v>27083720</v>
      </c>
      <c r="O164" s="40">
        <v>398676</v>
      </c>
      <c r="P164" s="40">
        <v>27109085.5</v>
      </c>
      <c r="Q164" s="40">
        <v>6037500000</v>
      </c>
      <c r="R164" s="39">
        <v>10.35</v>
      </c>
      <c r="S164" s="39">
        <v>1.55</v>
      </c>
      <c r="T164" s="39">
        <v>11.26</v>
      </c>
      <c r="U164" s="39">
        <v>5.14</v>
      </c>
      <c r="V164" s="39">
        <v>0.56000000000000005</v>
      </c>
      <c r="W164" s="41">
        <v>345000000</v>
      </c>
      <c r="X164" s="42">
        <v>1</v>
      </c>
      <c r="AI164" s="43" t="s">
        <v>524</v>
      </c>
    </row>
    <row r="165" spans="1:35" x14ac:dyDescent="0.3">
      <c r="A165" s="43" t="s">
        <v>398</v>
      </c>
      <c r="B165" s="66" t="s">
        <v>612</v>
      </c>
      <c r="C165" s="44">
        <v>217</v>
      </c>
      <c r="D165" s="44">
        <v>218</v>
      </c>
      <c r="E165" s="44">
        <v>262</v>
      </c>
      <c r="F165" s="44">
        <v>213</v>
      </c>
      <c r="G165" s="44">
        <v>261</v>
      </c>
      <c r="H165" s="44">
        <v>44</v>
      </c>
      <c r="I165" s="44">
        <v>20.28</v>
      </c>
      <c r="J165" s="44">
        <v>240.38</v>
      </c>
      <c r="K165" s="44">
        <v>260</v>
      </c>
      <c r="L165" s="44">
        <v>261</v>
      </c>
      <c r="M165" s="45">
        <v>3586000</v>
      </c>
      <c r="N165" s="45">
        <v>862018400</v>
      </c>
      <c r="O165" s="45">
        <v>3588132</v>
      </c>
      <c r="P165" s="45">
        <v>862540744</v>
      </c>
      <c r="Q165" s="45">
        <v>19999125000</v>
      </c>
      <c r="R165" s="44">
        <v>12.86</v>
      </c>
      <c r="S165" s="44">
        <v>2.13</v>
      </c>
      <c r="T165" s="44">
        <v>122.76</v>
      </c>
      <c r="U165" s="44">
        <v>1.1499999999999999</v>
      </c>
      <c r="V165" s="44">
        <v>4.68</v>
      </c>
      <c r="W165" s="46">
        <v>76625000</v>
      </c>
      <c r="X165" s="17">
        <v>5</v>
      </c>
      <c r="AI165" s="25" t="s">
        <v>580</v>
      </c>
    </row>
    <row r="166" spans="1:35" ht="14.4" x14ac:dyDescent="0.3">
      <c r="A166" s="38" t="s">
        <v>446</v>
      </c>
      <c r="B166" s="66" t="s">
        <v>612</v>
      </c>
      <c r="C166" s="39">
        <v>4.08</v>
      </c>
      <c r="D166" s="39">
        <v>4.12</v>
      </c>
      <c r="E166" s="39">
        <v>4.54</v>
      </c>
      <c r="F166" s="39">
        <v>3.62</v>
      </c>
      <c r="G166" s="39">
        <v>3.86</v>
      </c>
      <c r="H166" s="39">
        <v>-0.22</v>
      </c>
      <c r="I166" s="39">
        <v>-5.39</v>
      </c>
      <c r="J166" s="39">
        <v>4.22</v>
      </c>
      <c r="K166" s="39">
        <v>3.86</v>
      </c>
      <c r="L166" s="39">
        <v>3.9</v>
      </c>
      <c r="M166" s="40">
        <v>69973200</v>
      </c>
      <c r="N166" s="40">
        <v>294950190</v>
      </c>
      <c r="O166" s="40">
        <v>69973205</v>
      </c>
      <c r="P166" s="40">
        <v>294950209.69</v>
      </c>
      <c r="Q166" s="40">
        <v>826040000</v>
      </c>
      <c r="R166" s="39">
        <v>9.89</v>
      </c>
      <c r="S166" s="39">
        <v>1.65</v>
      </c>
      <c r="T166" s="39">
        <v>2.33</v>
      </c>
      <c r="U166" s="39">
        <v>4.66</v>
      </c>
      <c r="V166" s="39">
        <v>32.700000000000003</v>
      </c>
      <c r="W166" s="41">
        <v>214000000</v>
      </c>
      <c r="X166" s="42">
        <v>1</v>
      </c>
      <c r="AI166" s="43" t="s">
        <v>51</v>
      </c>
    </row>
    <row r="167" spans="1:35" ht="14.4" x14ac:dyDescent="0.3">
      <c r="A167" s="43" t="s">
        <v>455</v>
      </c>
      <c r="B167" s="66" t="s">
        <v>612</v>
      </c>
      <c r="C167" s="44">
        <v>17.399999999999999</v>
      </c>
      <c r="D167" s="44">
        <v>17.5</v>
      </c>
      <c r="E167" s="44">
        <v>29.25</v>
      </c>
      <c r="F167" s="44">
        <v>17.3</v>
      </c>
      <c r="G167" s="44">
        <v>23.4</v>
      </c>
      <c r="H167" s="44">
        <v>6</v>
      </c>
      <c r="I167" s="44">
        <v>34.479999999999997</v>
      </c>
      <c r="J167" s="44">
        <v>22.66</v>
      </c>
      <c r="K167" s="44">
        <v>23.4</v>
      </c>
      <c r="L167" s="44">
        <v>23.5</v>
      </c>
      <c r="M167" s="45">
        <v>63512900</v>
      </c>
      <c r="N167" s="45">
        <v>1439178320</v>
      </c>
      <c r="O167" s="45">
        <v>64113648</v>
      </c>
      <c r="P167" s="45">
        <v>1450354316.45</v>
      </c>
      <c r="Q167" s="45">
        <v>1158585175.8</v>
      </c>
      <c r="R167" s="44">
        <v>11.18</v>
      </c>
      <c r="S167" s="44">
        <v>2.33</v>
      </c>
      <c r="T167" s="44">
        <v>10.06</v>
      </c>
      <c r="U167" s="44">
        <v>0.39</v>
      </c>
      <c r="V167" s="44">
        <v>129.49</v>
      </c>
      <c r="W167" s="46">
        <v>49512187</v>
      </c>
      <c r="X167" s="17">
        <v>5</v>
      </c>
      <c r="AI167" s="38" t="s">
        <v>67</v>
      </c>
    </row>
    <row r="168" spans="1:35" ht="14.4" x14ac:dyDescent="0.3">
      <c r="A168" s="38" t="s">
        <v>470</v>
      </c>
      <c r="B168" s="66" t="s">
        <v>612</v>
      </c>
      <c r="C168" s="39">
        <v>11.7</v>
      </c>
      <c r="D168" s="39">
        <v>11.7</v>
      </c>
      <c r="E168" s="39">
        <v>14.7</v>
      </c>
      <c r="F168" s="39">
        <v>11.5</v>
      </c>
      <c r="G168" s="39">
        <v>13.1</v>
      </c>
      <c r="H168" s="39">
        <v>1.4</v>
      </c>
      <c r="I168" s="39">
        <v>11.97</v>
      </c>
      <c r="J168" s="39">
        <v>12.82</v>
      </c>
      <c r="K168" s="39">
        <v>13.1</v>
      </c>
      <c r="L168" s="39">
        <v>13.2</v>
      </c>
      <c r="M168" s="40">
        <v>58855700</v>
      </c>
      <c r="N168" s="40">
        <v>754322520</v>
      </c>
      <c r="O168" s="40">
        <v>58855951</v>
      </c>
      <c r="P168" s="40">
        <v>754325559</v>
      </c>
      <c r="Q168" s="40">
        <v>6570822410.6999998</v>
      </c>
      <c r="R168" s="39">
        <v>11.61</v>
      </c>
      <c r="S168" s="39">
        <v>2.15</v>
      </c>
      <c r="T168" s="39">
        <v>6.08</v>
      </c>
      <c r="U168" s="39">
        <v>4.58</v>
      </c>
      <c r="V168" s="39">
        <v>11.73</v>
      </c>
      <c r="W168" s="41">
        <v>501589497</v>
      </c>
      <c r="X168" s="42">
        <v>1</v>
      </c>
      <c r="AI168" s="43" t="s">
        <v>69</v>
      </c>
    </row>
    <row r="169" spans="1:35" ht="14.4" x14ac:dyDescent="0.3">
      <c r="A169" s="43" t="s">
        <v>472</v>
      </c>
      <c r="B169" s="66" t="s">
        <v>612</v>
      </c>
      <c r="C169" s="44">
        <v>12.5</v>
      </c>
      <c r="D169" s="44">
        <v>12.6</v>
      </c>
      <c r="E169" s="44">
        <v>18.2</v>
      </c>
      <c r="F169" s="44">
        <v>12.3</v>
      </c>
      <c r="G169" s="44">
        <v>16.8</v>
      </c>
      <c r="H169" s="44">
        <v>4.3</v>
      </c>
      <c r="I169" s="44">
        <v>34.4</v>
      </c>
      <c r="J169" s="44">
        <v>15.22</v>
      </c>
      <c r="K169" s="44">
        <v>16.5</v>
      </c>
      <c r="L169" s="44">
        <v>16.8</v>
      </c>
      <c r="M169" s="45">
        <v>26042700</v>
      </c>
      <c r="N169" s="45">
        <v>396276780</v>
      </c>
      <c r="O169" s="45">
        <v>26042711</v>
      </c>
      <c r="P169" s="45">
        <v>396276938.44999999</v>
      </c>
      <c r="Q169" s="45">
        <v>4364640000</v>
      </c>
      <c r="R169" s="44">
        <v>15.31</v>
      </c>
      <c r="S169" s="44">
        <v>2.71</v>
      </c>
      <c r="T169" s="44">
        <v>6.2</v>
      </c>
      <c r="U169" s="44">
        <v>2.98</v>
      </c>
      <c r="V169" s="44">
        <v>10.02</v>
      </c>
      <c r="W169" s="46">
        <v>259800000</v>
      </c>
      <c r="X169" s="17">
        <v>1</v>
      </c>
      <c r="AI169" s="38" t="s">
        <v>80</v>
      </c>
    </row>
    <row r="170" spans="1:35" ht="14.4" x14ac:dyDescent="0.3">
      <c r="A170" s="38" t="s">
        <v>523</v>
      </c>
      <c r="B170" s="66" t="s">
        <v>612</v>
      </c>
      <c r="C170" s="39">
        <v>0.28999999999999998</v>
      </c>
      <c r="D170" s="39" t="s">
        <v>20</v>
      </c>
      <c r="E170" s="39" t="s">
        <v>20</v>
      </c>
      <c r="F170" s="39" t="s">
        <v>20</v>
      </c>
      <c r="G170" s="39" t="s">
        <v>20</v>
      </c>
      <c r="H170" s="39" t="s">
        <v>20</v>
      </c>
      <c r="I170" s="39" t="s">
        <v>20</v>
      </c>
      <c r="J170" s="39" t="s">
        <v>20</v>
      </c>
      <c r="K170" s="39" t="s">
        <v>20</v>
      </c>
      <c r="L170" s="39" t="s">
        <v>20</v>
      </c>
      <c r="M170" s="40" t="s">
        <v>20</v>
      </c>
      <c r="N170" s="40" t="s">
        <v>20</v>
      </c>
      <c r="O170" s="40" t="s">
        <v>20</v>
      </c>
      <c r="P170" s="40" t="s">
        <v>20</v>
      </c>
      <c r="Q170" s="40">
        <v>464000000</v>
      </c>
      <c r="R170" s="39" t="s">
        <v>21</v>
      </c>
      <c r="S170" s="39">
        <v>322.58</v>
      </c>
      <c r="T170" s="39" t="s">
        <v>20</v>
      </c>
      <c r="U170" s="39" t="s">
        <v>20</v>
      </c>
      <c r="V170" s="39" t="s">
        <v>20</v>
      </c>
      <c r="W170" s="41">
        <v>1600000000</v>
      </c>
      <c r="X170" s="42">
        <v>1</v>
      </c>
      <c r="AI170" s="43" t="s">
        <v>90</v>
      </c>
    </row>
    <row r="171" spans="1:35" ht="14.4" customHeight="1" x14ac:dyDescent="0.3">
      <c r="A171" s="22" t="s">
        <v>583</v>
      </c>
      <c r="B171" s="20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4"/>
      <c r="V171" s="47"/>
      <c r="W171" s="48"/>
      <c r="X171" s="49"/>
      <c r="AI171" s="38" t="s">
        <v>177</v>
      </c>
    </row>
    <row r="172" spans="1:35" ht="14.4" x14ac:dyDescent="0.3">
      <c r="A172" s="38" t="s">
        <v>115</v>
      </c>
      <c r="B172" s="66" t="s">
        <v>646</v>
      </c>
      <c r="C172" s="39">
        <v>11.5</v>
      </c>
      <c r="D172" s="39">
        <v>11.6</v>
      </c>
      <c r="E172" s="39">
        <v>20.8</v>
      </c>
      <c r="F172" s="39">
        <v>11.5</v>
      </c>
      <c r="G172" s="39">
        <v>14.6</v>
      </c>
      <c r="H172" s="39">
        <v>3.1</v>
      </c>
      <c r="I172" s="39">
        <v>26.96</v>
      </c>
      <c r="J172" s="39">
        <v>15.78</v>
      </c>
      <c r="K172" s="39">
        <v>14.6</v>
      </c>
      <c r="L172" s="39">
        <v>14.8</v>
      </c>
      <c r="M172" s="40">
        <v>435515200</v>
      </c>
      <c r="N172" s="40">
        <v>6871309000</v>
      </c>
      <c r="O172" s="40">
        <v>435516395</v>
      </c>
      <c r="P172" s="40">
        <v>6871326166.3000002</v>
      </c>
      <c r="Q172" s="40">
        <v>5809431746.3999996</v>
      </c>
      <c r="R172" s="39">
        <v>10.92</v>
      </c>
      <c r="S172" s="39">
        <v>1.36</v>
      </c>
      <c r="T172" s="39">
        <v>10.7</v>
      </c>
      <c r="U172" s="39">
        <v>4.1100000000000003</v>
      </c>
      <c r="V172" s="39">
        <v>109.45</v>
      </c>
      <c r="W172" s="41">
        <v>397906284</v>
      </c>
      <c r="X172" s="42">
        <v>5</v>
      </c>
      <c r="AI172" s="43" t="s">
        <v>262</v>
      </c>
    </row>
    <row r="173" spans="1:35" ht="14.4" customHeight="1" x14ac:dyDescent="0.3">
      <c r="A173" s="43" t="s">
        <v>143</v>
      </c>
      <c r="B173" s="66" t="s">
        <v>646</v>
      </c>
      <c r="C173" s="44">
        <v>15.5</v>
      </c>
      <c r="D173" s="44">
        <v>15.6</v>
      </c>
      <c r="E173" s="44">
        <v>17</v>
      </c>
      <c r="F173" s="44">
        <v>13.7</v>
      </c>
      <c r="G173" s="44">
        <v>15.8</v>
      </c>
      <c r="H173" s="44">
        <v>0.3</v>
      </c>
      <c r="I173" s="44">
        <v>1.94</v>
      </c>
      <c r="J173" s="44">
        <v>15.09</v>
      </c>
      <c r="K173" s="44">
        <v>15.5</v>
      </c>
      <c r="L173" s="44">
        <v>15.9</v>
      </c>
      <c r="M173" s="45">
        <v>435500</v>
      </c>
      <c r="N173" s="45">
        <v>6569880</v>
      </c>
      <c r="O173" s="45">
        <v>435591</v>
      </c>
      <c r="P173" s="45">
        <v>6571277.2000000002</v>
      </c>
      <c r="Q173" s="45">
        <v>758400000</v>
      </c>
      <c r="R173" s="44">
        <v>20.81</v>
      </c>
      <c r="S173" s="44">
        <v>0.66</v>
      </c>
      <c r="T173" s="44">
        <v>24.01</v>
      </c>
      <c r="U173" s="44" t="s">
        <v>20</v>
      </c>
      <c r="V173" s="44">
        <v>0.91</v>
      </c>
      <c r="W173" s="46">
        <v>48000000</v>
      </c>
      <c r="X173" s="17">
        <v>10</v>
      </c>
      <c r="AI173" s="38" t="s">
        <v>269</v>
      </c>
    </row>
    <row r="174" spans="1:35" ht="14.4" x14ac:dyDescent="0.3">
      <c r="A174" s="38" t="s">
        <v>201</v>
      </c>
      <c r="B174" s="66" t="s">
        <v>646</v>
      </c>
      <c r="C174" s="39">
        <v>4.96</v>
      </c>
      <c r="D174" s="39">
        <v>4.96</v>
      </c>
      <c r="E174" s="39">
        <v>5.7</v>
      </c>
      <c r="F174" s="39">
        <v>3.6</v>
      </c>
      <c r="G174" s="39">
        <v>4.3600000000000003</v>
      </c>
      <c r="H174" s="39">
        <v>-0.6</v>
      </c>
      <c r="I174" s="39">
        <v>-12.1</v>
      </c>
      <c r="J174" s="39">
        <v>5.03</v>
      </c>
      <c r="K174" s="39">
        <v>4.3600000000000003</v>
      </c>
      <c r="L174" s="39">
        <v>4.42</v>
      </c>
      <c r="M174" s="40">
        <v>242431700</v>
      </c>
      <c r="N174" s="40">
        <v>1219784053</v>
      </c>
      <c r="O174" s="40">
        <v>242433120</v>
      </c>
      <c r="P174" s="40">
        <v>1219791337.9000001</v>
      </c>
      <c r="Q174" s="40">
        <v>3706000000</v>
      </c>
      <c r="R174" s="39">
        <v>14.28</v>
      </c>
      <c r="S174" s="39">
        <v>1.72</v>
      </c>
      <c r="T174" s="39">
        <v>2.98</v>
      </c>
      <c r="U174" s="39">
        <v>3.9</v>
      </c>
      <c r="V174" s="39">
        <v>28.52</v>
      </c>
      <c r="W174" s="41">
        <v>850000000</v>
      </c>
      <c r="X174" s="42">
        <v>1</v>
      </c>
      <c r="AI174" s="43" t="s">
        <v>273</v>
      </c>
    </row>
    <row r="175" spans="1:35" ht="14.4" x14ac:dyDescent="0.3">
      <c r="A175" s="43" t="s">
        <v>287</v>
      </c>
      <c r="B175" s="66" t="s">
        <v>646</v>
      </c>
      <c r="C175" s="44">
        <v>0.4</v>
      </c>
      <c r="D175" s="44" t="s">
        <v>20</v>
      </c>
      <c r="E175" s="44" t="s">
        <v>20</v>
      </c>
      <c r="F175" s="44" t="s">
        <v>20</v>
      </c>
      <c r="G175" s="44" t="s">
        <v>20</v>
      </c>
      <c r="H175" s="44" t="s">
        <v>20</v>
      </c>
      <c r="I175" s="44" t="s">
        <v>20</v>
      </c>
      <c r="J175" s="44" t="s">
        <v>20</v>
      </c>
      <c r="K175" s="44" t="s">
        <v>20</v>
      </c>
      <c r="L175" s="44" t="s">
        <v>20</v>
      </c>
      <c r="M175" s="45" t="s">
        <v>20</v>
      </c>
      <c r="N175" s="45" t="s">
        <v>20</v>
      </c>
      <c r="O175" s="45" t="s">
        <v>20</v>
      </c>
      <c r="P175" s="45" t="s">
        <v>20</v>
      </c>
      <c r="Q175" s="45">
        <v>108892040.40000001</v>
      </c>
      <c r="R175" s="44">
        <v>0.4</v>
      </c>
      <c r="S175" s="44">
        <v>0.2</v>
      </c>
      <c r="T175" s="44">
        <v>1.43</v>
      </c>
      <c r="U175" s="44" t="s">
        <v>20</v>
      </c>
      <c r="V175" s="44" t="s">
        <v>20</v>
      </c>
      <c r="W175" s="46">
        <v>414607781</v>
      </c>
      <c r="X175" s="17">
        <v>1</v>
      </c>
      <c r="AI175" s="38" t="s">
        <v>348</v>
      </c>
    </row>
    <row r="176" spans="1:35" ht="14.4" x14ac:dyDescent="0.3">
      <c r="A176" s="38" t="s">
        <v>377</v>
      </c>
      <c r="B176" s="66" t="s">
        <v>646</v>
      </c>
      <c r="C176" s="39">
        <v>24.5</v>
      </c>
      <c r="D176" s="39">
        <v>24.6</v>
      </c>
      <c r="E176" s="39">
        <v>27.5</v>
      </c>
      <c r="F176" s="39">
        <v>22</v>
      </c>
      <c r="G176" s="39">
        <v>25.5</v>
      </c>
      <c r="H176" s="39">
        <v>1</v>
      </c>
      <c r="I176" s="39">
        <v>4.08</v>
      </c>
      <c r="J176" s="39">
        <v>25.08</v>
      </c>
      <c r="K176" s="39">
        <v>25.5</v>
      </c>
      <c r="L176" s="39">
        <v>25.75</v>
      </c>
      <c r="M176" s="40">
        <v>64877000</v>
      </c>
      <c r="N176" s="40">
        <v>1627006910</v>
      </c>
      <c r="O176" s="40">
        <v>64888679</v>
      </c>
      <c r="P176" s="40">
        <v>1627289673.45</v>
      </c>
      <c r="Q176" s="40">
        <v>7338322144.5</v>
      </c>
      <c r="R176" s="39">
        <v>14.16</v>
      </c>
      <c r="S176" s="39">
        <v>3.46</v>
      </c>
      <c r="T176" s="39">
        <v>7.37</v>
      </c>
      <c r="U176" s="39">
        <v>6.27</v>
      </c>
      <c r="V176" s="39">
        <v>22.55</v>
      </c>
      <c r="W176" s="41">
        <v>287777339</v>
      </c>
      <c r="X176" s="42">
        <v>1</v>
      </c>
      <c r="AI176" s="43" t="s">
        <v>353</v>
      </c>
    </row>
    <row r="177" spans="1:35" ht="14.4" x14ac:dyDescent="0.3">
      <c r="A177" s="43" t="s">
        <v>419</v>
      </c>
      <c r="B177" s="66" t="s">
        <v>646</v>
      </c>
      <c r="C177" s="44">
        <v>11.9</v>
      </c>
      <c r="D177" s="44">
        <v>12.2</v>
      </c>
      <c r="E177" s="44">
        <v>18.2</v>
      </c>
      <c r="F177" s="44">
        <v>10.9</v>
      </c>
      <c r="G177" s="44">
        <v>13.8</v>
      </c>
      <c r="H177" s="44">
        <v>1.9</v>
      </c>
      <c r="I177" s="44">
        <v>15.97</v>
      </c>
      <c r="J177" s="44">
        <v>14.79</v>
      </c>
      <c r="K177" s="44">
        <v>13.6</v>
      </c>
      <c r="L177" s="44">
        <v>13.8</v>
      </c>
      <c r="M177" s="45">
        <v>85944700</v>
      </c>
      <c r="N177" s="45">
        <v>1271197080</v>
      </c>
      <c r="O177" s="45">
        <v>85945021</v>
      </c>
      <c r="P177" s="45">
        <v>1271201593.7</v>
      </c>
      <c r="Q177" s="45">
        <v>873883344</v>
      </c>
      <c r="R177" s="44">
        <v>10.92</v>
      </c>
      <c r="S177" s="44">
        <v>1.08</v>
      </c>
      <c r="T177" s="44">
        <v>12.83</v>
      </c>
      <c r="U177" s="44">
        <v>0.35</v>
      </c>
      <c r="V177" s="44">
        <v>135.72</v>
      </c>
      <c r="W177" s="46">
        <v>63324880</v>
      </c>
      <c r="X177" s="17">
        <v>10</v>
      </c>
      <c r="AI177" s="38" t="s">
        <v>373</v>
      </c>
    </row>
    <row r="178" spans="1:35" ht="14.4" x14ac:dyDescent="0.3">
      <c r="A178" s="38" t="s">
        <v>508</v>
      </c>
      <c r="B178" s="66" t="s">
        <v>646</v>
      </c>
      <c r="C178" s="39">
        <v>5.95</v>
      </c>
      <c r="D178" s="39">
        <v>5.95</v>
      </c>
      <c r="E178" s="39">
        <v>6.6</v>
      </c>
      <c r="F178" s="39">
        <v>5.5</v>
      </c>
      <c r="G178" s="39">
        <v>6.2</v>
      </c>
      <c r="H178" s="39">
        <v>0.25</v>
      </c>
      <c r="I178" s="39">
        <v>4.2</v>
      </c>
      <c r="J178" s="39">
        <v>5.93</v>
      </c>
      <c r="K178" s="39">
        <v>6</v>
      </c>
      <c r="L178" s="39">
        <v>6.2</v>
      </c>
      <c r="M178" s="40">
        <v>1074300</v>
      </c>
      <c r="N178" s="40">
        <v>6369295</v>
      </c>
      <c r="O178" s="40">
        <v>1074669</v>
      </c>
      <c r="P178" s="40">
        <v>6371326.4000000004</v>
      </c>
      <c r="Q178" s="40">
        <v>619393162.60000002</v>
      </c>
      <c r="R178" s="39" t="s">
        <v>21</v>
      </c>
      <c r="S178" s="39">
        <v>0.53</v>
      </c>
      <c r="T178" s="39">
        <v>11.78</v>
      </c>
      <c r="U178" s="39" t="s">
        <v>20</v>
      </c>
      <c r="V178" s="39">
        <v>1.08</v>
      </c>
      <c r="W178" s="41">
        <v>99902123</v>
      </c>
      <c r="X178" s="42">
        <v>5</v>
      </c>
      <c r="AI178" s="43" t="s">
        <v>436</v>
      </c>
    </row>
    <row r="179" spans="1:35" x14ac:dyDescent="0.3">
      <c r="A179" s="22" t="s">
        <v>584</v>
      </c>
      <c r="B179" s="20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4"/>
      <c r="V179" s="47"/>
      <c r="W179" s="48"/>
      <c r="X179" s="49"/>
      <c r="AI179" s="38" t="s">
        <v>437</v>
      </c>
    </row>
    <row r="180" spans="1:35" ht="14.4" x14ac:dyDescent="0.3">
      <c r="A180" s="38" t="s">
        <v>422</v>
      </c>
      <c r="B180" s="66" t="s">
        <v>613</v>
      </c>
      <c r="C180" s="39">
        <v>18</v>
      </c>
      <c r="D180" s="39">
        <v>17.8</v>
      </c>
      <c r="E180" s="39">
        <v>21</v>
      </c>
      <c r="F180" s="39">
        <v>17</v>
      </c>
      <c r="G180" s="39">
        <v>19.100000000000001</v>
      </c>
      <c r="H180" s="39">
        <v>1.1000000000000001</v>
      </c>
      <c r="I180" s="39">
        <v>6.11</v>
      </c>
      <c r="J180" s="39">
        <v>18.79</v>
      </c>
      <c r="K180" s="39">
        <v>19</v>
      </c>
      <c r="L180" s="39">
        <v>19.399999999999999</v>
      </c>
      <c r="M180" s="40">
        <v>935300</v>
      </c>
      <c r="N180" s="40">
        <v>17578440</v>
      </c>
      <c r="O180" s="40">
        <v>935483</v>
      </c>
      <c r="P180" s="40">
        <v>17581356.199999999</v>
      </c>
      <c r="Q180" s="40">
        <v>6842646071.1000004</v>
      </c>
      <c r="R180" s="39">
        <v>11.28</v>
      </c>
      <c r="S180" s="39">
        <v>1.24</v>
      </c>
      <c r="T180" s="39">
        <v>15.4</v>
      </c>
      <c r="U180" s="39">
        <v>3.66</v>
      </c>
      <c r="V180" s="39">
        <v>0.26</v>
      </c>
      <c r="W180" s="41">
        <v>358253721</v>
      </c>
      <c r="X180" s="42">
        <v>10</v>
      </c>
      <c r="AI180" s="43" t="s">
        <v>440</v>
      </c>
    </row>
    <row r="181" spans="1:35" ht="14.4" x14ac:dyDescent="0.3">
      <c r="A181" s="43" t="s">
        <v>505</v>
      </c>
      <c r="B181" s="66" t="s">
        <v>613</v>
      </c>
      <c r="C181" s="44">
        <v>8.25</v>
      </c>
      <c r="D181" s="44">
        <v>8.25</v>
      </c>
      <c r="E181" s="44">
        <v>16.2</v>
      </c>
      <c r="F181" s="44">
        <v>8.1</v>
      </c>
      <c r="G181" s="44">
        <v>14.5</v>
      </c>
      <c r="H181" s="44">
        <v>6.25</v>
      </c>
      <c r="I181" s="44">
        <v>75.760000000000005</v>
      </c>
      <c r="J181" s="44">
        <v>12.42</v>
      </c>
      <c r="K181" s="44">
        <v>14.5</v>
      </c>
      <c r="L181" s="44">
        <v>14.6</v>
      </c>
      <c r="M181" s="45">
        <v>399619700</v>
      </c>
      <c r="N181" s="45">
        <v>4963537085</v>
      </c>
      <c r="O181" s="45">
        <v>399619901</v>
      </c>
      <c r="P181" s="45">
        <v>4963539572.6999998</v>
      </c>
      <c r="Q181" s="45">
        <v>1885000000</v>
      </c>
      <c r="R181" s="44">
        <v>14.5</v>
      </c>
      <c r="S181" s="44">
        <v>1.4</v>
      </c>
      <c r="T181" s="44">
        <v>10.34</v>
      </c>
      <c r="U181" s="44">
        <v>4.1399999999999997</v>
      </c>
      <c r="V181" s="44">
        <v>307.39999999999998</v>
      </c>
      <c r="W181" s="46">
        <v>130000000</v>
      </c>
      <c r="X181" s="17">
        <v>5</v>
      </c>
      <c r="AI181" s="38" t="s">
        <v>473</v>
      </c>
    </row>
    <row r="182" spans="1:35" ht="14.4" customHeight="1" x14ac:dyDescent="0.3">
      <c r="A182" s="25" t="s">
        <v>585</v>
      </c>
      <c r="B182" s="62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7"/>
      <c r="V182" s="50"/>
      <c r="W182" s="51"/>
      <c r="X182" s="52"/>
      <c r="AI182" s="43" t="s">
        <v>487</v>
      </c>
    </row>
    <row r="183" spans="1:35" ht="14.4" x14ac:dyDescent="0.3">
      <c r="A183" s="43" t="s">
        <v>149</v>
      </c>
      <c r="B183" s="69" t="s">
        <v>614</v>
      </c>
      <c r="C183" s="44">
        <v>4.78</v>
      </c>
      <c r="D183" s="44">
        <v>4.74</v>
      </c>
      <c r="E183" s="44">
        <v>5.2</v>
      </c>
      <c r="F183" s="44">
        <v>4.72</v>
      </c>
      <c r="G183" s="44">
        <v>4.84</v>
      </c>
      <c r="H183" s="44">
        <v>0.06</v>
      </c>
      <c r="I183" s="44">
        <v>1.26</v>
      </c>
      <c r="J183" s="44">
        <v>4.8899999999999997</v>
      </c>
      <c r="K183" s="44">
        <v>4.82</v>
      </c>
      <c r="L183" s="44">
        <v>4.84</v>
      </c>
      <c r="M183" s="45">
        <v>16011000</v>
      </c>
      <c r="N183" s="45">
        <v>78360748</v>
      </c>
      <c r="O183" s="45">
        <v>16011046</v>
      </c>
      <c r="P183" s="45">
        <v>78360908.439999998</v>
      </c>
      <c r="Q183" s="45">
        <v>968000000</v>
      </c>
      <c r="R183" s="44">
        <v>12.37</v>
      </c>
      <c r="S183" s="44">
        <v>2.25</v>
      </c>
      <c r="T183" s="44">
        <v>2.15</v>
      </c>
      <c r="U183" s="44">
        <v>7.44</v>
      </c>
      <c r="V183" s="44">
        <v>8.01</v>
      </c>
      <c r="W183" s="46">
        <v>200000000</v>
      </c>
      <c r="X183" s="17">
        <v>1</v>
      </c>
      <c r="AI183" s="38" t="s">
        <v>26</v>
      </c>
    </row>
    <row r="184" spans="1:35" ht="14.4" x14ac:dyDescent="0.3">
      <c r="A184" s="38" t="s">
        <v>184</v>
      </c>
      <c r="B184" s="69" t="s">
        <v>614</v>
      </c>
      <c r="C184" s="39">
        <v>25.25</v>
      </c>
      <c r="D184" s="39">
        <v>25.5</v>
      </c>
      <c r="E184" s="39">
        <v>28.25</v>
      </c>
      <c r="F184" s="39">
        <v>20.9</v>
      </c>
      <c r="G184" s="39">
        <v>22.9</v>
      </c>
      <c r="H184" s="39">
        <v>-2.35</v>
      </c>
      <c r="I184" s="39">
        <v>-9.31</v>
      </c>
      <c r="J184" s="39">
        <v>24.99</v>
      </c>
      <c r="K184" s="39">
        <v>22.9</v>
      </c>
      <c r="L184" s="39">
        <v>23</v>
      </c>
      <c r="M184" s="40">
        <v>1197473900</v>
      </c>
      <c r="N184" s="40">
        <v>29929882405</v>
      </c>
      <c r="O184" s="40">
        <v>1201131206</v>
      </c>
      <c r="P184" s="40">
        <v>30021237479.380001</v>
      </c>
      <c r="Q184" s="40">
        <v>110246490910.5</v>
      </c>
      <c r="R184" s="39">
        <v>32.32</v>
      </c>
      <c r="S184" s="39">
        <v>2.0499999999999998</v>
      </c>
      <c r="T184" s="39">
        <v>11.15</v>
      </c>
      <c r="U184" s="39">
        <v>1.57</v>
      </c>
      <c r="V184" s="39">
        <v>24.95</v>
      </c>
      <c r="W184" s="41">
        <v>4814257245</v>
      </c>
      <c r="X184" s="42">
        <v>1</v>
      </c>
      <c r="AI184" s="43" t="s">
        <v>40</v>
      </c>
    </row>
    <row r="185" spans="1:35" ht="14.4" x14ac:dyDescent="0.3">
      <c r="A185" s="43" t="s">
        <v>288</v>
      </c>
      <c r="B185" s="69" t="s">
        <v>614</v>
      </c>
      <c r="C185" s="44">
        <v>11.3</v>
      </c>
      <c r="D185" s="44">
        <v>11.4</v>
      </c>
      <c r="E185" s="44">
        <v>12.2</v>
      </c>
      <c r="F185" s="44">
        <v>10.7</v>
      </c>
      <c r="G185" s="44">
        <v>10.8</v>
      </c>
      <c r="H185" s="44">
        <v>-0.5</v>
      </c>
      <c r="I185" s="44">
        <v>-4.42</v>
      </c>
      <c r="J185" s="44">
        <v>11.5</v>
      </c>
      <c r="K185" s="44">
        <v>10.8</v>
      </c>
      <c r="L185" s="44">
        <v>10.9</v>
      </c>
      <c r="M185" s="45">
        <v>13105400</v>
      </c>
      <c r="N185" s="45">
        <v>150660610</v>
      </c>
      <c r="O185" s="45">
        <v>13105653</v>
      </c>
      <c r="P185" s="45">
        <v>150663560.55000001</v>
      </c>
      <c r="Q185" s="45">
        <v>1512000000</v>
      </c>
      <c r="R185" s="44">
        <v>17.73</v>
      </c>
      <c r="S185" s="44">
        <v>3.27</v>
      </c>
      <c r="T185" s="44">
        <v>3.3</v>
      </c>
      <c r="U185" s="44">
        <v>5.56</v>
      </c>
      <c r="V185" s="44">
        <v>9.36</v>
      </c>
      <c r="W185" s="46">
        <v>140000000</v>
      </c>
      <c r="X185" s="17">
        <v>1</v>
      </c>
      <c r="AI185" s="38" t="s">
        <v>54</v>
      </c>
    </row>
    <row r="186" spans="1:35" ht="14.4" x14ac:dyDescent="0.3">
      <c r="A186" s="38" t="s">
        <v>316</v>
      </c>
      <c r="B186" s="69" t="s">
        <v>614</v>
      </c>
      <c r="C186" s="39">
        <v>70</v>
      </c>
      <c r="D186" s="39">
        <v>70.75</v>
      </c>
      <c r="E186" s="39">
        <v>81.75</v>
      </c>
      <c r="F186" s="39">
        <v>64.5</v>
      </c>
      <c r="G186" s="39">
        <v>73.5</v>
      </c>
      <c r="H186" s="39">
        <v>3.5</v>
      </c>
      <c r="I186" s="39">
        <v>5</v>
      </c>
      <c r="J186" s="39">
        <v>74.16</v>
      </c>
      <c r="K186" s="39">
        <v>73.5</v>
      </c>
      <c r="L186" s="39">
        <v>74</v>
      </c>
      <c r="M186" s="40">
        <v>1311425700</v>
      </c>
      <c r="N186" s="40">
        <v>97253889475</v>
      </c>
      <c r="O186" s="40">
        <v>1348778581</v>
      </c>
      <c r="P186" s="40">
        <v>100038828044.03999</v>
      </c>
      <c r="Q186" s="40">
        <v>331400410099.5</v>
      </c>
      <c r="R186" s="39">
        <v>9.15</v>
      </c>
      <c r="S186" s="39">
        <v>1.42</v>
      </c>
      <c r="T186" s="39">
        <v>51.8</v>
      </c>
      <c r="U186" s="39">
        <v>4.63</v>
      </c>
      <c r="V186" s="39">
        <v>30.18</v>
      </c>
      <c r="W186" s="41">
        <v>4508849117</v>
      </c>
      <c r="X186" s="42">
        <v>10</v>
      </c>
      <c r="AI186" s="43" t="s">
        <v>116</v>
      </c>
    </row>
    <row r="187" spans="1:35" ht="14.4" x14ac:dyDescent="0.3">
      <c r="A187" s="43" t="s">
        <v>415</v>
      </c>
      <c r="B187" s="69" t="s">
        <v>614</v>
      </c>
      <c r="C187" s="44">
        <v>30</v>
      </c>
      <c r="D187" s="44">
        <v>29.75</v>
      </c>
      <c r="E187" s="44">
        <v>34.25</v>
      </c>
      <c r="F187" s="44">
        <v>26</v>
      </c>
      <c r="G187" s="44">
        <v>27.75</v>
      </c>
      <c r="H187" s="44">
        <v>-2.25</v>
      </c>
      <c r="I187" s="44">
        <v>-7.5</v>
      </c>
      <c r="J187" s="44">
        <v>29.83</v>
      </c>
      <c r="K187" s="44">
        <v>27.75</v>
      </c>
      <c r="L187" s="44">
        <v>28</v>
      </c>
      <c r="M187" s="45">
        <v>34082100</v>
      </c>
      <c r="N187" s="45">
        <v>1016555500</v>
      </c>
      <c r="O187" s="45">
        <v>64037406</v>
      </c>
      <c r="P187" s="45">
        <v>2064089624.6500001</v>
      </c>
      <c r="Q187" s="45">
        <v>8325000000</v>
      </c>
      <c r="R187" s="44">
        <v>10.07</v>
      </c>
      <c r="S187" s="44">
        <v>0.83</v>
      </c>
      <c r="T187" s="44">
        <v>33.299999999999997</v>
      </c>
      <c r="U187" s="44">
        <v>1.59</v>
      </c>
      <c r="V187" s="44">
        <v>27.6</v>
      </c>
      <c r="W187" s="46">
        <v>300000000</v>
      </c>
      <c r="X187" s="17">
        <v>1</v>
      </c>
      <c r="AI187" s="38" t="s">
        <v>128</v>
      </c>
    </row>
    <row r="188" spans="1:35" ht="14.4" x14ac:dyDescent="0.3">
      <c r="A188" s="38" t="s">
        <v>417</v>
      </c>
      <c r="B188" s="69" t="s">
        <v>614</v>
      </c>
      <c r="C188" s="39">
        <v>21.8</v>
      </c>
      <c r="D188" s="39">
        <v>21.8</v>
      </c>
      <c r="E188" s="39">
        <v>28.5</v>
      </c>
      <c r="F188" s="39">
        <v>19.5</v>
      </c>
      <c r="G188" s="39">
        <v>28</v>
      </c>
      <c r="H188" s="39">
        <v>6.2</v>
      </c>
      <c r="I188" s="39">
        <v>28.44</v>
      </c>
      <c r="J188" s="39">
        <v>24.2</v>
      </c>
      <c r="K188" s="39">
        <v>28</v>
      </c>
      <c r="L188" s="39">
        <v>28.25</v>
      </c>
      <c r="M188" s="40">
        <v>12332400</v>
      </c>
      <c r="N188" s="40">
        <v>298478740</v>
      </c>
      <c r="O188" s="40">
        <v>12333443</v>
      </c>
      <c r="P188" s="40">
        <v>298501733.39999998</v>
      </c>
      <c r="Q188" s="40">
        <v>16371993904</v>
      </c>
      <c r="R188" s="39">
        <v>11.16</v>
      </c>
      <c r="S188" s="39">
        <v>2.67</v>
      </c>
      <c r="T188" s="39">
        <v>10.5</v>
      </c>
      <c r="U188" s="39">
        <v>5</v>
      </c>
      <c r="V188" s="39">
        <v>2.11</v>
      </c>
      <c r="W188" s="41">
        <v>584714068</v>
      </c>
      <c r="X188" s="42">
        <v>3</v>
      </c>
      <c r="AI188" s="43" t="s">
        <v>164</v>
      </c>
    </row>
    <row r="189" spans="1:35" ht="14.4" x14ac:dyDescent="0.3">
      <c r="A189" s="43" t="s">
        <v>460</v>
      </c>
      <c r="B189" s="69" t="s">
        <v>614</v>
      </c>
      <c r="C189" s="44">
        <v>88.5</v>
      </c>
      <c r="D189" s="44">
        <v>88.5</v>
      </c>
      <c r="E189" s="44">
        <v>105.5</v>
      </c>
      <c r="F189" s="44">
        <v>9</v>
      </c>
      <c r="G189" s="44">
        <v>9.0500000000000007</v>
      </c>
      <c r="H189" s="44">
        <v>-79.45</v>
      </c>
      <c r="I189" s="44">
        <v>-89.77</v>
      </c>
      <c r="J189" s="44">
        <v>87.86</v>
      </c>
      <c r="K189" s="44">
        <v>9</v>
      </c>
      <c r="L189" s="44">
        <v>9.0500000000000007</v>
      </c>
      <c r="M189" s="45">
        <v>507200</v>
      </c>
      <c r="N189" s="45">
        <v>44562850</v>
      </c>
      <c r="O189" s="45">
        <v>507278</v>
      </c>
      <c r="P189" s="45">
        <v>44570724.75</v>
      </c>
      <c r="Q189" s="45">
        <v>1099575000</v>
      </c>
      <c r="R189" s="44">
        <v>12.68</v>
      </c>
      <c r="S189" s="44">
        <v>1.68</v>
      </c>
      <c r="T189" s="44">
        <v>5.38</v>
      </c>
      <c r="U189" s="44">
        <v>7.73</v>
      </c>
      <c r="V189" s="44">
        <v>2.0099999999999998</v>
      </c>
      <c r="W189" s="46">
        <v>121500000</v>
      </c>
      <c r="X189" s="17">
        <v>1</v>
      </c>
      <c r="AI189" s="38" t="s">
        <v>167</v>
      </c>
    </row>
    <row r="190" spans="1:35" ht="14.4" x14ac:dyDescent="0.3">
      <c r="A190" s="38" t="s">
        <v>461</v>
      </c>
      <c r="B190" s="69" t="s">
        <v>614</v>
      </c>
      <c r="C190" s="39">
        <v>30.75</v>
      </c>
      <c r="D190" s="39">
        <v>31</v>
      </c>
      <c r="E190" s="39">
        <v>40.5</v>
      </c>
      <c r="F190" s="39">
        <v>30.75</v>
      </c>
      <c r="G190" s="39">
        <v>33</v>
      </c>
      <c r="H190" s="39">
        <v>2.25</v>
      </c>
      <c r="I190" s="39">
        <v>7.32</v>
      </c>
      <c r="J190" s="39">
        <v>36.090000000000003</v>
      </c>
      <c r="K190" s="39">
        <v>32.75</v>
      </c>
      <c r="L190" s="39">
        <v>33</v>
      </c>
      <c r="M190" s="40">
        <v>14060100</v>
      </c>
      <c r="N190" s="40">
        <v>507403175</v>
      </c>
      <c r="O190" s="40">
        <v>14064367</v>
      </c>
      <c r="P190" s="40">
        <v>507547679</v>
      </c>
      <c r="Q190" s="40">
        <v>28875000000</v>
      </c>
      <c r="R190" s="39">
        <v>9.14</v>
      </c>
      <c r="S190" s="39">
        <v>1.99</v>
      </c>
      <c r="T190" s="39">
        <v>16.61</v>
      </c>
      <c r="U190" s="39">
        <v>6.82</v>
      </c>
      <c r="V190" s="39">
        <v>1.61</v>
      </c>
      <c r="W190" s="41">
        <v>875000000</v>
      </c>
      <c r="X190" s="42">
        <v>1</v>
      </c>
      <c r="AI190" s="43" t="s">
        <v>174</v>
      </c>
    </row>
    <row r="191" spans="1:35" ht="14.4" x14ac:dyDescent="0.3">
      <c r="A191" s="43" t="s">
        <v>499</v>
      </c>
      <c r="B191" s="69" t="s">
        <v>614</v>
      </c>
      <c r="C191" s="44">
        <v>39</v>
      </c>
      <c r="D191" s="44">
        <v>38.25</v>
      </c>
      <c r="E191" s="44">
        <v>53</v>
      </c>
      <c r="F191" s="44">
        <v>38</v>
      </c>
      <c r="G191" s="44">
        <v>43.5</v>
      </c>
      <c r="H191" s="44">
        <v>4.5</v>
      </c>
      <c r="I191" s="44">
        <v>11.54</v>
      </c>
      <c r="J191" s="44">
        <v>47.38</v>
      </c>
      <c r="K191" s="44">
        <v>43.25</v>
      </c>
      <c r="L191" s="44">
        <v>43.5</v>
      </c>
      <c r="M191" s="45">
        <v>739000</v>
      </c>
      <c r="N191" s="45">
        <v>35014950</v>
      </c>
      <c r="O191" s="45">
        <v>739223</v>
      </c>
      <c r="P191" s="45">
        <v>35024690.5</v>
      </c>
      <c r="Q191" s="45">
        <v>1087500000</v>
      </c>
      <c r="R191" s="44">
        <v>11.76</v>
      </c>
      <c r="S191" s="44">
        <v>1.78</v>
      </c>
      <c r="T191" s="44">
        <v>24.51</v>
      </c>
      <c r="U191" s="44">
        <v>8.39</v>
      </c>
      <c r="V191" s="44">
        <v>2.96</v>
      </c>
      <c r="W191" s="46">
        <v>25000000</v>
      </c>
      <c r="X191" s="17">
        <v>10</v>
      </c>
      <c r="AI191" s="38" t="s">
        <v>179</v>
      </c>
    </row>
    <row r="192" spans="1:35" ht="14.4" x14ac:dyDescent="0.3">
      <c r="A192" s="38" t="s">
        <v>513</v>
      </c>
      <c r="B192" s="69" t="s">
        <v>614</v>
      </c>
      <c r="C192" s="39">
        <v>18</v>
      </c>
      <c r="D192" s="39">
        <v>18.2</v>
      </c>
      <c r="E192" s="39">
        <v>21.3</v>
      </c>
      <c r="F192" s="39">
        <v>15.8</v>
      </c>
      <c r="G192" s="39">
        <v>15.9</v>
      </c>
      <c r="H192" s="39">
        <v>-2.1</v>
      </c>
      <c r="I192" s="39">
        <v>-11.67</v>
      </c>
      <c r="J192" s="39">
        <v>19.2</v>
      </c>
      <c r="K192" s="39">
        <v>15.9</v>
      </c>
      <c r="L192" s="39">
        <v>16</v>
      </c>
      <c r="M192" s="40">
        <v>86175600</v>
      </c>
      <c r="N192" s="40">
        <v>1654957660</v>
      </c>
      <c r="O192" s="40">
        <v>86178907</v>
      </c>
      <c r="P192" s="40">
        <v>1655019315.5</v>
      </c>
      <c r="Q192" s="40">
        <v>18844575759.599998</v>
      </c>
      <c r="R192" s="39">
        <v>14.37</v>
      </c>
      <c r="S192" s="39">
        <v>1.1100000000000001</v>
      </c>
      <c r="T192" s="39">
        <v>14.3</v>
      </c>
      <c r="U192" s="39">
        <v>5.38</v>
      </c>
      <c r="V192" s="39">
        <v>7.27</v>
      </c>
      <c r="W192" s="41">
        <v>1185193444</v>
      </c>
      <c r="X192" s="42">
        <v>6</v>
      </c>
      <c r="AI192" s="43" t="s">
        <v>342</v>
      </c>
    </row>
    <row r="193" spans="1:35" ht="14.4" x14ac:dyDescent="0.3">
      <c r="A193" s="43" t="s">
        <v>516</v>
      </c>
      <c r="B193" s="69" t="s">
        <v>614</v>
      </c>
      <c r="C193" s="44">
        <v>85.75</v>
      </c>
      <c r="D193" s="44">
        <v>85.75</v>
      </c>
      <c r="E193" s="44">
        <v>112</v>
      </c>
      <c r="F193" s="44">
        <v>84.5</v>
      </c>
      <c r="G193" s="44">
        <v>105</v>
      </c>
      <c r="H193" s="44">
        <v>19.25</v>
      </c>
      <c r="I193" s="44">
        <v>22.45</v>
      </c>
      <c r="J193" s="44">
        <v>98.95</v>
      </c>
      <c r="K193" s="44">
        <v>105</v>
      </c>
      <c r="L193" s="44">
        <v>105.5</v>
      </c>
      <c r="M193" s="45">
        <v>1197300</v>
      </c>
      <c r="N193" s="45">
        <v>118467200</v>
      </c>
      <c r="O193" s="45">
        <v>1197692</v>
      </c>
      <c r="P193" s="45">
        <v>118504898.5</v>
      </c>
      <c r="Q193" s="45">
        <v>1874250000</v>
      </c>
      <c r="R193" s="44">
        <v>10.029999999999999</v>
      </c>
      <c r="S193" s="44">
        <v>1.39</v>
      </c>
      <c r="T193" s="44">
        <v>75.319999999999993</v>
      </c>
      <c r="U193" s="44">
        <v>4.76</v>
      </c>
      <c r="V193" s="44">
        <v>6.71</v>
      </c>
      <c r="W193" s="46">
        <v>17850000</v>
      </c>
      <c r="X193" s="17">
        <v>10</v>
      </c>
      <c r="AI193" s="38" t="s">
        <v>356</v>
      </c>
    </row>
    <row r="194" spans="1:35" ht="14.4" x14ac:dyDescent="0.3">
      <c r="A194" s="38" t="s">
        <v>522</v>
      </c>
      <c r="B194" s="69" t="s">
        <v>614</v>
      </c>
      <c r="C194" s="39">
        <v>6.8</v>
      </c>
      <c r="D194" s="39">
        <v>7.4</v>
      </c>
      <c r="E194" s="39">
        <v>14</v>
      </c>
      <c r="F194" s="39">
        <v>5.65</v>
      </c>
      <c r="G194" s="39">
        <v>8.9</v>
      </c>
      <c r="H194" s="39">
        <v>2.1</v>
      </c>
      <c r="I194" s="39">
        <v>30.88</v>
      </c>
      <c r="J194" s="39">
        <v>7.97</v>
      </c>
      <c r="K194" s="39">
        <v>7.15</v>
      </c>
      <c r="L194" s="39">
        <v>8.9</v>
      </c>
      <c r="M194" s="40">
        <v>811000</v>
      </c>
      <c r="N194" s="40">
        <v>6464455</v>
      </c>
      <c r="O194" s="40">
        <v>811453</v>
      </c>
      <c r="P194" s="40">
        <v>6467558.6500000004</v>
      </c>
      <c r="Q194" s="40">
        <v>62300000</v>
      </c>
      <c r="R194" s="39" t="s">
        <v>21</v>
      </c>
      <c r="S194" s="39">
        <v>4.3099999999999996</v>
      </c>
      <c r="T194" s="39">
        <v>2.0699999999999998</v>
      </c>
      <c r="U194" s="39" t="s">
        <v>20</v>
      </c>
      <c r="V194" s="39">
        <v>11.59</v>
      </c>
      <c r="W194" s="41">
        <v>7000000</v>
      </c>
      <c r="X194" s="42">
        <v>10</v>
      </c>
      <c r="AI194" s="43" t="s">
        <v>371</v>
      </c>
    </row>
    <row r="195" spans="1:35" x14ac:dyDescent="0.3">
      <c r="A195" s="22" t="s">
        <v>586</v>
      </c>
      <c r="B195" s="20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4"/>
      <c r="V195" s="47"/>
      <c r="W195" s="48"/>
      <c r="X195" s="49"/>
      <c r="AI195" s="38" t="s">
        <v>385</v>
      </c>
    </row>
    <row r="196" spans="1:35" ht="14.4" x14ac:dyDescent="0.3">
      <c r="A196" s="38" t="s">
        <v>30</v>
      </c>
      <c r="B196" s="66" t="s">
        <v>647</v>
      </c>
      <c r="C196" s="39">
        <v>14.8</v>
      </c>
      <c r="D196" s="39">
        <v>14.8</v>
      </c>
      <c r="E196" s="39">
        <v>18.3</v>
      </c>
      <c r="F196" s="39">
        <v>12.2</v>
      </c>
      <c r="G196" s="39">
        <v>12.4</v>
      </c>
      <c r="H196" s="39">
        <v>-2.4</v>
      </c>
      <c r="I196" s="39">
        <v>-16.22</v>
      </c>
      <c r="J196" s="39">
        <v>16.05</v>
      </c>
      <c r="K196" s="39">
        <v>12.3</v>
      </c>
      <c r="L196" s="39">
        <v>12.4</v>
      </c>
      <c r="M196" s="40">
        <v>337492000</v>
      </c>
      <c r="N196" s="40">
        <v>5415784020</v>
      </c>
      <c r="O196" s="40">
        <v>337492647</v>
      </c>
      <c r="P196" s="40">
        <v>5415793476.5</v>
      </c>
      <c r="Q196" s="40">
        <v>4953046414.8000002</v>
      </c>
      <c r="R196" s="39">
        <v>26.78</v>
      </c>
      <c r="S196" s="39">
        <v>1.38</v>
      </c>
      <c r="T196" s="39">
        <v>8.99</v>
      </c>
      <c r="U196" s="39">
        <v>1.21</v>
      </c>
      <c r="V196" s="39">
        <v>84.49</v>
      </c>
      <c r="W196" s="41">
        <v>399439227</v>
      </c>
      <c r="X196" s="42">
        <v>1</v>
      </c>
      <c r="AI196" s="43" t="s">
        <v>398</v>
      </c>
    </row>
    <row r="197" spans="1:35" ht="14.4" x14ac:dyDescent="0.3">
      <c r="A197" s="43" t="s">
        <v>33</v>
      </c>
      <c r="B197" s="66" t="s">
        <v>647</v>
      </c>
      <c r="C197" s="44">
        <v>130.5</v>
      </c>
      <c r="D197" s="44">
        <v>131</v>
      </c>
      <c r="E197" s="44">
        <v>170</v>
      </c>
      <c r="F197" s="44">
        <v>128</v>
      </c>
      <c r="G197" s="44">
        <v>163.5</v>
      </c>
      <c r="H197" s="44">
        <v>33</v>
      </c>
      <c r="I197" s="44">
        <v>25.29</v>
      </c>
      <c r="J197" s="44">
        <v>150.65</v>
      </c>
      <c r="K197" s="44">
        <v>158.5</v>
      </c>
      <c r="L197" s="44">
        <v>163.5</v>
      </c>
      <c r="M197" s="45">
        <v>166500</v>
      </c>
      <c r="N197" s="45">
        <v>25083600</v>
      </c>
      <c r="O197" s="45">
        <v>166637</v>
      </c>
      <c r="P197" s="45">
        <v>25102420.5</v>
      </c>
      <c r="Q197" s="45">
        <v>7063197711</v>
      </c>
      <c r="R197" s="44">
        <v>10.199999999999999</v>
      </c>
      <c r="S197" s="44">
        <v>1.97</v>
      </c>
      <c r="T197" s="44">
        <v>82.83</v>
      </c>
      <c r="U197" s="44">
        <v>4.28</v>
      </c>
      <c r="V197" s="44">
        <v>0.39</v>
      </c>
      <c r="W197" s="46">
        <v>43199986</v>
      </c>
      <c r="X197" s="17">
        <v>10</v>
      </c>
      <c r="AI197" s="38" t="s">
        <v>446</v>
      </c>
    </row>
    <row r="198" spans="1:35" ht="14.4" x14ac:dyDescent="0.3">
      <c r="A198" s="38" t="s">
        <v>110</v>
      </c>
      <c r="B198" s="66" t="s">
        <v>647</v>
      </c>
      <c r="C198" s="39">
        <v>57</v>
      </c>
      <c r="D198" s="39">
        <v>57.25</v>
      </c>
      <c r="E198" s="39">
        <v>71.25</v>
      </c>
      <c r="F198" s="39">
        <v>51.5</v>
      </c>
      <c r="G198" s="39">
        <v>66.75</v>
      </c>
      <c r="H198" s="39">
        <v>9.75</v>
      </c>
      <c r="I198" s="39">
        <v>17.11</v>
      </c>
      <c r="J198" s="39">
        <v>63.02</v>
      </c>
      <c r="K198" s="39">
        <v>66.75</v>
      </c>
      <c r="L198" s="39">
        <v>67.5</v>
      </c>
      <c r="M198" s="40">
        <v>11467300</v>
      </c>
      <c r="N198" s="40">
        <v>722696600</v>
      </c>
      <c r="O198" s="40">
        <v>11467929</v>
      </c>
      <c r="P198" s="40">
        <v>722734488.25</v>
      </c>
      <c r="Q198" s="40">
        <v>3471000801</v>
      </c>
      <c r="R198" s="39">
        <v>10.6</v>
      </c>
      <c r="S198" s="39">
        <v>1.69</v>
      </c>
      <c r="T198" s="39">
        <v>39.46</v>
      </c>
      <c r="U198" s="39">
        <v>2.25</v>
      </c>
      <c r="V198" s="39">
        <v>22.05</v>
      </c>
      <c r="W198" s="41">
        <v>52000012</v>
      </c>
      <c r="X198" s="42">
        <v>10</v>
      </c>
      <c r="AI198" s="43" t="s">
        <v>455</v>
      </c>
    </row>
    <row r="199" spans="1:35" ht="14.4" x14ac:dyDescent="0.3">
      <c r="A199" s="43" t="s">
        <v>266</v>
      </c>
      <c r="B199" s="66" t="s">
        <v>647</v>
      </c>
      <c r="C199" s="44">
        <v>1.06</v>
      </c>
      <c r="D199" s="44">
        <v>1.06</v>
      </c>
      <c r="E199" s="44">
        <v>1.98</v>
      </c>
      <c r="F199" s="44">
        <v>1.06</v>
      </c>
      <c r="G199" s="44">
        <v>1.48</v>
      </c>
      <c r="H199" s="44">
        <v>0.42</v>
      </c>
      <c r="I199" s="44">
        <v>39.619999999999997</v>
      </c>
      <c r="J199" s="44">
        <v>1.55</v>
      </c>
      <c r="K199" s="44">
        <v>1.48</v>
      </c>
      <c r="L199" s="44">
        <v>1.49</v>
      </c>
      <c r="M199" s="45">
        <v>9830903100</v>
      </c>
      <c r="N199" s="45">
        <v>15275059989</v>
      </c>
      <c r="O199" s="45">
        <v>9831203605</v>
      </c>
      <c r="P199" s="45">
        <v>15275524732.1</v>
      </c>
      <c r="Q199" s="45">
        <v>2140546201.48</v>
      </c>
      <c r="R199" s="44">
        <v>6.38</v>
      </c>
      <c r="S199" s="44">
        <v>2.2999999999999998</v>
      </c>
      <c r="T199" s="44">
        <v>0.64</v>
      </c>
      <c r="U199" s="44" t="s">
        <v>20</v>
      </c>
      <c r="V199" s="44">
        <v>684.06</v>
      </c>
      <c r="W199" s="46">
        <v>1446315001</v>
      </c>
      <c r="X199" s="17">
        <v>1</v>
      </c>
      <c r="AI199" s="38" t="s">
        <v>470</v>
      </c>
    </row>
    <row r="200" spans="1:35" ht="14.4" x14ac:dyDescent="0.3">
      <c r="A200" s="38" t="s">
        <v>268</v>
      </c>
      <c r="B200" s="66" t="s">
        <v>647</v>
      </c>
      <c r="C200" s="39">
        <v>3.5</v>
      </c>
      <c r="D200" s="39">
        <v>3.52</v>
      </c>
      <c r="E200" s="39">
        <v>9.5500000000000007</v>
      </c>
      <c r="F200" s="39">
        <v>3.44</v>
      </c>
      <c r="G200" s="39">
        <v>3.96</v>
      </c>
      <c r="H200" s="39">
        <v>0.46</v>
      </c>
      <c r="I200" s="39">
        <v>13.14</v>
      </c>
      <c r="J200" s="39">
        <v>6.41</v>
      </c>
      <c r="K200" s="39">
        <v>3.96</v>
      </c>
      <c r="L200" s="39">
        <v>3.98</v>
      </c>
      <c r="M200" s="40">
        <v>1837966200</v>
      </c>
      <c r="N200" s="40">
        <v>11775933065</v>
      </c>
      <c r="O200" s="40">
        <v>1840970756</v>
      </c>
      <c r="P200" s="40">
        <v>11799964240.719999</v>
      </c>
      <c r="Q200" s="40">
        <v>724680000</v>
      </c>
      <c r="R200" s="39">
        <v>7.54</v>
      </c>
      <c r="S200" s="39">
        <v>3.4</v>
      </c>
      <c r="T200" s="39">
        <v>2.33</v>
      </c>
      <c r="U200" s="39">
        <v>2.27</v>
      </c>
      <c r="V200" s="40">
        <v>1005.99</v>
      </c>
      <c r="W200" s="41">
        <v>183000000</v>
      </c>
      <c r="X200" s="42">
        <v>1</v>
      </c>
      <c r="AI200" s="43" t="s">
        <v>472</v>
      </c>
    </row>
    <row r="201" spans="1:35" ht="14.4" x14ac:dyDescent="0.3">
      <c r="A201" s="43" t="s">
        <v>313</v>
      </c>
      <c r="B201" s="66" t="s">
        <v>647</v>
      </c>
      <c r="C201" s="44">
        <v>13.8</v>
      </c>
      <c r="D201" s="44">
        <v>13.8</v>
      </c>
      <c r="E201" s="44">
        <v>15.9</v>
      </c>
      <c r="F201" s="44">
        <v>12</v>
      </c>
      <c r="G201" s="44">
        <v>12</v>
      </c>
      <c r="H201" s="44">
        <v>-1.8</v>
      </c>
      <c r="I201" s="44">
        <v>-13.04</v>
      </c>
      <c r="J201" s="44">
        <v>14.22</v>
      </c>
      <c r="K201" s="44">
        <v>12</v>
      </c>
      <c r="L201" s="44">
        <v>12.1</v>
      </c>
      <c r="M201" s="45">
        <v>138099300</v>
      </c>
      <c r="N201" s="45">
        <v>1963334300</v>
      </c>
      <c r="O201" s="45">
        <v>138100581</v>
      </c>
      <c r="P201" s="45">
        <v>1963350750.8</v>
      </c>
      <c r="Q201" s="45">
        <v>9600000000</v>
      </c>
      <c r="R201" s="44">
        <v>20.48</v>
      </c>
      <c r="S201" s="44">
        <v>1.1399999999999999</v>
      </c>
      <c r="T201" s="44">
        <v>10.55</v>
      </c>
      <c r="U201" s="44">
        <v>1.42</v>
      </c>
      <c r="V201" s="44">
        <v>17.260000000000002</v>
      </c>
      <c r="W201" s="46">
        <v>800000000</v>
      </c>
      <c r="X201" s="17">
        <v>1</v>
      </c>
      <c r="AI201" s="38" t="s">
        <v>523</v>
      </c>
    </row>
    <row r="202" spans="1:35" ht="14.4" x14ac:dyDescent="0.3">
      <c r="A202" s="38" t="s">
        <v>380</v>
      </c>
      <c r="B202" s="66" t="s">
        <v>647</v>
      </c>
      <c r="C202" s="39">
        <v>3.8</v>
      </c>
      <c r="D202" s="39">
        <v>3.78</v>
      </c>
      <c r="E202" s="39">
        <v>3.98</v>
      </c>
      <c r="F202" s="39">
        <v>3.02</v>
      </c>
      <c r="G202" s="39">
        <v>3.1</v>
      </c>
      <c r="H202" s="39">
        <v>-0.7</v>
      </c>
      <c r="I202" s="39">
        <v>-18.420000000000002</v>
      </c>
      <c r="J202" s="39">
        <v>3.56</v>
      </c>
      <c r="K202" s="39">
        <v>3.08</v>
      </c>
      <c r="L202" s="39">
        <v>3.1</v>
      </c>
      <c r="M202" s="40">
        <v>7299400</v>
      </c>
      <c r="N202" s="40">
        <v>25952978</v>
      </c>
      <c r="O202" s="40">
        <v>7299404</v>
      </c>
      <c r="P202" s="40">
        <v>25952995.079999998</v>
      </c>
      <c r="Q202" s="40">
        <v>930000000</v>
      </c>
      <c r="R202" s="39">
        <v>29.71</v>
      </c>
      <c r="S202" s="39">
        <v>1.35</v>
      </c>
      <c r="T202" s="39">
        <v>2.2999999999999998</v>
      </c>
      <c r="U202" s="39">
        <v>5.48</v>
      </c>
      <c r="V202" s="39">
        <v>2.4300000000000002</v>
      </c>
      <c r="W202" s="41">
        <v>300000000</v>
      </c>
      <c r="X202" s="42">
        <v>1</v>
      </c>
      <c r="AI202" s="38" t="s">
        <v>115</v>
      </c>
    </row>
    <row r="203" spans="1:35" ht="14.4" x14ac:dyDescent="0.3">
      <c r="A203" s="43" t="s">
        <v>421</v>
      </c>
      <c r="B203" s="66" t="s">
        <v>647</v>
      </c>
      <c r="C203" s="44">
        <v>17.5</v>
      </c>
      <c r="D203" s="44">
        <v>17.7</v>
      </c>
      <c r="E203" s="44">
        <v>26.25</v>
      </c>
      <c r="F203" s="44">
        <v>17.5</v>
      </c>
      <c r="G203" s="44">
        <v>19.2</v>
      </c>
      <c r="H203" s="44">
        <v>1.7</v>
      </c>
      <c r="I203" s="44">
        <v>9.7100000000000009</v>
      </c>
      <c r="J203" s="44">
        <v>21.13</v>
      </c>
      <c r="K203" s="44">
        <v>19.3</v>
      </c>
      <c r="L203" s="44">
        <v>19.7</v>
      </c>
      <c r="M203" s="45">
        <v>1842100</v>
      </c>
      <c r="N203" s="45">
        <v>38918900</v>
      </c>
      <c r="O203" s="45">
        <v>1842105</v>
      </c>
      <c r="P203" s="45">
        <v>38919026</v>
      </c>
      <c r="Q203" s="45">
        <v>201600000</v>
      </c>
      <c r="R203" s="44">
        <v>10.7</v>
      </c>
      <c r="S203" s="44">
        <v>0.48</v>
      </c>
      <c r="T203" s="44">
        <v>39.840000000000003</v>
      </c>
      <c r="U203" s="44">
        <v>2.6</v>
      </c>
      <c r="V203" s="44">
        <v>17.54</v>
      </c>
      <c r="W203" s="46">
        <v>10500000</v>
      </c>
      <c r="X203" s="17">
        <v>10</v>
      </c>
      <c r="AI203" s="43" t="s">
        <v>143</v>
      </c>
    </row>
    <row r="204" spans="1:35" ht="14.4" x14ac:dyDescent="0.3">
      <c r="A204" s="38" t="s">
        <v>426</v>
      </c>
      <c r="B204" s="66" t="s">
        <v>647</v>
      </c>
      <c r="C204" s="39">
        <v>2.1</v>
      </c>
      <c r="D204" s="39">
        <v>2.12</v>
      </c>
      <c r="E204" s="39">
        <v>2.2799999999999998</v>
      </c>
      <c r="F204" s="39">
        <v>1.55</v>
      </c>
      <c r="G204" s="39">
        <v>1.62</v>
      </c>
      <c r="H204" s="39">
        <v>-0.48</v>
      </c>
      <c r="I204" s="39">
        <v>-22.86</v>
      </c>
      <c r="J204" s="39">
        <v>1.98</v>
      </c>
      <c r="K204" s="39">
        <v>1.62</v>
      </c>
      <c r="L204" s="39">
        <v>1.63</v>
      </c>
      <c r="M204" s="40">
        <v>263085900</v>
      </c>
      <c r="N204" s="40">
        <v>520253941</v>
      </c>
      <c r="O204" s="40">
        <v>263087755</v>
      </c>
      <c r="P204" s="40">
        <v>520257339.01999998</v>
      </c>
      <c r="Q204" s="40">
        <v>2211300000</v>
      </c>
      <c r="R204" s="39" t="s">
        <v>21</v>
      </c>
      <c r="S204" s="39">
        <v>2.58</v>
      </c>
      <c r="T204" s="39">
        <v>0.63</v>
      </c>
      <c r="U204" s="39" t="s">
        <v>20</v>
      </c>
      <c r="V204" s="39">
        <v>19.27</v>
      </c>
      <c r="W204" s="41">
        <v>1365000000</v>
      </c>
      <c r="X204" s="42">
        <v>1</v>
      </c>
      <c r="AI204" s="38" t="s">
        <v>201</v>
      </c>
    </row>
    <row r="205" spans="1:35" ht="14.4" x14ac:dyDescent="0.3">
      <c r="A205" s="43" t="s">
        <v>434</v>
      </c>
      <c r="B205" s="66" t="s">
        <v>647</v>
      </c>
      <c r="C205" s="44">
        <v>74</v>
      </c>
      <c r="D205" s="44">
        <v>73.25</v>
      </c>
      <c r="E205" s="44">
        <v>110</v>
      </c>
      <c r="F205" s="44">
        <v>73.25</v>
      </c>
      <c r="G205" s="44">
        <v>86</v>
      </c>
      <c r="H205" s="44">
        <v>12</v>
      </c>
      <c r="I205" s="44">
        <v>16.22</v>
      </c>
      <c r="J205" s="44">
        <v>96.25</v>
      </c>
      <c r="K205" s="44">
        <v>86</v>
      </c>
      <c r="L205" s="44">
        <v>86.5</v>
      </c>
      <c r="M205" s="45">
        <v>589800</v>
      </c>
      <c r="N205" s="45">
        <v>56766400</v>
      </c>
      <c r="O205" s="45">
        <v>589814</v>
      </c>
      <c r="P205" s="45">
        <v>56767776.25</v>
      </c>
      <c r="Q205" s="45">
        <v>688000000</v>
      </c>
      <c r="R205" s="44">
        <v>8.07</v>
      </c>
      <c r="S205" s="44">
        <v>0.89</v>
      </c>
      <c r="T205" s="44">
        <v>96.26</v>
      </c>
      <c r="U205" s="44">
        <v>4.07</v>
      </c>
      <c r="V205" s="44">
        <v>7.37</v>
      </c>
      <c r="W205" s="46">
        <v>8000000</v>
      </c>
      <c r="X205" s="17">
        <v>10</v>
      </c>
      <c r="AI205" s="43" t="s">
        <v>287</v>
      </c>
    </row>
    <row r="206" spans="1:35" ht="14.4" x14ac:dyDescent="0.3">
      <c r="A206" s="38" t="s">
        <v>451</v>
      </c>
      <c r="B206" s="66" t="s">
        <v>647</v>
      </c>
      <c r="C206" s="39">
        <v>172.5</v>
      </c>
      <c r="D206" s="39">
        <v>170.5</v>
      </c>
      <c r="E206" s="39">
        <v>260</v>
      </c>
      <c r="F206" s="39">
        <v>22.5</v>
      </c>
      <c r="G206" s="39">
        <v>25.25</v>
      </c>
      <c r="H206" s="39">
        <v>-147.25</v>
      </c>
      <c r="I206" s="39">
        <v>-85.36</v>
      </c>
      <c r="J206" s="39">
        <v>105.08</v>
      </c>
      <c r="K206" s="39">
        <v>25</v>
      </c>
      <c r="L206" s="39">
        <v>25.25</v>
      </c>
      <c r="M206" s="40">
        <v>2566200</v>
      </c>
      <c r="N206" s="40">
        <v>269668660</v>
      </c>
      <c r="O206" s="40">
        <v>2876578</v>
      </c>
      <c r="P206" s="40">
        <v>323105033</v>
      </c>
      <c r="Q206" s="40">
        <v>3787500000</v>
      </c>
      <c r="R206" s="39">
        <v>12.95</v>
      </c>
      <c r="S206" s="39">
        <v>2.1</v>
      </c>
      <c r="T206" s="39">
        <v>12.02</v>
      </c>
      <c r="U206" s="39">
        <v>3.56</v>
      </c>
      <c r="V206" s="39">
        <v>9.24</v>
      </c>
      <c r="W206" s="41">
        <v>150000000</v>
      </c>
      <c r="X206" s="42">
        <v>1</v>
      </c>
      <c r="AI206" s="38" t="s">
        <v>377</v>
      </c>
    </row>
    <row r="207" spans="1:35" ht="14.4" x14ac:dyDescent="0.3">
      <c r="A207" s="43" t="s">
        <v>459</v>
      </c>
      <c r="B207" s="66" t="s">
        <v>647</v>
      </c>
      <c r="C207" s="44">
        <v>110</v>
      </c>
      <c r="D207" s="44">
        <v>110</v>
      </c>
      <c r="E207" s="44">
        <v>134</v>
      </c>
      <c r="F207" s="44">
        <v>108</v>
      </c>
      <c r="G207" s="44">
        <v>134</v>
      </c>
      <c r="H207" s="44">
        <v>24</v>
      </c>
      <c r="I207" s="44">
        <v>21.82</v>
      </c>
      <c r="J207" s="44">
        <v>117.3</v>
      </c>
      <c r="K207" s="44">
        <v>124</v>
      </c>
      <c r="L207" s="44">
        <v>136</v>
      </c>
      <c r="M207" s="45">
        <v>52000</v>
      </c>
      <c r="N207" s="45">
        <v>6099650</v>
      </c>
      <c r="O207" s="45">
        <v>52082</v>
      </c>
      <c r="P207" s="45">
        <v>6108780</v>
      </c>
      <c r="Q207" s="45">
        <v>804000000</v>
      </c>
      <c r="R207" s="44">
        <v>8.9700000000000006</v>
      </c>
      <c r="S207" s="44">
        <v>0.97</v>
      </c>
      <c r="T207" s="44">
        <v>137.61000000000001</v>
      </c>
      <c r="U207" s="44">
        <v>3.13</v>
      </c>
      <c r="V207" s="44">
        <v>0.87</v>
      </c>
      <c r="W207" s="46">
        <v>6000000</v>
      </c>
      <c r="X207" s="17">
        <v>10</v>
      </c>
      <c r="AI207" s="43" t="s">
        <v>419</v>
      </c>
    </row>
    <row r="208" spans="1:35" ht="14.4" x14ac:dyDescent="0.3">
      <c r="A208" s="38" t="s">
        <v>465</v>
      </c>
      <c r="B208" s="66" t="s">
        <v>647</v>
      </c>
      <c r="C208" s="39">
        <v>15.4</v>
      </c>
      <c r="D208" s="39">
        <v>15.5</v>
      </c>
      <c r="E208" s="39">
        <v>19.8</v>
      </c>
      <c r="F208" s="39">
        <v>14.4</v>
      </c>
      <c r="G208" s="39">
        <v>17.3</v>
      </c>
      <c r="H208" s="39">
        <v>1.9</v>
      </c>
      <c r="I208" s="39">
        <v>12.34</v>
      </c>
      <c r="J208" s="39">
        <v>17.53</v>
      </c>
      <c r="K208" s="39">
        <v>17.3</v>
      </c>
      <c r="L208" s="39">
        <v>17.399999999999999</v>
      </c>
      <c r="M208" s="40">
        <v>41546800</v>
      </c>
      <c r="N208" s="40">
        <v>728121290</v>
      </c>
      <c r="O208" s="40">
        <v>41547010</v>
      </c>
      <c r="P208" s="40">
        <v>728124767.5</v>
      </c>
      <c r="Q208" s="40">
        <v>648750000</v>
      </c>
      <c r="R208" s="39">
        <v>14.41</v>
      </c>
      <c r="S208" s="39">
        <v>0.87</v>
      </c>
      <c r="T208" s="39">
        <v>19.8</v>
      </c>
      <c r="U208" s="39">
        <v>1.73</v>
      </c>
      <c r="V208" s="39">
        <v>110.79</v>
      </c>
      <c r="W208" s="41">
        <v>37500000</v>
      </c>
      <c r="X208" s="42">
        <v>10</v>
      </c>
      <c r="AI208" s="38" t="s">
        <v>508</v>
      </c>
    </row>
    <row r="209" spans="1:35" x14ac:dyDescent="0.3">
      <c r="A209" s="22" t="s">
        <v>587</v>
      </c>
      <c r="B209" s="20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4"/>
      <c r="V209" s="47"/>
      <c r="W209" s="48"/>
      <c r="X209" s="49"/>
      <c r="AI209" s="38" t="s">
        <v>422</v>
      </c>
    </row>
    <row r="210" spans="1:35" ht="14.4" x14ac:dyDescent="0.3">
      <c r="A210" s="38" t="s">
        <v>36</v>
      </c>
      <c r="B210" s="66" t="s">
        <v>615</v>
      </c>
      <c r="C210" s="39">
        <v>2.2000000000000002</v>
      </c>
      <c r="D210" s="39">
        <v>2.2200000000000002</v>
      </c>
      <c r="E210" s="39">
        <v>5.25</v>
      </c>
      <c r="F210" s="39">
        <v>2.1800000000000002</v>
      </c>
      <c r="G210" s="39">
        <v>4.76</v>
      </c>
      <c r="H210" s="39">
        <v>2.56</v>
      </c>
      <c r="I210" s="39">
        <v>116.36</v>
      </c>
      <c r="J210" s="39">
        <v>3.78</v>
      </c>
      <c r="K210" s="39">
        <v>4.74</v>
      </c>
      <c r="L210" s="39">
        <v>4.76</v>
      </c>
      <c r="M210" s="40">
        <v>458977900</v>
      </c>
      <c r="N210" s="40">
        <v>1735105490</v>
      </c>
      <c r="O210" s="40">
        <v>458978284</v>
      </c>
      <c r="P210" s="40">
        <v>1735106845.6199999</v>
      </c>
      <c r="Q210" s="40">
        <v>2284501381.4000001</v>
      </c>
      <c r="R210" s="39">
        <v>8.5399999999999991</v>
      </c>
      <c r="S210" s="39">
        <v>1.22</v>
      </c>
      <c r="T210" s="39">
        <v>3.91</v>
      </c>
      <c r="U210" s="39">
        <v>3.78</v>
      </c>
      <c r="V210" s="39">
        <v>95.63</v>
      </c>
      <c r="W210" s="41">
        <v>479937265</v>
      </c>
      <c r="X210" s="42">
        <v>1</v>
      </c>
      <c r="AI210" s="43" t="s">
        <v>505</v>
      </c>
    </row>
    <row r="211" spans="1:35" ht="14.4" x14ac:dyDescent="0.3">
      <c r="A211" s="43" t="s">
        <v>76</v>
      </c>
      <c r="B211" s="66" t="s">
        <v>615</v>
      </c>
      <c r="C211" s="44">
        <v>1.1499999999999999</v>
      </c>
      <c r="D211" s="44">
        <v>1.1399999999999999</v>
      </c>
      <c r="E211" s="44">
        <v>1.61</v>
      </c>
      <c r="F211" s="44">
        <v>1.1200000000000001</v>
      </c>
      <c r="G211" s="44">
        <v>1.29</v>
      </c>
      <c r="H211" s="44">
        <v>0.14000000000000001</v>
      </c>
      <c r="I211" s="44">
        <v>12.17</v>
      </c>
      <c r="J211" s="44">
        <v>1.38</v>
      </c>
      <c r="K211" s="44">
        <v>1.29</v>
      </c>
      <c r="L211" s="44">
        <v>1.3</v>
      </c>
      <c r="M211" s="45">
        <v>454757400</v>
      </c>
      <c r="N211" s="45">
        <v>625834696</v>
      </c>
      <c r="O211" s="45">
        <v>454757710</v>
      </c>
      <c r="P211" s="45">
        <v>625835120.88</v>
      </c>
      <c r="Q211" s="45">
        <v>1460925000</v>
      </c>
      <c r="R211" s="44">
        <v>60.35</v>
      </c>
      <c r="S211" s="44">
        <v>0.77</v>
      </c>
      <c r="T211" s="44">
        <v>1.68</v>
      </c>
      <c r="U211" s="44" t="s">
        <v>20</v>
      </c>
      <c r="V211" s="44">
        <v>40.159999999999997</v>
      </c>
      <c r="W211" s="46">
        <v>1132500000</v>
      </c>
      <c r="X211" s="17">
        <v>1</v>
      </c>
      <c r="AI211" s="43" t="s">
        <v>149</v>
      </c>
    </row>
    <row r="212" spans="1:35" ht="14.4" x14ac:dyDescent="0.3">
      <c r="A212" s="38" t="s">
        <v>86</v>
      </c>
      <c r="B212" s="66" t="s">
        <v>615</v>
      </c>
      <c r="C212" s="39">
        <v>2.82</v>
      </c>
      <c r="D212" s="39">
        <v>2.9</v>
      </c>
      <c r="E212" s="39">
        <v>5.0999999999999996</v>
      </c>
      <c r="F212" s="39">
        <v>2.84</v>
      </c>
      <c r="G212" s="39">
        <v>5.05</v>
      </c>
      <c r="H212" s="39">
        <v>2.23</v>
      </c>
      <c r="I212" s="39">
        <v>79.08</v>
      </c>
      <c r="J212" s="39">
        <v>4.01</v>
      </c>
      <c r="K212" s="39">
        <v>5</v>
      </c>
      <c r="L212" s="39">
        <v>5.05</v>
      </c>
      <c r="M212" s="40">
        <v>1566161200</v>
      </c>
      <c r="N212" s="40">
        <v>6284494751</v>
      </c>
      <c r="O212" s="40">
        <v>1566193181</v>
      </c>
      <c r="P212" s="40">
        <v>6284625954.2799997</v>
      </c>
      <c r="Q212" s="40">
        <v>3180395857.9000001</v>
      </c>
      <c r="R212" s="39">
        <v>18.43</v>
      </c>
      <c r="S212" s="39">
        <v>1.31</v>
      </c>
      <c r="T212" s="39">
        <v>3.85</v>
      </c>
      <c r="U212" s="39">
        <v>0.99</v>
      </c>
      <c r="V212" s="39">
        <v>252.65</v>
      </c>
      <c r="W212" s="41">
        <v>629781358</v>
      </c>
      <c r="X212" s="42">
        <v>1</v>
      </c>
      <c r="AI212" s="38" t="s">
        <v>184</v>
      </c>
    </row>
    <row r="213" spans="1:35" ht="14.4" x14ac:dyDescent="0.3">
      <c r="A213" s="43" t="s">
        <v>95</v>
      </c>
      <c r="B213" s="66" t="s">
        <v>615</v>
      </c>
      <c r="C213" s="44">
        <v>3.2</v>
      </c>
      <c r="D213" s="44">
        <v>3.2</v>
      </c>
      <c r="E213" s="44">
        <v>5.5</v>
      </c>
      <c r="F213" s="44">
        <v>3.18</v>
      </c>
      <c r="G213" s="44">
        <v>3.98</v>
      </c>
      <c r="H213" s="44">
        <v>0.78</v>
      </c>
      <c r="I213" s="44">
        <v>24.37</v>
      </c>
      <c r="J213" s="44">
        <v>3.91</v>
      </c>
      <c r="K213" s="44">
        <v>3.98</v>
      </c>
      <c r="L213" s="44">
        <v>4</v>
      </c>
      <c r="M213" s="45">
        <v>91496400</v>
      </c>
      <c r="N213" s="45">
        <v>357803172</v>
      </c>
      <c r="O213" s="45">
        <v>91496411</v>
      </c>
      <c r="P213" s="45">
        <v>357803215.42000002</v>
      </c>
      <c r="Q213" s="45">
        <v>1194000000</v>
      </c>
      <c r="R213" s="44">
        <v>8.27</v>
      </c>
      <c r="S213" s="44">
        <v>1.1499999999999999</v>
      </c>
      <c r="T213" s="44">
        <v>3.47</v>
      </c>
      <c r="U213" s="44">
        <v>4.0199999999999996</v>
      </c>
      <c r="V213" s="44">
        <v>30.5</v>
      </c>
      <c r="W213" s="46">
        <v>300000000</v>
      </c>
      <c r="X213" s="17">
        <v>1</v>
      </c>
      <c r="AI213" s="43" t="s">
        <v>288</v>
      </c>
    </row>
    <row r="214" spans="1:35" ht="14.4" x14ac:dyDescent="0.3">
      <c r="A214" s="38" t="s">
        <v>112</v>
      </c>
      <c r="B214" s="66" t="s">
        <v>615</v>
      </c>
      <c r="C214" s="39">
        <v>2.04</v>
      </c>
      <c r="D214" s="39">
        <v>2.06</v>
      </c>
      <c r="E214" s="39">
        <v>4.32</v>
      </c>
      <c r="F214" s="39">
        <v>2</v>
      </c>
      <c r="G214" s="39">
        <v>3.58</v>
      </c>
      <c r="H214" s="39">
        <v>1.54</v>
      </c>
      <c r="I214" s="39">
        <v>75.489999999999995</v>
      </c>
      <c r="J214" s="39">
        <v>3.33</v>
      </c>
      <c r="K214" s="39">
        <v>3.58</v>
      </c>
      <c r="L214" s="39">
        <v>3.6</v>
      </c>
      <c r="M214" s="40">
        <v>189215800</v>
      </c>
      <c r="N214" s="40">
        <v>629329584</v>
      </c>
      <c r="O214" s="40">
        <v>195216106</v>
      </c>
      <c r="P214" s="40">
        <v>644390750.63999999</v>
      </c>
      <c r="Q214" s="40">
        <v>1776275354</v>
      </c>
      <c r="R214" s="39">
        <v>10.93</v>
      </c>
      <c r="S214" s="39">
        <v>2.2000000000000002</v>
      </c>
      <c r="T214" s="39">
        <v>1.63</v>
      </c>
      <c r="U214" s="39">
        <v>4.1900000000000004</v>
      </c>
      <c r="V214" s="39">
        <v>39.270000000000003</v>
      </c>
      <c r="W214" s="41">
        <v>496166300</v>
      </c>
      <c r="X214" s="42">
        <v>1</v>
      </c>
      <c r="AI214" s="38" t="s">
        <v>316</v>
      </c>
    </row>
    <row r="215" spans="1:35" ht="14.4" x14ac:dyDescent="0.3">
      <c r="A215" s="43" t="s">
        <v>153</v>
      </c>
      <c r="B215" s="66" t="s">
        <v>615</v>
      </c>
      <c r="C215" s="44">
        <v>0.08</v>
      </c>
      <c r="D215" s="44">
        <v>0.08</v>
      </c>
      <c r="E215" s="44">
        <v>0.16</v>
      </c>
      <c r="F215" s="44">
        <v>0.08</v>
      </c>
      <c r="G215" s="44">
        <v>0.12</v>
      </c>
      <c r="H215" s="44">
        <v>0.04</v>
      </c>
      <c r="I215" s="44">
        <v>50</v>
      </c>
      <c r="J215" s="44">
        <v>0.12</v>
      </c>
      <c r="K215" s="44">
        <v>0.12</v>
      </c>
      <c r="L215" s="44">
        <v>0.13</v>
      </c>
      <c r="M215" s="45">
        <v>81853633000</v>
      </c>
      <c r="N215" s="45">
        <v>9553137307</v>
      </c>
      <c r="O215" s="45">
        <v>81877358049</v>
      </c>
      <c r="P215" s="45">
        <v>9555748050.6499996</v>
      </c>
      <c r="Q215" s="45">
        <v>12702453859.92</v>
      </c>
      <c r="R215" s="44" t="s">
        <v>21</v>
      </c>
      <c r="S215" s="44">
        <v>1.25</v>
      </c>
      <c r="T215" s="44">
        <v>0.26</v>
      </c>
      <c r="U215" s="44" t="s">
        <v>20</v>
      </c>
      <c r="V215" s="44">
        <v>91.24</v>
      </c>
      <c r="W215" s="46">
        <v>105853782166</v>
      </c>
      <c r="X215" s="17">
        <v>0.69</v>
      </c>
      <c r="AI215" s="43" t="s">
        <v>415</v>
      </c>
    </row>
    <row r="216" spans="1:35" ht="14.4" x14ac:dyDescent="0.3">
      <c r="A216" s="38" t="s">
        <v>162</v>
      </c>
      <c r="B216" s="66" t="s">
        <v>615</v>
      </c>
      <c r="C216" s="39">
        <v>0.34</v>
      </c>
      <c r="D216" s="39">
        <v>0.34</v>
      </c>
      <c r="E216" s="39">
        <v>0.47</v>
      </c>
      <c r="F216" s="39">
        <v>0.3</v>
      </c>
      <c r="G216" s="39">
        <v>0.33</v>
      </c>
      <c r="H216" s="39">
        <v>-0.01</v>
      </c>
      <c r="I216" s="39">
        <v>-2.94</v>
      </c>
      <c r="J216" s="39">
        <v>0.39</v>
      </c>
      <c r="K216" s="39">
        <v>0.32</v>
      </c>
      <c r="L216" s="39">
        <v>0.33</v>
      </c>
      <c r="M216" s="40">
        <v>23029810400</v>
      </c>
      <c r="N216" s="40">
        <v>8936029337</v>
      </c>
      <c r="O216" s="40">
        <v>23039241983</v>
      </c>
      <c r="P216" s="40">
        <v>8939975599.7299995</v>
      </c>
      <c r="Q216" s="40">
        <v>10688203176.42</v>
      </c>
      <c r="R216" s="39" t="s">
        <v>21</v>
      </c>
      <c r="S216" s="39">
        <v>1.62</v>
      </c>
      <c r="T216" s="39">
        <v>0.24</v>
      </c>
      <c r="U216" s="39" t="s">
        <v>20</v>
      </c>
      <c r="V216" s="39">
        <v>78.64</v>
      </c>
      <c r="W216" s="41">
        <v>32388494474</v>
      </c>
      <c r="X216" s="42">
        <v>1</v>
      </c>
      <c r="AI216" s="38" t="s">
        <v>417</v>
      </c>
    </row>
    <row r="217" spans="1:35" ht="14.4" x14ac:dyDescent="0.3">
      <c r="A217" s="43" t="s">
        <v>176</v>
      </c>
      <c r="B217" s="66" t="s">
        <v>615</v>
      </c>
      <c r="C217" s="44">
        <v>1.82</v>
      </c>
      <c r="D217" s="44">
        <v>1.8</v>
      </c>
      <c r="E217" s="44">
        <v>2</v>
      </c>
      <c r="F217" s="44">
        <v>1.67</v>
      </c>
      <c r="G217" s="44">
        <v>1.77</v>
      </c>
      <c r="H217" s="44">
        <v>-0.05</v>
      </c>
      <c r="I217" s="44">
        <v>-2.75</v>
      </c>
      <c r="J217" s="44">
        <v>1.84</v>
      </c>
      <c r="K217" s="44">
        <v>1.77</v>
      </c>
      <c r="L217" s="44">
        <v>1.78</v>
      </c>
      <c r="M217" s="45">
        <v>25606000</v>
      </c>
      <c r="N217" s="45">
        <v>47218650</v>
      </c>
      <c r="O217" s="45">
        <v>25606087</v>
      </c>
      <c r="P217" s="45">
        <v>47218788.469999999</v>
      </c>
      <c r="Q217" s="45">
        <v>13798405107</v>
      </c>
      <c r="R217" s="44">
        <v>42.16</v>
      </c>
      <c r="S217" s="44">
        <v>1.36</v>
      </c>
      <c r="T217" s="44">
        <v>1.3</v>
      </c>
      <c r="U217" s="44" t="s">
        <v>20</v>
      </c>
      <c r="V217" s="44">
        <v>0.33</v>
      </c>
      <c r="W217" s="46">
        <v>7795709100</v>
      </c>
      <c r="X217" s="17">
        <v>1</v>
      </c>
      <c r="AI217" s="43" t="s">
        <v>460</v>
      </c>
    </row>
    <row r="218" spans="1:35" ht="14.4" x14ac:dyDescent="0.3">
      <c r="A218" s="38" t="s">
        <v>215</v>
      </c>
      <c r="B218" s="66" t="s">
        <v>615</v>
      </c>
      <c r="C218" s="39">
        <v>3.42</v>
      </c>
      <c r="D218" s="39">
        <v>3.42</v>
      </c>
      <c r="E218" s="39">
        <v>4.78</v>
      </c>
      <c r="F218" s="39">
        <v>3.38</v>
      </c>
      <c r="G218" s="39">
        <v>4.4400000000000004</v>
      </c>
      <c r="H218" s="39">
        <v>1.02</v>
      </c>
      <c r="I218" s="39">
        <v>29.82</v>
      </c>
      <c r="J218" s="39">
        <v>4.13</v>
      </c>
      <c r="K218" s="39">
        <v>4.42</v>
      </c>
      <c r="L218" s="39">
        <v>4.4400000000000004</v>
      </c>
      <c r="M218" s="40">
        <v>213510900</v>
      </c>
      <c r="N218" s="40">
        <v>882278504</v>
      </c>
      <c r="O218" s="40">
        <v>216699823</v>
      </c>
      <c r="P218" s="40">
        <v>894651553.32000005</v>
      </c>
      <c r="Q218" s="40">
        <v>1700520000</v>
      </c>
      <c r="R218" s="39">
        <v>13.33</v>
      </c>
      <c r="S218" s="39">
        <v>1.93</v>
      </c>
      <c r="T218" s="39">
        <v>2.76</v>
      </c>
      <c r="U218" s="39">
        <v>2.63</v>
      </c>
      <c r="V218" s="39">
        <v>58.9</v>
      </c>
      <c r="W218" s="41">
        <v>383000000</v>
      </c>
      <c r="X218" s="42">
        <v>1</v>
      </c>
      <c r="AI218" s="38" t="s">
        <v>461</v>
      </c>
    </row>
    <row r="219" spans="1:35" ht="14.4" x14ac:dyDescent="0.3">
      <c r="A219" s="43" t="s">
        <v>234</v>
      </c>
      <c r="B219" s="66" t="s">
        <v>615</v>
      </c>
      <c r="C219" s="44">
        <v>0.28999999999999998</v>
      </c>
      <c r="D219" s="44">
        <v>0.3</v>
      </c>
      <c r="E219" s="44">
        <v>0.53</v>
      </c>
      <c r="F219" s="44">
        <v>0.26</v>
      </c>
      <c r="G219" s="44">
        <v>0.31</v>
      </c>
      <c r="H219" s="44">
        <v>0.02</v>
      </c>
      <c r="I219" s="44">
        <v>6.9</v>
      </c>
      <c r="J219" s="44">
        <v>0.35</v>
      </c>
      <c r="K219" s="44">
        <v>0.3</v>
      </c>
      <c r="L219" s="44">
        <v>0.31</v>
      </c>
      <c r="M219" s="45">
        <v>9236909300</v>
      </c>
      <c r="N219" s="45">
        <v>3197911428</v>
      </c>
      <c r="O219" s="45">
        <v>9488911061</v>
      </c>
      <c r="P219" s="45">
        <v>3270991996.71</v>
      </c>
      <c r="Q219" s="45">
        <v>568311593.24000001</v>
      </c>
      <c r="R219" s="44" t="s">
        <v>21</v>
      </c>
      <c r="S219" s="44">
        <v>7.87</v>
      </c>
      <c r="T219" s="44">
        <v>0.04</v>
      </c>
      <c r="U219" s="44" t="s">
        <v>20</v>
      </c>
      <c r="V219" s="44">
        <v>517.6</v>
      </c>
      <c r="W219" s="46">
        <v>1833263204</v>
      </c>
      <c r="X219" s="17">
        <v>1</v>
      </c>
      <c r="AI219" s="43" t="s">
        <v>499</v>
      </c>
    </row>
    <row r="220" spans="1:35" ht="14.4" x14ac:dyDescent="0.3">
      <c r="A220" s="38" t="s">
        <v>238</v>
      </c>
      <c r="B220" s="66" t="s">
        <v>615</v>
      </c>
      <c r="C220" s="39">
        <v>6.35</v>
      </c>
      <c r="D220" s="39">
        <v>6.45</v>
      </c>
      <c r="E220" s="39">
        <v>7.4</v>
      </c>
      <c r="F220" s="39">
        <v>4.58</v>
      </c>
      <c r="G220" s="39">
        <v>4.58</v>
      </c>
      <c r="H220" s="39">
        <v>-1.77</v>
      </c>
      <c r="I220" s="39">
        <v>-27.87</v>
      </c>
      <c r="J220" s="39">
        <v>6.28</v>
      </c>
      <c r="K220" s="39">
        <v>4.58</v>
      </c>
      <c r="L220" s="39">
        <v>4.5999999999999996</v>
      </c>
      <c r="M220" s="40">
        <v>288028500</v>
      </c>
      <c r="N220" s="40">
        <v>1808068542</v>
      </c>
      <c r="O220" s="40">
        <v>288030509</v>
      </c>
      <c r="P220" s="40">
        <v>1808081108.1600001</v>
      </c>
      <c r="Q220" s="40">
        <v>2290000000</v>
      </c>
      <c r="R220" s="39">
        <v>13.88</v>
      </c>
      <c r="S220" s="39">
        <v>0.96</v>
      </c>
      <c r="T220" s="39">
        <v>4.76</v>
      </c>
      <c r="U220" s="39">
        <v>3.93</v>
      </c>
      <c r="V220" s="39">
        <v>57.61</v>
      </c>
      <c r="W220" s="41">
        <v>500000000</v>
      </c>
      <c r="X220" s="42">
        <v>1</v>
      </c>
      <c r="AI220" s="38" t="s">
        <v>513</v>
      </c>
    </row>
    <row r="221" spans="1:35" ht="14.4" x14ac:dyDescent="0.3">
      <c r="A221" s="43" t="s">
        <v>245</v>
      </c>
      <c r="B221" s="66" t="s">
        <v>615</v>
      </c>
      <c r="C221" s="44">
        <v>2.12</v>
      </c>
      <c r="D221" s="44">
        <v>2.14</v>
      </c>
      <c r="E221" s="44">
        <v>2.34</v>
      </c>
      <c r="F221" s="44">
        <v>1.92</v>
      </c>
      <c r="G221" s="44">
        <v>1.97</v>
      </c>
      <c r="H221" s="44">
        <v>-0.15</v>
      </c>
      <c r="I221" s="44">
        <v>-7.08</v>
      </c>
      <c r="J221" s="44">
        <v>2.1</v>
      </c>
      <c r="K221" s="44">
        <v>1.97</v>
      </c>
      <c r="L221" s="44">
        <v>1.99</v>
      </c>
      <c r="M221" s="45">
        <v>156919200</v>
      </c>
      <c r="N221" s="45">
        <v>329059019</v>
      </c>
      <c r="O221" s="45">
        <v>156929442</v>
      </c>
      <c r="P221" s="45">
        <v>329081724.86000001</v>
      </c>
      <c r="Q221" s="45">
        <v>3090416635.73</v>
      </c>
      <c r="R221" s="44">
        <v>40.93</v>
      </c>
      <c r="S221" s="44">
        <v>1.1100000000000001</v>
      </c>
      <c r="T221" s="44">
        <v>1.77</v>
      </c>
      <c r="U221" s="44" t="s">
        <v>20</v>
      </c>
      <c r="V221" s="44">
        <v>10</v>
      </c>
      <c r="W221" s="46">
        <v>1568739409</v>
      </c>
      <c r="X221" s="17">
        <v>0.4</v>
      </c>
      <c r="AI221" s="43" t="s">
        <v>516</v>
      </c>
    </row>
    <row r="222" spans="1:35" ht="14.4" x14ac:dyDescent="0.3">
      <c r="A222" s="38" t="s">
        <v>286</v>
      </c>
      <c r="B222" s="66" t="s">
        <v>615</v>
      </c>
      <c r="C222" s="39">
        <v>3.22</v>
      </c>
      <c r="D222" s="39">
        <v>3.3</v>
      </c>
      <c r="E222" s="39">
        <v>7.1</v>
      </c>
      <c r="F222" s="39">
        <v>3.2</v>
      </c>
      <c r="G222" s="39">
        <v>6.55</v>
      </c>
      <c r="H222" s="39">
        <v>3.33</v>
      </c>
      <c r="I222" s="39">
        <v>103.42</v>
      </c>
      <c r="J222" s="39">
        <v>5.41</v>
      </c>
      <c r="K222" s="39">
        <v>6.55</v>
      </c>
      <c r="L222" s="39">
        <v>6.6</v>
      </c>
      <c r="M222" s="40">
        <v>246496800</v>
      </c>
      <c r="N222" s="40">
        <v>1332889117</v>
      </c>
      <c r="O222" s="40">
        <v>246497135</v>
      </c>
      <c r="P222" s="40">
        <v>1332890638.1700001</v>
      </c>
      <c r="Q222" s="40">
        <v>4323000000</v>
      </c>
      <c r="R222" s="39">
        <v>16.309999999999999</v>
      </c>
      <c r="S222" s="39">
        <v>2.16</v>
      </c>
      <c r="T222" s="39">
        <v>3.03</v>
      </c>
      <c r="U222" s="39">
        <v>3.82</v>
      </c>
      <c r="V222" s="39">
        <v>37.35</v>
      </c>
      <c r="W222" s="41">
        <v>660000000</v>
      </c>
      <c r="X222" s="42">
        <v>1</v>
      </c>
      <c r="AI222" s="38" t="s">
        <v>522</v>
      </c>
    </row>
    <row r="223" spans="1:35" ht="14.4" x14ac:dyDescent="0.3">
      <c r="A223" s="43" t="s">
        <v>292</v>
      </c>
      <c r="B223" s="66" t="s">
        <v>615</v>
      </c>
      <c r="C223" s="44">
        <v>1.02</v>
      </c>
      <c r="D223" s="44">
        <v>1.03</v>
      </c>
      <c r="E223" s="44">
        <v>2.2999999999999998</v>
      </c>
      <c r="F223" s="44">
        <v>1.01</v>
      </c>
      <c r="G223" s="44">
        <v>1.71</v>
      </c>
      <c r="H223" s="44">
        <v>0.69</v>
      </c>
      <c r="I223" s="44">
        <v>67.650000000000006</v>
      </c>
      <c r="J223" s="44">
        <v>1.52</v>
      </c>
      <c r="K223" s="44">
        <v>1.71</v>
      </c>
      <c r="L223" s="44">
        <v>1.72</v>
      </c>
      <c r="M223" s="45">
        <v>1421949000</v>
      </c>
      <c r="N223" s="45">
        <v>2156479212</v>
      </c>
      <c r="O223" s="45">
        <v>1426249085</v>
      </c>
      <c r="P223" s="45">
        <v>2162069300.9299998</v>
      </c>
      <c r="Q223" s="45">
        <v>855000000</v>
      </c>
      <c r="R223" s="44">
        <v>13.18</v>
      </c>
      <c r="S223" s="44">
        <v>0.96</v>
      </c>
      <c r="T223" s="44">
        <v>1.78</v>
      </c>
      <c r="U223" s="44">
        <v>2.92</v>
      </c>
      <c r="V223" s="44">
        <v>285.25</v>
      </c>
      <c r="W223" s="46">
        <v>500000000</v>
      </c>
      <c r="X223" s="17">
        <v>1</v>
      </c>
      <c r="AI223" s="38" t="s">
        <v>30</v>
      </c>
    </row>
    <row r="224" spans="1:35" ht="14.4" x14ac:dyDescent="0.3">
      <c r="A224" s="38" t="s">
        <v>327</v>
      </c>
      <c r="B224" s="66" t="s">
        <v>615</v>
      </c>
      <c r="C224" s="39">
        <v>0.39</v>
      </c>
      <c r="D224" s="39">
        <v>0.4</v>
      </c>
      <c r="E224" s="39">
        <v>0.73</v>
      </c>
      <c r="F224" s="39">
        <v>0.38</v>
      </c>
      <c r="G224" s="39">
        <v>0.63</v>
      </c>
      <c r="H224" s="39">
        <v>0.24</v>
      </c>
      <c r="I224" s="39">
        <v>61.54</v>
      </c>
      <c r="J224" s="39">
        <v>0.61</v>
      </c>
      <c r="K224" s="39">
        <v>0.63</v>
      </c>
      <c r="L224" s="39">
        <v>0.64</v>
      </c>
      <c r="M224" s="40">
        <v>2781044100</v>
      </c>
      <c r="N224" s="40">
        <v>1695339666</v>
      </c>
      <c r="O224" s="40">
        <v>2781044976</v>
      </c>
      <c r="P224" s="40">
        <v>1695340122.54</v>
      </c>
      <c r="Q224" s="40">
        <v>631835332.38</v>
      </c>
      <c r="R224" s="39" t="s">
        <v>21</v>
      </c>
      <c r="S224" s="39">
        <v>0.78</v>
      </c>
      <c r="T224" s="39">
        <v>0.81</v>
      </c>
      <c r="U224" s="39" t="s">
        <v>20</v>
      </c>
      <c r="V224" s="39">
        <v>277.3</v>
      </c>
      <c r="W224" s="41">
        <v>1002913226</v>
      </c>
      <c r="X224" s="42">
        <v>1</v>
      </c>
      <c r="AI224" s="43" t="s">
        <v>33</v>
      </c>
    </row>
    <row r="225" spans="1:35" ht="14.4" x14ac:dyDescent="0.3">
      <c r="A225" s="43" t="s">
        <v>338</v>
      </c>
      <c r="B225" s="66" t="s">
        <v>615</v>
      </c>
      <c r="C225" s="44">
        <v>1.49</v>
      </c>
      <c r="D225" s="44">
        <v>1.5</v>
      </c>
      <c r="E225" s="44">
        <v>3.76</v>
      </c>
      <c r="F225" s="44">
        <v>1.44</v>
      </c>
      <c r="G225" s="44">
        <v>2.72</v>
      </c>
      <c r="H225" s="44">
        <v>1.23</v>
      </c>
      <c r="I225" s="44">
        <v>82.55</v>
      </c>
      <c r="J225" s="44">
        <v>2.5099999999999998</v>
      </c>
      <c r="K225" s="44">
        <v>2.72</v>
      </c>
      <c r="L225" s="44">
        <v>2.74</v>
      </c>
      <c r="M225" s="45">
        <v>2345779700</v>
      </c>
      <c r="N225" s="45">
        <v>5877861912</v>
      </c>
      <c r="O225" s="45">
        <v>2345780184</v>
      </c>
      <c r="P225" s="45">
        <v>5877862908.29</v>
      </c>
      <c r="Q225" s="45">
        <v>2807874476.96</v>
      </c>
      <c r="R225" s="44">
        <v>12.33</v>
      </c>
      <c r="S225" s="44">
        <v>1.29</v>
      </c>
      <c r="T225" s="44">
        <v>2.1</v>
      </c>
      <c r="U225" s="44">
        <v>6.99</v>
      </c>
      <c r="V225" s="44">
        <v>227.24</v>
      </c>
      <c r="W225" s="46">
        <v>1032306793</v>
      </c>
      <c r="X225" s="17">
        <v>1</v>
      </c>
      <c r="AI225" s="38" t="s">
        <v>110</v>
      </c>
    </row>
    <row r="226" spans="1:35" ht="14.4" x14ac:dyDescent="0.3">
      <c r="A226" s="38" t="s">
        <v>372</v>
      </c>
      <c r="B226" s="66" t="s">
        <v>615</v>
      </c>
      <c r="C226" s="39">
        <v>4.8600000000000003</v>
      </c>
      <c r="D226" s="39">
        <v>4.84</v>
      </c>
      <c r="E226" s="39">
        <v>8.6999999999999993</v>
      </c>
      <c r="F226" s="39">
        <v>4.8</v>
      </c>
      <c r="G226" s="39">
        <v>5.9</v>
      </c>
      <c r="H226" s="39">
        <v>1.04</v>
      </c>
      <c r="I226" s="39">
        <v>21.4</v>
      </c>
      <c r="J226" s="39">
        <v>6.71</v>
      </c>
      <c r="K226" s="39">
        <v>5.9</v>
      </c>
      <c r="L226" s="39">
        <v>5.95</v>
      </c>
      <c r="M226" s="40">
        <v>285225400</v>
      </c>
      <c r="N226" s="40">
        <v>1913131965</v>
      </c>
      <c r="O226" s="40">
        <v>285225483</v>
      </c>
      <c r="P226" s="40">
        <v>1913132492.25</v>
      </c>
      <c r="Q226" s="40">
        <v>3127000000</v>
      </c>
      <c r="R226" s="39">
        <v>10.66</v>
      </c>
      <c r="S226" s="39">
        <v>1.67</v>
      </c>
      <c r="T226" s="39">
        <v>3.54</v>
      </c>
      <c r="U226" s="39">
        <v>5.42</v>
      </c>
      <c r="V226" s="39">
        <v>53.82</v>
      </c>
      <c r="W226" s="41">
        <v>530000000</v>
      </c>
      <c r="X226" s="42">
        <v>1</v>
      </c>
      <c r="AI226" s="43" t="s">
        <v>266</v>
      </c>
    </row>
    <row r="227" spans="1:35" ht="14.4" x14ac:dyDescent="0.3">
      <c r="A227" s="43" t="s">
        <v>392</v>
      </c>
      <c r="B227" s="66" t="s">
        <v>615</v>
      </c>
      <c r="C227" s="44">
        <v>0.59</v>
      </c>
      <c r="D227" s="44">
        <v>0.6</v>
      </c>
      <c r="E227" s="44">
        <v>0.72</v>
      </c>
      <c r="F227" s="44">
        <v>0.56999999999999995</v>
      </c>
      <c r="G227" s="44">
        <v>0.57999999999999996</v>
      </c>
      <c r="H227" s="44">
        <v>-0.01</v>
      </c>
      <c r="I227" s="44">
        <v>-1.69</v>
      </c>
      <c r="J227" s="44">
        <v>0.63</v>
      </c>
      <c r="K227" s="44">
        <v>0.56999999999999995</v>
      </c>
      <c r="L227" s="44">
        <v>0.57999999999999996</v>
      </c>
      <c r="M227" s="45">
        <v>12537369400</v>
      </c>
      <c r="N227" s="45">
        <v>7945690586</v>
      </c>
      <c r="O227" s="45">
        <v>12561370629</v>
      </c>
      <c r="P227" s="45">
        <v>7961411302.04</v>
      </c>
      <c r="Q227" s="45">
        <v>15910174945.540001</v>
      </c>
      <c r="R227" s="44" t="s">
        <v>21</v>
      </c>
      <c r="S227" s="44">
        <v>1.3</v>
      </c>
      <c r="T227" s="44">
        <v>0.45</v>
      </c>
      <c r="U227" s="44" t="s">
        <v>20</v>
      </c>
      <c r="V227" s="44">
        <v>45.93</v>
      </c>
      <c r="W227" s="46">
        <v>27431336113</v>
      </c>
      <c r="X227" s="17">
        <v>1</v>
      </c>
      <c r="AI227" s="38" t="s">
        <v>268</v>
      </c>
    </row>
    <row r="228" spans="1:35" ht="14.4" x14ac:dyDescent="0.3">
      <c r="A228" s="38" t="s">
        <v>394</v>
      </c>
      <c r="B228" s="66" t="s">
        <v>615</v>
      </c>
      <c r="C228" s="39">
        <v>51.75</v>
      </c>
      <c r="D228" s="39">
        <v>51.75</v>
      </c>
      <c r="E228" s="39">
        <v>63</v>
      </c>
      <c r="F228" s="39">
        <v>51.5</v>
      </c>
      <c r="G228" s="39">
        <v>54</v>
      </c>
      <c r="H228" s="39">
        <v>2.25</v>
      </c>
      <c r="I228" s="39">
        <v>4.3499999999999996</v>
      </c>
      <c r="J228" s="39">
        <v>57.72</v>
      </c>
      <c r="K228" s="39">
        <v>53.75</v>
      </c>
      <c r="L228" s="39">
        <v>54</v>
      </c>
      <c r="M228" s="40">
        <v>9459100</v>
      </c>
      <c r="N228" s="40">
        <v>545962475</v>
      </c>
      <c r="O228" s="40">
        <v>9459946</v>
      </c>
      <c r="P228" s="40">
        <v>546010340.75</v>
      </c>
      <c r="Q228" s="40">
        <v>3455988552</v>
      </c>
      <c r="R228" s="39">
        <v>7.81</v>
      </c>
      <c r="S228" s="39">
        <v>1.49</v>
      </c>
      <c r="T228" s="39">
        <v>36.14</v>
      </c>
      <c r="U228" s="39">
        <v>6.67</v>
      </c>
      <c r="V228" s="39">
        <v>14.78</v>
      </c>
      <c r="W228" s="41">
        <v>63999788</v>
      </c>
      <c r="X228" s="42">
        <v>10</v>
      </c>
      <c r="AI228" s="43" t="s">
        <v>313</v>
      </c>
    </row>
    <row r="229" spans="1:35" ht="14.4" x14ac:dyDescent="0.3">
      <c r="A229" s="43" t="s">
        <v>429</v>
      </c>
      <c r="B229" s="66" t="s">
        <v>615</v>
      </c>
      <c r="C229" s="44">
        <v>0.6</v>
      </c>
      <c r="D229" s="44">
        <v>0.61</v>
      </c>
      <c r="E229" s="44">
        <v>1.39</v>
      </c>
      <c r="F229" s="44">
        <v>0.6</v>
      </c>
      <c r="G229" s="44">
        <v>1.05</v>
      </c>
      <c r="H229" s="44">
        <v>0.45</v>
      </c>
      <c r="I229" s="44">
        <v>75</v>
      </c>
      <c r="J229" s="44">
        <v>1</v>
      </c>
      <c r="K229" s="44">
        <v>1.04</v>
      </c>
      <c r="L229" s="44">
        <v>1.05</v>
      </c>
      <c r="M229" s="45">
        <v>19780015300</v>
      </c>
      <c r="N229" s="45">
        <v>19730871195</v>
      </c>
      <c r="O229" s="45">
        <v>19787191473</v>
      </c>
      <c r="P229" s="45">
        <v>19738272163.110001</v>
      </c>
      <c r="Q229" s="45">
        <v>4440140157.6000004</v>
      </c>
      <c r="R229" s="44">
        <v>35.659999999999997</v>
      </c>
      <c r="S229" s="44">
        <v>5.62</v>
      </c>
      <c r="T229" s="44">
        <v>0.19</v>
      </c>
      <c r="U229" s="44" t="s">
        <v>20</v>
      </c>
      <c r="V229" s="44">
        <v>467.94</v>
      </c>
      <c r="W229" s="46">
        <v>4228704912</v>
      </c>
      <c r="X229" s="17">
        <v>0.2</v>
      </c>
      <c r="AI229" s="38" t="s">
        <v>380</v>
      </c>
    </row>
    <row r="230" spans="1:35" ht="14.4" x14ac:dyDescent="0.3">
      <c r="A230" s="38" t="s">
        <v>443</v>
      </c>
      <c r="B230" s="66" t="s">
        <v>615</v>
      </c>
      <c r="C230" s="39">
        <v>138</v>
      </c>
      <c r="D230" s="39">
        <v>140.5</v>
      </c>
      <c r="E230" s="39">
        <v>146</v>
      </c>
      <c r="F230" s="39">
        <v>135.5</v>
      </c>
      <c r="G230" s="39">
        <v>145</v>
      </c>
      <c r="H230" s="39">
        <v>7</v>
      </c>
      <c r="I230" s="39">
        <v>5.07</v>
      </c>
      <c r="J230" s="39">
        <v>139.19999999999999</v>
      </c>
      <c r="K230" s="39">
        <v>144.5</v>
      </c>
      <c r="L230" s="39">
        <v>145.5</v>
      </c>
      <c r="M230" s="40">
        <v>421500</v>
      </c>
      <c r="N230" s="40">
        <v>58672750</v>
      </c>
      <c r="O230" s="40">
        <v>421715</v>
      </c>
      <c r="P230" s="40">
        <v>58701577</v>
      </c>
      <c r="Q230" s="40">
        <v>870000000</v>
      </c>
      <c r="R230" s="39">
        <v>7.04</v>
      </c>
      <c r="S230" s="39">
        <v>0.82</v>
      </c>
      <c r="T230" s="39">
        <v>176.99</v>
      </c>
      <c r="U230" s="39">
        <v>3.19</v>
      </c>
      <c r="V230" s="39">
        <v>7.03</v>
      </c>
      <c r="W230" s="41">
        <v>6000000</v>
      </c>
      <c r="X230" s="42">
        <v>10</v>
      </c>
      <c r="AI230" s="43" t="s">
        <v>421</v>
      </c>
    </row>
    <row r="231" spans="1:35" ht="14.4" x14ac:dyDescent="0.3">
      <c r="A231" s="43" t="s">
        <v>452</v>
      </c>
      <c r="B231" s="66" t="s">
        <v>615</v>
      </c>
      <c r="C231" s="44">
        <v>8.85</v>
      </c>
      <c r="D231" s="44">
        <v>8.8000000000000007</v>
      </c>
      <c r="E231" s="44">
        <v>16.8</v>
      </c>
      <c r="F231" s="44">
        <v>8.8000000000000007</v>
      </c>
      <c r="G231" s="44">
        <v>14.8</v>
      </c>
      <c r="H231" s="44">
        <v>5.95</v>
      </c>
      <c r="I231" s="44">
        <v>67.23</v>
      </c>
      <c r="J231" s="44">
        <v>12.83</v>
      </c>
      <c r="K231" s="44">
        <v>14.8</v>
      </c>
      <c r="L231" s="44">
        <v>14.9</v>
      </c>
      <c r="M231" s="45">
        <v>102023000</v>
      </c>
      <c r="N231" s="45">
        <v>1309129235</v>
      </c>
      <c r="O231" s="45">
        <v>102023592</v>
      </c>
      <c r="P231" s="45">
        <v>1309137277.8</v>
      </c>
      <c r="Q231" s="45">
        <v>6443609451.6000004</v>
      </c>
      <c r="R231" s="44">
        <v>11.32</v>
      </c>
      <c r="S231" s="44">
        <v>3.32</v>
      </c>
      <c r="T231" s="44">
        <v>4.53</v>
      </c>
      <c r="U231" s="44">
        <v>5.32</v>
      </c>
      <c r="V231" s="44">
        <v>23.76</v>
      </c>
      <c r="W231" s="46">
        <v>435379017</v>
      </c>
      <c r="X231" s="17">
        <v>1</v>
      </c>
      <c r="AI231" s="38" t="s">
        <v>426</v>
      </c>
    </row>
    <row r="232" spans="1:35" ht="14.4" x14ac:dyDescent="0.3">
      <c r="A232" s="38" t="s">
        <v>475</v>
      </c>
      <c r="B232" s="66" t="s">
        <v>615</v>
      </c>
      <c r="C232" s="39">
        <v>1.1000000000000001</v>
      </c>
      <c r="D232" s="39">
        <v>1.1100000000000001</v>
      </c>
      <c r="E232" s="39">
        <v>1.31</v>
      </c>
      <c r="F232" s="39">
        <v>0.8</v>
      </c>
      <c r="G232" s="39">
        <v>1</v>
      </c>
      <c r="H232" s="39">
        <v>-0.1</v>
      </c>
      <c r="I232" s="39">
        <v>-9.09</v>
      </c>
      <c r="J232" s="39">
        <v>1.1599999999999999</v>
      </c>
      <c r="K232" s="39">
        <v>1</v>
      </c>
      <c r="L232" s="39">
        <v>1.01</v>
      </c>
      <c r="M232" s="40">
        <v>1704194400</v>
      </c>
      <c r="N232" s="40">
        <v>1979423716</v>
      </c>
      <c r="O232" s="40">
        <v>1704194928</v>
      </c>
      <c r="P232" s="40">
        <v>1979424265.45</v>
      </c>
      <c r="Q232" s="40">
        <v>8168767623</v>
      </c>
      <c r="R232" s="39" t="s">
        <v>21</v>
      </c>
      <c r="S232" s="39">
        <v>0.94</v>
      </c>
      <c r="T232" s="39">
        <v>1.07</v>
      </c>
      <c r="U232" s="39" t="s">
        <v>20</v>
      </c>
      <c r="V232" s="39">
        <v>20.86</v>
      </c>
      <c r="W232" s="41">
        <v>8168767623</v>
      </c>
      <c r="X232" s="42">
        <v>1</v>
      </c>
      <c r="AI232" s="43" t="s">
        <v>434</v>
      </c>
    </row>
    <row r="233" spans="1:35" ht="14.4" x14ac:dyDescent="0.3">
      <c r="A233" s="43" t="s">
        <v>485</v>
      </c>
      <c r="B233" s="66" t="s">
        <v>615</v>
      </c>
      <c r="C233" s="44">
        <v>0.33</v>
      </c>
      <c r="D233" s="44">
        <v>0.35</v>
      </c>
      <c r="E233" s="44">
        <v>0.74</v>
      </c>
      <c r="F233" s="44">
        <v>0.33</v>
      </c>
      <c r="G233" s="44">
        <v>0.52</v>
      </c>
      <c r="H233" s="44">
        <v>0.19</v>
      </c>
      <c r="I233" s="44">
        <v>57.58</v>
      </c>
      <c r="J233" s="44">
        <v>0.53</v>
      </c>
      <c r="K233" s="44">
        <v>0.51</v>
      </c>
      <c r="L233" s="44">
        <v>0.53</v>
      </c>
      <c r="M233" s="45">
        <v>556370000</v>
      </c>
      <c r="N233" s="45">
        <v>297020865</v>
      </c>
      <c r="O233" s="45">
        <v>556870000</v>
      </c>
      <c r="P233" s="45">
        <v>297340865</v>
      </c>
      <c r="Q233" s="45">
        <v>162109340.63999999</v>
      </c>
      <c r="R233" s="44" t="s">
        <v>21</v>
      </c>
      <c r="S233" s="44" t="s">
        <v>21</v>
      </c>
      <c r="T233" s="44">
        <v>-0.83</v>
      </c>
      <c r="U233" s="44" t="s">
        <v>20</v>
      </c>
      <c r="V233" s="44">
        <v>178.63</v>
      </c>
      <c r="W233" s="46">
        <v>311748732</v>
      </c>
      <c r="X233" s="17">
        <v>1</v>
      </c>
      <c r="AI233" s="38" t="s">
        <v>451</v>
      </c>
    </row>
    <row r="234" spans="1:35" ht="14.4" x14ac:dyDescent="0.3">
      <c r="A234" s="38" t="s">
        <v>490</v>
      </c>
      <c r="B234" s="66" t="s">
        <v>615</v>
      </c>
      <c r="C234" s="39">
        <v>21.6</v>
      </c>
      <c r="D234" s="39">
        <v>21.9</v>
      </c>
      <c r="E234" s="39">
        <v>67.5</v>
      </c>
      <c r="F234" s="39">
        <v>21.5</v>
      </c>
      <c r="G234" s="39">
        <v>58.75</v>
      </c>
      <c r="H234" s="39">
        <v>37.15</v>
      </c>
      <c r="I234" s="39">
        <v>171.99</v>
      </c>
      <c r="J234" s="39">
        <v>34.4</v>
      </c>
      <c r="K234" s="39">
        <v>58.75</v>
      </c>
      <c r="L234" s="39">
        <v>59</v>
      </c>
      <c r="M234" s="40">
        <v>64986700</v>
      </c>
      <c r="N234" s="40">
        <v>2235646110</v>
      </c>
      <c r="O234" s="40">
        <v>64989418</v>
      </c>
      <c r="P234" s="40">
        <v>2235719967.0500002</v>
      </c>
      <c r="Q234" s="40">
        <v>1586250000</v>
      </c>
      <c r="R234" s="39">
        <v>11.12</v>
      </c>
      <c r="S234" s="39">
        <v>1.56</v>
      </c>
      <c r="T234" s="39">
        <v>37.58</v>
      </c>
      <c r="U234" s="39" t="s">
        <v>20</v>
      </c>
      <c r="V234" s="39">
        <v>240.7</v>
      </c>
      <c r="W234" s="41">
        <v>27000000</v>
      </c>
      <c r="X234" s="42">
        <v>10</v>
      </c>
      <c r="AI234" s="43" t="s">
        <v>459</v>
      </c>
    </row>
    <row r="235" spans="1:35" ht="14.4" x14ac:dyDescent="0.3">
      <c r="A235" s="43" t="s">
        <v>492</v>
      </c>
      <c r="B235" s="66" t="s">
        <v>615</v>
      </c>
      <c r="C235" s="44">
        <v>6.35</v>
      </c>
      <c r="D235" s="44">
        <v>6.25</v>
      </c>
      <c r="E235" s="44">
        <v>6.5</v>
      </c>
      <c r="F235" s="44">
        <v>5</v>
      </c>
      <c r="G235" s="44">
        <v>6.15</v>
      </c>
      <c r="H235" s="44">
        <v>-0.2</v>
      </c>
      <c r="I235" s="44">
        <v>-3.15</v>
      </c>
      <c r="J235" s="44">
        <v>6.03</v>
      </c>
      <c r="K235" s="44">
        <v>5.95</v>
      </c>
      <c r="L235" s="44">
        <v>6.15</v>
      </c>
      <c r="M235" s="45">
        <v>3848800</v>
      </c>
      <c r="N235" s="45">
        <v>23225680</v>
      </c>
      <c r="O235" s="45">
        <v>3848805</v>
      </c>
      <c r="P235" s="45">
        <v>23225716.199999999</v>
      </c>
      <c r="Q235" s="45">
        <v>3711548985</v>
      </c>
      <c r="R235" s="44" t="s">
        <v>21</v>
      </c>
      <c r="S235" s="44">
        <v>0.61</v>
      </c>
      <c r="T235" s="44">
        <v>10.16</v>
      </c>
      <c r="U235" s="44" t="s">
        <v>20</v>
      </c>
      <c r="V235" s="44">
        <v>0.64</v>
      </c>
      <c r="W235" s="46">
        <v>603503900</v>
      </c>
      <c r="X235" s="17">
        <v>10</v>
      </c>
      <c r="AI235" s="38" t="s">
        <v>465</v>
      </c>
    </row>
    <row r="236" spans="1:35" ht="14.4" x14ac:dyDescent="0.3">
      <c r="A236" s="38" t="s">
        <v>493</v>
      </c>
      <c r="B236" s="66" t="s">
        <v>615</v>
      </c>
      <c r="C236" s="39">
        <v>3.76</v>
      </c>
      <c r="D236" s="39">
        <v>3.78</v>
      </c>
      <c r="E236" s="39">
        <v>3.88</v>
      </c>
      <c r="F236" s="39">
        <v>3.12</v>
      </c>
      <c r="G236" s="39">
        <v>3.2</v>
      </c>
      <c r="H236" s="39">
        <v>-0.56000000000000005</v>
      </c>
      <c r="I236" s="39">
        <v>-14.89</v>
      </c>
      <c r="J236" s="39">
        <v>3.62</v>
      </c>
      <c r="K236" s="39">
        <v>3.18</v>
      </c>
      <c r="L236" s="39">
        <v>3.2</v>
      </c>
      <c r="M236" s="40">
        <v>206223000</v>
      </c>
      <c r="N236" s="40">
        <v>747260186</v>
      </c>
      <c r="O236" s="40">
        <v>206224128</v>
      </c>
      <c r="P236" s="40">
        <v>747264047.67999995</v>
      </c>
      <c r="Q236" s="40">
        <v>1280000000</v>
      </c>
      <c r="R236" s="39" t="s">
        <v>21</v>
      </c>
      <c r="S236" s="39">
        <v>1.19</v>
      </c>
      <c r="T236" s="39">
        <v>2.68</v>
      </c>
      <c r="U236" s="39">
        <v>1.56</v>
      </c>
      <c r="V236" s="39">
        <v>51.56</v>
      </c>
      <c r="W236" s="41">
        <v>400000000</v>
      </c>
      <c r="X236" s="42">
        <v>1</v>
      </c>
      <c r="AI236" s="38" t="s">
        <v>36</v>
      </c>
    </row>
    <row r="237" spans="1:35" ht="14.4" x14ac:dyDescent="0.3">
      <c r="A237" s="19" t="s">
        <v>588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1"/>
      <c r="V237" s="47"/>
      <c r="W237" s="48"/>
      <c r="X237" s="49"/>
      <c r="AI237" s="43" t="s">
        <v>76</v>
      </c>
    </row>
    <row r="238" spans="1:35" x14ac:dyDescent="0.3">
      <c r="A238" s="25" t="s">
        <v>589</v>
      </c>
      <c r="B238" s="62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7"/>
      <c r="V238" s="32"/>
      <c r="W238" s="33"/>
      <c r="X238" s="34"/>
      <c r="AI238" s="38" t="s">
        <v>86</v>
      </c>
    </row>
    <row r="239" spans="1:35" ht="14.4" x14ac:dyDescent="0.3">
      <c r="A239" s="43" t="s">
        <v>84</v>
      </c>
      <c r="B239" s="69" t="s">
        <v>616</v>
      </c>
      <c r="C239" s="44">
        <v>6.05</v>
      </c>
      <c r="D239" s="44">
        <v>6.15</v>
      </c>
      <c r="E239" s="44">
        <v>11.1</v>
      </c>
      <c r="F239" s="44">
        <v>5.35</v>
      </c>
      <c r="G239" s="44">
        <v>10.1</v>
      </c>
      <c r="H239" s="44">
        <v>4.05</v>
      </c>
      <c r="I239" s="44">
        <v>66.94</v>
      </c>
      <c r="J239" s="44">
        <v>8.89</v>
      </c>
      <c r="K239" s="44">
        <v>10.1</v>
      </c>
      <c r="L239" s="44">
        <v>10.199999999999999</v>
      </c>
      <c r="M239" s="45">
        <v>1610303300</v>
      </c>
      <c r="N239" s="45">
        <v>14311961965</v>
      </c>
      <c r="O239" s="45">
        <v>1610318008</v>
      </c>
      <c r="P239" s="45">
        <v>14312096838.879999</v>
      </c>
      <c r="Q239" s="45">
        <v>3854583190</v>
      </c>
      <c r="R239" s="44">
        <v>17.29</v>
      </c>
      <c r="S239" s="44">
        <v>5.84</v>
      </c>
      <c r="T239" s="44">
        <v>1.73</v>
      </c>
      <c r="U239" s="44" t="s">
        <v>20</v>
      </c>
      <c r="V239" s="44">
        <v>435.67</v>
      </c>
      <c r="W239" s="46">
        <v>381641900</v>
      </c>
      <c r="X239" s="17">
        <v>1</v>
      </c>
      <c r="AI239" s="43" t="s">
        <v>95</v>
      </c>
    </row>
    <row r="240" spans="1:35" ht="14.4" x14ac:dyDescent="0.3">
      <c r="A240" s="38" t="s">
        <v>117</v>
      </c>
      <c r="B240" s="69" t="s">
        <v>616</v>
      </c>
      <c r="C240" s="39">
        <v>45.5</v>
      </c>
      <c r="D240" s="39">
        <v>45.5</v>
      </c>
      <c r="E240" s="39">
        <v>65.75</v>
      </c>
      <c r="F240" s="39">
        <v>44</v>
      </c>
      <c r="G240" s="39">
        <v>60</v>
      </c>
      <c r="H240" s="39">
        <v>14.5</v>
      </c>
      <c r="I240" s="39">
        <v>31.87</v>
      </c>
      <c r="J240" s="39">
        <v>57.68</v>
      </c>
      <c r="K240" s="39">
        <v>60</v>
      </c>
      <c r="L240" s="39">
        <v>60.25</v>
      </c>
      <c r="M240" s="40">
        <v>95505400</v>
      </c>
      <c r="N240" s="40">
        <v>5508802475</v>
      </c>
      <c r="O240" s="40">
        <v>95810443</v>
      </c>
      <c r="P240" s="40">
        <v>5527628824</v>
      </c>
      <c r="Q240" s="40">
        <v>24480000000</v>
      </c>
      <c r="R240" s="39">
        <v>18.93</v>
      </c>
      <c r="S240" s="39">
        <v>7.74</v>
      </c>
      <c r="T240" s="39">
        <v>7.75</v>
      </c>
      <c r="U240" s="39">
        <v>5.13</v>
      </c>
      <c r="V240" s="39">
        <v>23.84</v>
      </c>
      <c r="W240" s="41">
        <v>408000000</v>
      </c>
      <c r="X240" s="42">
        <v>1</v>
      </c>
      <c r="AI240" s="38" t="s">
        <v>112</v>
      </c>
    </row>
    <row r="241" spans="1:35" ht="14.4" x14ac:dyDescent="0.3">
      <c r="A241" s="43" t="s">
        <v>118</v>
      </c>
      <c r="B241" s="69" t="s">
        <v>616</v>
      </c>
      <c r="C241" s="44">
        <v>7.65</v>
      </c>
      <c r="D241" s="44">
        <v>7.75</v>
      </c>
      <c r="E241" s="44">
        <v>13.3</v>
      </c>
      <c r="F241" s="44">
        <v>7.65</v>
      </c>
      <c r="G241" s="44">
        <v>12.2</v>
      </c>
      <c r="H241" s="44">
        <v>4.55</v>
      </c>
      <c r="I241" s="44">
        <v>59.48</v>
      </c>
      <c r="J241" s="44">
        <v>10.63</v>
      </c>
      <c r="K241" s="44">
        <v>12.1</v>
      </c>
      <c r="L241" s="44">
        <v>12.2</v>
      </c>
      <c r="M241" s="45">
        <v>95862500</v>
      </c>
      <c r="N241" s="45">
        <v>1018936375</v>
      </c>
      <c r="O241" s="45">
        <v>95862673</v>
      </c>
      <c r="P241" s="45">
        <v>1018938417.6</v>
      </c>
      <c r="Q241" s="45">
        <v>2473001000</v>
      </c>
      <c r="R241" s="44">
        <v>15.82</v>
      </c>
      <c r="S241" s="44">
        <v>2.86</v>
      </c>
      <c r="T241" s="44">
        <v>4.26</v>
      </c>
      <c r="U241" s="44">
        <v>3.52</v>
      </c>
      <c r="V241" s="44">
        <v>47.44</v>
      </c>
      <c r="W241" s="46">
        <v>202705000</v>
      </c>
      <c r="X241" s="17">
        <v>1</v>
      </c>
      <c r="AI241" s="43" t="s">
        <v>153</v>
      </c>
    </row>
    <row r="242" spans="1:35" ht="14.4" x14ac:dyDescent="0.3">
      <c r="A242" s="38" t="s">
        <v>122</v>
      </c>
      <c r="B242" s="69" t="s">
        <v>616</v>
      </c>
      <c r="C242" s="39">
        <v>7.35</v>
      </c>
      <c r="D242" s="39">
        <v>7.4</v>
      </c>
      <c r="E242" s="39">
        <v>10.199999999999999</v>
      </c>
      <c r="F242" s="39">
        <v>7.2</v>
      </c>
      <c r="G242" s="39">
        <v>9.4</v>
      </c>
      <c r="H242" s="39">
        <v>2.0499999999999998</v>
      </c>
      <c r="I242" s="39">
        <v>27.89</v>
      </c>
      <c r="J242" s="39">
        <v>8.84</v>
      </c>
      <c r="K242" s="39">
        <v>9.3000000000000007</v>
      </c>
      <c r="L242" s="39">
        <v>9.4</v>
      </c>
      <c r="M242" s="40">
        <v>216558400</v>
      </c>
      <c r="N242" s="40">
        <v>1913972055</v>
      </c>
      <c r="O242" s="40">
        <v>216558966</v>
      </c>
      <c r="P242" s="40">
        <v>1913976937</v>
      </c>
      <c r="Q242" s="40">
        <v>9762924600</v>
      </c>
      <c r="R242" s="39">
        <v>19.2</v>
      </c>
      <c r="S242" s="39">
        <v>4.08</v>
      </c>
      <c r="T242" s="39">
        <v>2.31</v>
      </c>
      <c r="U242" s="39">
        <v>4.24</v>
      </c>
      <c r="V242" s="39">
        <v>20.86</v>
      </c>
      <c r="W242" s="41">
        <v>1038609000</v>
      </c>
      <c r="X242" s="42">
        <v>1</v>
      </c>
      <c r="AI242" s="38" t="s">
        <v>162</v>
      </c>
    </row>
    <row r="243" spans="1:35" ht="14.4" x14ac:dyDescent="0.3">
      <c r="A243" s="43" t="s">
        <v>150</v>
      </c>
      <c r="B243" s="69" t="s">
        <v>616</v>
      </c>
      <c r="C243" s="44">
        <v>0.53</v>
      </c>
      <c r="D243" s="44">
        <v>0.54</v>
      </c>
      <c r="E243" s="44">
        <v>2.96</v>
      </c>
      <c r="F243" s="44">
        <v>0.53</v>
      </c>
      <c r="G243" s="44">
        <v>1.36</v>
      </c>
      <c r="H243" s="44">
        <v>0.83</v>
      </c>
      <c r="I243" s="44">
        <v>156.6</v>
      </c>
      <c r="J243" s="44">
        <v>1.21</v>
      </c>
      <c r="K243" s="44">
        <v>1.36</v>
      </c>
      <c r="L243" s="44">
        <v>1.38</v>
      </c>
      <c r="M243" s="45">
        <v>10046830300</v>
      </c>
      <c r="N243" s="45">
        <v>12185477023</v>
      </c>
      <c r="O243" s="45">
        <v>10051878649</v>
      </c>
      <c r="P243" s="45">
        <v>12191308632.049999</v>
      </c>
      <c r="Q243" s="45">
        <v>694227664.48000002</v>
      </c>
      <c r="R243" s="44">
        <v>26.14</v>
      </c>
      <c r="S243" s="44">
        <v>4.24</v>
      </c>
      <c r="T243" s="44">
        <v>1.92</v>
      </c>
      <c r="U243" s="44" t="s">
        <v>20</v>
      </c>
      <c r="V243" s="44">
        <v>838.72</v>
      </c>
      <c r="W243" s="46">
        <v>510461518</v>
      </c>
      <c r="X243" s="17">
        <v>30</v>
      </c>
      <c r="AI243" s="43" t="s">
        <v>176</v>
      </c>
    </row>
    <row r="244" spans="1:35" ht="14.4" x14ac:dyDescent="0.3">
      <c r="A244" s="38" t="s">
        <v>208</v>
      </c>
      <c r="B244" s="69" t="s">
        <v>616</v>
      </c>
      <c r="C244" s="39">
        <v>1.9</v>
      </c>
      <c r="D244" s="39">
        <v>1.91</v>
      </c>
      <c r="E244" s="39">
        <v>3.4</v>
      </c>
      <c r="F244" s="39">
        <v>1.85</v>
      </c>
      <c r="G244" s="39">
        <v>2.52</v>
      </c>
      <c r="H244" s="39">
        <v>0.62</v>
      </c>
      <c r="I244" s="39">
        <v>32.630000000000003</v>
      </c>
      <c r="J244" s="39">
        <v>2.4500000000000002</v>
      </c>
      <c r="K244" s="39">
        <v>2.52</v>
      </c>
      <c r="L244" s="39">
        <v>2.54</v>
      </c>
      <c r="M244" s="40">
        <v>770513900</v>
      </c>
      <c r="N244" s="40">
        <v>1885172814</v>
      </c>
      <c r="O244" s="40">
        <v>770514104</v>
      </c>
      <c r="P244" s="40">
        <v>1885173290</v>
      </c>
      <c r="Q244" s="40">
        <v>755843760</v>
      </c>
      <c r="R244" s="39" t="s">
        <v>21</v>
      </c>
      <c r="S244" s="39">
        <v>1.79</v>
      </c>
      <c r="T244" s="39">
        <v>1.41</v>
      </c>
      <c r="U244" s="39" t="s">
        <v>20</v>
      </c>
      <c r="V244" s="39">
        <v>256.89</v>
      </c>
      <c r="W244" s="41">
        <v>299938000</v>
      </c>
      <c r="X244" s="42">
        <v>1</v>
      </c>
      <c r="AI244" s="38" t="s">
        <v>215</v>
      </c>
    </row>
    <row r="245" spans="1:35" ht="14.4" x14ac:dyDescent="0.3">
      <c r="A245" s="43" t="s">
        <v>567</v>
      </c>
      <c r="B245" s="69" t="s">
        <v>616</v>
      </c>
      <c r="C245" s="44">
        <v>5</v>
      </c>
      <c r="D245" s="44">
        <v>14</v>
      </c>
      <c r="E245" s="44">
        <v>14.9</v>
      </c>
      <c r="F245" s="44">
        <v>6.8</v>
      </c>
      <c r="G245" s="44">
        <v>7</v>
      </c>
      <c r="H245" s="44">
        <v>2</v>
      </c>
      <c r="I245" s="44">
        <v>40</v>
      </c>
      <c r="J245" s="44">
        <v>9.93</v>
      </c>
      <c r="K245" s="44">
        <v>7</v>
      </c>
      <c r="L245" s="44">
        <v>7.05</v>
      </c>
      <c r="M245" s="45">
        <v>555005600</v>
      </c>
      <c r="N245" s="45">
        <v>5511942410</v>
      </c>
      <c r="O245" s="45">
        <v>557406308</v>
      </c>
      <c r="P245" s="45">
        <v>5531390117.1999998</v>
      </c>
      <c r="Q245" s="45">
        <v>2100000000</v>
      </c>
      <c r="R245" s="44">
        <v>27.14</v>
      </c>
      <c r="S245" s="44" t="s">
        <v>21</v>
      </c>
      <c r="T245" s="44" t="s">
        <v>20</v>
      </c>
      <c r="U245" s="44" t="s">
        <v>20</v>
      </c>
      <c r="V245" s="44">
        <v>185.81</v>
      </c>
      <c r="W245" s="46">
        <v>300000000</v>
      </c>
      <c r="X245" s="17">
        <v>1</v>
      </c>
      <c r="AI245" s="43" t="s">
        <v>234</v>
      </c>
    </row>
    <row r="246" spans="1:35" ht="14.4" x14ac:dyDescent="0.3">
      <c r="A246" s="38" t="s">
        <v>317</v>
      </c>
      <c r="B246" s="69" t="s">
        <v>616</v>
      </c>
      <c r="C246" s="39">
        <v>14.7</v>
      </c>
      <c r="D246" s="39">
        <v>14.8</v>
      </c>
      <c r="E246" s="39">
        <v>28</v>
      </c>
      <c r="F246" s="39">
        <v>14.3</v>
      </c>
      <c r="G246" s="39">
        <v>15.5</v>
      </c>
      <c r="H246" s="39">
        <v>0.8</v>
      </c>
      <c r="I246" s="39">
        <v>5.44</v>
      </c>
      <c r="J246" s="39">
        <v>20.18</v>
      </c>
      <c r="K246" s="39">
        <v>15.5</v>
      </c>
      <c r="L246" s="39">
        <v>15.6</v>
      </c>
      <c r="M246" s="40">
        <v>39050900</v>
      </c>
      <c r="N246" s="40">
        <v>788056290</v>
      </c>
      <c r="O246" s="40">
        <v>39051025</v>
      </c>
      <c r="P246" s="40">
        <v>788058578.35000002</v>
      </c>
      <c r="Q246" s="40">
        <v>6200000000</v>
      </c>
      <c r="R246" s="39">
        <v>19.309999999999999</v>
      </c>
      <c r="S246" s="39">
        <v>3.43</v>
      </c>
      <c r="T246" s="39">
        <v>4.51</v>
      </c>
      <c r="U246" s="39">
        <v>2.06</v>
      </c>
      <c r="V246" s="39">
        <v>9.76</v>
      </c>
      <c r="W246" s="41">
        <v>400000000</v>
      </c>
      <c r="X246" s="42">
        <v>1</v>
      </c>
      <c r="AI246" s="38" t="s">
        <v>238</v>
      </c>
    </row>
    <row r="247" spans="1:35" ht="14.4" x14ac:dyDescent="0.3">
      <c r="A247" s="43" t="s">
        <v>325</v>
      </c>
      <c r="B247" s="69" t="s">
        <v>616</v>
      </c>
      <c r="C247" s="44">
        <v>2.56</v>
      </c>
      <c r="D247" s="44">
        <v>2.52</v>
      </c>
      <c r="E247" s="44">
        <v>6.7</v>
      </c>
      <c r="F247" s="44">
        <v>2.5</v>
      </c>
      <c r="G247" s="44">
        <v>4.9400000000000004</v>
      </c>
      <c r="H247" s="44">
        <v>2.38</v>
      </c>
      <c r="I247" s="44">
        <v>92.97</v>
      </c>
      <c r="J247" s="44">
        <v>4.78</v>
      </c>
      <c r="K247" s="44">
        <v>4.9400000000000004</v>
      </c>
      <c r="L247" s="44">
        <v>4.96</v>
      </c>
      <c r="M247" s="45">
        <v>1387357000</v>
      </c>
      <c r="N247" s="45">
        <v>6627725841</v>
      </c>
      <c r="O247" s="45">
        <v>1387357886</v>
      </c>
      <c r="P247" s="45">
        <v>6627729995.6000004</v>
      </c>
      <c r="Q247" s="45">
        <v>1552571407.4000001</v>
      </c>
      <c r="R247" s="44">
        <v>79.819999999999993</v>
      </c>
      <c r="S247" s="44">
        <v>5.67</v>
      </c>
      <c r="T247" s="44">
        <v>0.87</v>
      </c>
      <c r="U247" s="44" t="s">
        <v>20</v>
      </c>
      <c r="V247" s="44">
        <v>441.43</v>
      </c>
      <c r="W247" s="46">
        <v>314285710</v>
      </c>
      <c r="X247" s="17">
        <v>1</v>
      </c>
      <c r="AI247" s="43" t="s">
        <v>245</v>
      </c>
    </row>
    <row r="248" spans="1:35" ht="14.4" x14ac:dyDescent="0.3">
      <c r="A248" s="38" t="s">
        <v>349</v>
      </c>
      <c r="B248" s="69" t="s">
        <v>616</v>
      </c>
      <c r="C248" s="39">
        <v>440</v>
      </c>
      <c r="D248" s="39">
        <v>440</v>
      </c>
      <c r="E248" s="39">
        <v>502</v>
      </c>
      <c r="F248" s="39">
        <v>420</v>
      </c>
      <c r="G248" s="39">
        <v>466</v>
      </c>
      <c r="H248" s="39">
        <v>26</v>
      </c>
      <c r="I248" s="39">
        <v>5.91</v>
      </c>
      <c r="J248" s="39">
        <v>461.43</v>
      </c>
      <c r="K248" s="39">
        <v>466</v>
      </c>
      <c r="L248" s="39">
        <v>468</v>
      </c>
      <c r="M248" s="40">
        <v>125256200</v>
      </c>
      <c r="N248" s="40">
        <v>57796764800</v>
      </c>
      <c r="O248" s="40">
        <v>129613153</v>
      </c>
      <c r="P248" s="40">
        <v>59773535418.550003</v>
      </c>
      <c r="Q248" s="40">
        <v>559200000000</v>
      </c>
      <c r="R248" s="39">
        <v>21.18</v>
      </c>
      <c r="S248" s="39">
        <v>3.92</v>
      </c>
      <c r="T248" s="39">
        <v>118.81</v>
      </c>
      <c r="U248" s="39">
        <v>2.36</v>
      </c>
      <c r="V248" s="39">
        <v>13.55</v>
      </c>
      <c r="W248" s="41">
        <v>1200000000</v>
      </c>
      <c r="X248" s="42">
        <v>1</v>
      </c>
      <c r="AI248" s="38" t="s">
        <v>286</v>
      </c>
    </row>
    <row r="249" spans="1:35" ht="14.4" x14ac:dyDescent="0.3">
      <c r="A249" s="43" t="s">
        <v>350</v>
      </c>
      <c r="B249" s="69" t="s">
        <v>616</v>
      </c>
      <c r="C249" s="44">
        <v>420</v>
      </c>
      <c r="D249" s="44">
        <v>424</v>
      </c>
      <c r="E249" s="44">
        <v>504</v>
      </c>
      <c r="F249" s="44">
        <v>387</v>
      </c>
      <c r="G249" s="44">
        <v>480</v>
      </c>
      <c r="H249" s="44">
        <v>60</v>
      </c>
      <c r="I249" s="44">
        <v>14.29</v>
      </c>
      <c r="J249" s="44">
        <v>433.92</v>
      </c>
      <c r="K249" s="44">
        <v>472</v>
      </c>
      <c r="L249" s="44">
        <v>480</v>
      </c>
      <c r="M249" s="45">
        <v>14805800</v>
      </c>
      <c r="N249" s="45">
        <v>6424463900</v>
      </c>
      <c r="O249" s="45">
        <v>15363277</v>
      </c>
      <c r="P249" s="45">
        <v>6655456534.8299999</v>
      </c>
      <c r="Q249" s="45">
        <v>110400000000</v>
      </c>
      <c r="R249" s="44">
        <v>30.88</v>
      </c>
      <c r="S249" s="44">
        <v>5.86</v>
      </c>
      <c r="T249" s="44">
        <v>81.97</v>
      </c>
      <c r="U249" s="44">
        <v>2.71</v>
      </c>
      <c r="V249" s="44">
        <v>8.34</v>
      </c>
      <c r="W249" s="46">
        <v>230000000</v>
      </c>
      <c r="X249" s="17">
        <v>10</v>
      </c>
      <c r="AI249" s="43" t="s">
        <v>292</v>
      </c>
    </row>
    <row r="250" spans="1:35" ht="14.4" x14ac:dyDescent="0.3">
      <c r="A250" s="38" t="s">
        <v>352</v>
      </c>
      <c r="B250" s="69" t="s">
        <v>616</v>
      </c>
      <c r="C250" s="39">
        <v>51.75</v>
      </c>
      <c r="D250" s="39">
        <v>52.25</v>
      </c>
      <c r="E250" s="39">
        <v>116.5</v>
      </c>
      <c r="F250" s="39">
        <v>51.75</v>
      </c>
      <c r="G250" s="39">
        <v>110.5</v>
      </c>
      <c r="H250" s="39">
        <v>58.75</v>
      </c>
      <c r="I250" s="39">
        <v>113.53</v>
      </c>
      <c r="J250" s="39">
        <v>69.2</v>
      </c>
      <c r="K250" s="39">
        <v>108.5</v>
      </c>
      <c r="L250" s="39">
        <v>110.5</v>
      </c>
      <c r="M250" s="40">
        <v>46221600</v>
      </c>
      <c r="N250" s="40">
        <v>3198623775</v>
      </c>
      <c r="O250" s="40">
        <v>46223840</v>
      </c>
      <c r="P250" s="40">
        <v>3198774244.25</v>
      </c>
      <c r="Q250" s="40">
        <v>3315000000</v>
      </c>
      <c r="R250" s="39">
        <v>12.21</v>
      </c>
      <c r="S250" s="39">
        <v>3.72</v>
      </c>
      <c r="T250" s="39">
        <v>29.7</v>
      </c>
      <c r="U250" s="39">
        <v>1</v>
      </c>
      <c r="V250" s="39">
        <v>154.08000000000001</v>
      </c>
      <c r="W250" s="41">
        <v>30000000</v>
      </c>
      <c r="X250" s="42">
        <v>10</v>
      </c>
      <c r="AI250" s="38" t="s">
        <v>327</v>
      </c>
    </row>
    <row r="251" spans="1:35" ht="14.4" x14ac:dyDescent="0.3">
      <c r="A251" s="43" t="s">
        <v>366</v>
      </c>
      <c r="B251" s="69" t="s">
        <v>616</v>
      </c>
      <c r="C251" s="44">
        <v>0.3</v>
      </c>
      <c r="D251" s="44" t="s">
        <v>20</v>
      </c>
      <c r="E251" s="44" t="s">
        <v>20</v>
      </c>
      <c r="F251" s="44" t="s">
        <v>20</v>
      </c>
      <c r="G251" s="44" t="s">
        <v>20</v>
      </c>
      <c r="H251" s="44" t="s">
        <v>20</v>
      </c>
      <c r="I251" s="44" t="s">
        <v>20</v>
      </c>
      <c r="J251" s="44" t="s">
        <v>20</v>
      </c>
      <c r="K251" s="44" t="s">
        <v>20</v>
      </c>
      <c r="L251" s="44" t="s">
        <v>20</v>
      </c>
      <c r="M251" s="45" t="s">
        <v>20</v>
      </c>
      <c r="N251" s="45" t="s">
        <v>20</v>
      </c>
      <c r="O251" s="45" t="s">
        <v>20</v>
      </c>
      <c r="P251" s="45" t="s">
        <v>20</v>
      </c>
      <c r="Q251" s="45">
        <v>134400000</v>
      </c>
      <c r="R251" s="44" t="s">
        <v>21</v>
      </c>
      <c r="S251" s="44" t="s">
        <v>21</v>
      </c>
      <c r="T251" s="44">
        <v>-0.66</v>
      </c>
      <c r="U251" s="44" t="s">
        <v>20</v>
      </c>
      <c r="V251" s="44" t="s">
        <v>20</v>
      </c>
      <c r="W251" s="46">
        <v>448000000</v>
      </c>
      <c r="X251" s="17">
        <v>1</v>
      </c>
      <c r="AI251" s="43" t="s">
        <v>338</v>
      </c>
    </row>
    <row r="252" spans="1:35" ht="14.4" x14ac:dyDescent="0.3">
      <c r="A252" s="38" t="s">
        <v>403</v>
      </c>
      <c r="B252" s="69" t="s">
        <v>616</v>
      </c>
      <c r="C252" s="39">
        <v>1.29</v>
      </c>
      <c r="D252" s="39">
        <v>1.3</v>
      </c>
      <c r="E252" s="39">
        <v>1.92</v>
      </c>
      <c r="F252" s="39">
        <v>1.25</v>
      </c>
      <c r="G252" s="39">
        <v>1.59</v>
      </c>
      <c r="H252" s="39">
        <v>0.3</v>
      </c>
      <c r="I252" s="39">
        <v>23.26</v>
      </c>
      <c r="J252" s="39">
        <v>1.64</v>
      </c>
      <c r="K252" s="39">
        <v>1.59</v>
      </c>
      <c r="L252" s="39">
        <v>1.6</v>
      </c>
      <c r="M252" s="40">
        <v>9303875400</v>
      </c>
      <c r="N252" s="40">
        <v>15291038739</v>
      </c>
      <c r="O252" s="40">
        <v>9303896647</v>
      </c>
      <c r="P252" s="40">
        <v>15291073039.690001</v>
      </c>
      <c r="Q252" s="40">
        <v>1000283138.28</v>
      </c>
      <c r="R252" s="39">
        <v>25.28</v>
      </c>
      <c r="S252" s="39">
        <v>5.04</v>
      </c>
      <c r="T252" s="39">
        <v>0.32</v>
      </c>
      <c r="U252" s="39" t="s">
        <v>20</v>
      </c>
      <c r="V252" s="40">
        <v>1478.9</v>
      </c>
      <c r="W252" s="41">
        <v>629108892</v>
      </c>
      <c r="X252" s="42">
        <v>1</v>
      </c>
      <c r="AI252" s="38" t="s">
        <v>372</v>
      </c>
    </row>
    <row r="253" spans="1:35" ht="14.4" x14ac:dyDescent="0.3">
      <c r="A253" s="43" t="s">
        <v>411</v>
      </c>
      <c r="B253" s="69" t="s">
        <v>616</v>
      </c>
      <c r="C253" s="44">
        <v>43.75</v>
      </c>
      <c r="D253" s="44">
        <v>44</v>
      </c>
      <c r="E253" s="44">
        <v>80.5</v>
      </c>
      <c r="F253" s="44">
        <v>44</v>
      </c>
      <c r="G253" s="44">
        <v>78.75</v>
      </c>
      <c r="H253" s="44">
        <v>35</v>
      </c>
      <c r="I253" s="44">
        <v>80</v>
      </c>
      <c r="J253" s="44">
        <v>64.12</v>
      </c>
      <c r="K253" s="44">
        <v>78.75</v>
      </c>
      <c r="L253" s="44">
        <v>79.25</v>
      </c>
      <c r="M253" s="45">
        <v>153861400</v>
      </c>
      <c r="N253" s="45">
        <v>9864836350</v>
      </c>
      <c r="O253" s="45">
        <v>153864257</v>
      </c>
      <c r="P253" s="45">
        <v>9865011063.5</v>
      </c>
      <c r="Q253" s="45">
        <v>12013160355</v>
      </c>
      <c r="R253" s="44">
        <v>11.49</v>
      </c>
      <c r="S253" s="44">
        <v>2.5299999999999998</v>
      </c>
      <c r="T253" s="44">
        <v>31.11</v>
      </c>
      <c r="U253" s="44" t="s">
        <v>20</v>
      </c>
      <c r="V253" s="44">
        <v>100.86</v>
      </c>
      <c r="W253" s="46">
        <v>152548068</v>
      </c>
      <c r="X253" s="17">
        <v>10</v>
      </c>
      <c r="AI253" s="43" t="s">
        <v>392</v>
      </c>
    </row>
    <row r="254" spans="1:35" ht="14.4" x14ac:dyDescent="0.3">
      <c r="A254" s="38" t="s">
        <v>420</v>
      </c>
      <c r="B254" s="69" t="s">
        <v>616</v>
      </c>
      <c r="C254" s="39">
        <v>9.4499999999999993</v>
      </c>
      <c r="D254" s="39">
        <v>9.4499999999999993</v>
      </c>
      <c r="E254" s="39">
        <v>24</v>
      </c>
      <c r="F254" s="39">
        <v>3.5</v>
      </c>
      <c r="G254" s="39">
        <v>3.78</v>
      </c>
      <c r="H254" s="39">
        <v>-5.67</v>
      </c>
      <c r="I254" s="39">
        <v>-60</v>
      </c>
      <c r="J254" s="39">
        <v>13.61</v>
      </c>
      <c r="K254" s="39">
        <v>3.78</v>
      </c>
      <c r="L254" s="39">
        <v>3.8</v>
      </c>
      <c r="M254" s="40">
        <v>322144600</v>
      </c>
      <c r="N254" s="40">
        <v>4385470991</v>
      </c>
      <c r="O254" s="40">
        <v>335778061</v>
      </c>
      <c r="P254" s="40">
        <v>4555921111.8999996</v>
      </c>
      <c r="Q254" s="40">
        <v>1293656767.2</v>
      </c>
      <c r="R254" s="39">
        <v>4.13</v>
      </c>
      <c r="S254" s="39">
        <v>1.54</v>
      </c>
      <c r="T254" s="39">
        <v>2.46</v>
      </c>
      <c r="U254" s="39">
        <v>1.59</v>
      </c>
      <c r="V254" s="39">
        <v>331.98</v>
      </c>
      <c r="W254" s="41">
        <v>342237240</v>
      </c>
      <c r="X254" s="42">
        <v>1.1000000000000001</v>
      </c>
      <c r="AI254" s="38" t="s">
        <v>394</v>
      </c>
    </row>
    <row r="255" spans="1:35" ht="14.4" x14ac:dyDescent="0.3">
      <c r="A255" s="43" t="s">
        <v>428</v>
      </c>
      <c r="B255" s="69" t="s">
        <v>616</v>
      </c>
      <c r="C255" s="44">
        <v>4.3</v>
      </c>
      <c r="D255" s="44">
        <v>4.32</v>
      </c>
      <c r="E255" s="44">
        <v>8.35</v>
      </c>
      <c r="F255" s="44">
        <v>4.28</v>
      </c>
      <c r="G255" s="44">
        <v>6</v>
      </c>
      <c r="H255" s="44">
        <v>1.7</v>
      </c>
      <c r="I255" s="44">
        <v>39.53</v>
      </c>
      <c r="J255" s="44">
        <v>6.46</v>
      </c>
      <c r="K255" s="44">
        <v>6</v>
      </c>
      <c r="L255" s="44">
        <v>6.05</v>
      </c>
      <c r="M255" s="45">
        <v>1589843900</v>
      </c>
      <c r="N255" s="45">
        <v>10269116159</v>
      </c>
      <c r="O255" s="45">
        <v>1591665330</v>
      </c>
      <c r="P255" s="45">
        <v>10278920379.639999</v>
      </c>
      <c r="Q255" s="45">
        <v>9570127452</v>
      </c>
      <c r="R255" s="44">
        <v>33.32</v>
      </c>
      <c r="S255" s="44">
        <v>4.99</v>
      </c>
      <c r="T255" s="44">
        <v>1.92</v>
      </c>
      <c r="U255" s="44">
        <v>1.46</v>
      </c>
      <c r="V255" s="44">
        <v>148.61000000000001</v>
      </c>
      <c r="W255" s="46">
        <v>1595021242</v>
      </c>
      <c r="X255" s="17">
        <v>1</v>
      </c>
      <c r="AI255" s="43" t="s">
        <v>429</v>
      </c>
    </row>
    <row r="256" spans="1:35" ht="14.4" x14ac:dyDescent="0.3">
      <c r="A256" s="38" t="s">
        <v>463</v>
      </c>
      <c r="B256" s="69" t="s">
        <v>616</v>
      </c>
      <c r="C256" s="39">
        <v>14.1</v>
      </c>
      <c r="D256" s="39">
        <v>14.3</v>
      </c>
      <c r="E256" s="39">
        <v>17.100000000000001</v>
      </c>
      <c r="F256" s="39">
        <v>14.1</v>
      </c>
      <c r="G256" s="39">
        <v>14.5</v>
      </c>
      <c r="H256" s="39">
        <v>0.4</v>
      </c>
      <c r="I256" s="39">
        <v>2.84</v>
      </c>
      <c r="J256" s="39">
        <v>15.46</v>
      </c>
      <c r="K256" s="39">
        <v>14.4</v>
      </c>
      <c r="L256" s="39">
        <v>14.5</v>
      </c>
      <c r="M256" s="40">
        <v>1052790900</v>
      </c>
      <c r="N256" s="40">
        <v>16281094770</v>
      </c>
      <c r="O256" s="40">
        <v>1062224601</v>
      </c>
      <c r="P256" s="40">
        <v>16422812567.6</v>
      </c>
      <c r="Q256" s="40">
        <v>29275500000</v>
      </c>
      <c r="R256" s="39">
        <v>117.93</v>
      </c>
      <c r="S256" s="39">
        <v>0.45</v>
      </c>
      <c r="T256" s="39">
        <v>32.520000000000003</v>
      </c>
      <c r="U256" s="39">
        <v>0.69</v>
      </c>
      <c r="V256" s="39">
        <v>52.61</v>
      </c>
      <c r="W256" s="41">
        <v>2019000000</v>
      </c>
      <c r="X256" s="42">
        <v>10</v>
      </c>
      <c r="AI256" s="38" t="s">
        <v>443</v>
      </c>
    </row>
    <row r="257" spans="1:35" ht="14.4" x14ac:dyDescent="0.3">
      <c r="A257" s="43" t="s">
        <v>494</v>
      </c>
      <c r="B257" s="69" t="s">
        <v>616</v>
      </c>
      <c r="C257" s="44">
        <v>7.7</v>
      </c>
      <c r="D257" s="44">
        <v>7.7</v>
      </c>
      <c r="E257" s="44">
        <v>38.75</v>
      </c>
      <c r="F257" s="44">
        <v>7.7</v>
      </c>
      <c r="G257" s="44">
        <v>21.3</v>
      </c>
      <c r="H257" s="44">
        <v>13.6</v>
      </c>
      <c r="I257" s="44">
        <v>176.62</v>
      </c>
      <c r="J257" s="44">
        <v>21.99</v>
      </c>
      <c r="K257" s="44">
        <v>21.3</v>
      </c>
      <c r="L257" s="44">
        <v>21.4</v>
      </c>
      <c r="M257" s="45">
        <v>1463198000</v>
      </c>
      <c r="N257" s="45">
        <v>32178949765</v>
      </c>
      <c r="O257" s="45">
        <v>1463202190</v>
      </c>
      <c r="P257" s="45">
        <v>32179064817</v>
      </c>
      <c r="Q257" s="45">
        <v>10181458362</v>
      </c>
      <c r="R257" s="44">
        <v>27.12</v>
      </c>
      <c r="S257" s="44">
        <v>9.9499999999999993</v>
      </c>
      <c r="T257" s="44">
        <v>2.14</v>
      </c>
      <c r="U257" s="44">
        <v>0.32</v>
      </c>
      <c r="V257" s="44">
        <v>306.11</v>
      </c>
      <c r="W257" s="46">
        <v>478002740</v>
      </c>
      <c r="X257" s="17">
        <v>1</v>
      </c>
      <c r="AI257" s="43" t="s">
        <v>452</v>
      </c>
    </row>
    <row r="258" spans="1:35" ht="14.4" x14ac:dyDescent="0.3">
      <c r="A258" s="38" t="s">
        <v>512</v>
      </c>
      <c r="B258" s="69" t="s">
        <v>616</v>
      </c>
      <c r="C258" s="39">
        <v>4.46</v>
      </c>
      <c r="D258" s="39">
        <v>4.5199999999999996</v>
      </c>
      <c r="E258" s="39">
        <v>4.9400000000000004</v>
      </c>
      <c r="F258" s="39">
        <v>3.74</v>
      </c>
      <c r="G258" s="39">
        <v>3.78</v>
      </c>
      <c r="H258" s="39">
        <v>-0.68</v>
      </c>
      <c r="I258" s="39">
        <v>-15.25</v>
      </c>
      <c r="J258" s="39">
        <v>4.41</v>
      </c>
      <c r="K258" s="39">
        <v>3.76</v>
      </c>
      <c r="L258" s="39">
        <v>3.78</v>
      </c>
      <c r="M258" s="40">
        <v>132879400</v>
      </c>
      <c r="N258" s="40">
        <v>586426488</v>
      </c>
      <c r="O258" s="40">
        <v>132903135</v>
      </c>
      <c r="P258" s="40">
        <v>586520420.91999996</v>
      </c>
      <c r="Q258" s="40">
        <v>4936071900.0600004</v>
      </c>
      <c r="R258" s="39">
        <v>55.67</v>
      </c>
      <c r="S258" s="39">
        <v>0.79</v>
      </c>
      <c r="T258" s="39">
        <v>4.7699999999999996</v>
      </c>
      <c r="U258" s="39">
        <v>2.38</v>
      </c>
      <c r="V258" s="39">
        <v>10.18</v>
      </c>
      <c r="W258" s="41">
        <v>1305839127</v>
      </c>
      <c r="X258" s="42">
        <v>1</v>
      </c>
      <c r="AI258" s="38" t="s">
        <v>475</v>
      </c>
    </row>
    <row r="259" spans="1:35" x14ac:dyDescent="0.3">
      <c r="A259" s="22" t="s">
        <v>590</v>
      </c>
      <c r="B259" s="20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4"/>
      <c r="V259" s="47"/>
      <c r="W259" s="48"/>
      <c r="X259" s="49"/>
      <c r="AI259" s="43" t="s">
        <v>485</v>
      </c>
    </row>
    <row r="260" spans="1:35" ht="14.4" x14ac:dyDescent="0.3">
      <c r="A260" s="38" t="s">
        <v>18</v>
      </c>
      <c r="B260" s="66" t="s">
        <v>617</v>
      </c>
      <c r="C260" s="39">
        <v>4.18</v>
      </c>
      <c r="D260" s="39">
        <v>4.2</v>
      </c>
      <c r="E260" s="39">
        <v>4.5</v>
      </c>
      <c r="F260" s="39">
        <v>4.16</v>
      </c>
      <c r="G260" s="39">
        <v>4.46</v>
      </c>
      <c r="H260" s="39">
        <v>0.28000000000000003</v>
      </c>
      <c r="I260" s="39">
        <v>6.7</v>
      </c>
      <c r="J260" s="39">
        <v>4.3600000000000003</v>
      </c>
      <c r="K260" s="39">
        <v>4.46</v>
      </c>
      <c r="L260" s="39">
        <v>4.4800000000000004</v>
      </c>
      <c r="M260" s="40">
        <v>9020500</v>
      </c>
      <c r="N260" s="40">
        <v>39296734</v>
      </c>
      <c r="O260" s="40">
        <v>9020504</v>
      </c>
      <c r="P260" s="40">
        <v>39296750.979999997</v>
      </c>
      <c r="Q260" s="40">
        <v>3380680000</v>
      </c>
      <c r="R260" s="39">
        <v>44.56</v>
      </c>
      <c r="S260" s="39">
        <v>1.35</v>
      </c>
      <c r="T260" s="39">
        <v>3.32</v>
      </c>
      <c r="U260" s="39">
        <v>0.9</v>
      </c>
      <c r="V260" s="39">
        <v>1.19</v>
      </c>
      <c r="W260" s="41">
        <v>758000000</v>
      </c>
      <c r="X260" s="42">
        <v>1</v>
      </c>
      <c r="AI260" s="38" t="s">
        <v>490</v>
      </c>
    </row>
    <row r="261" spans="1:35" ht="14.4" x14ac:dyDescent="0.3">
      <c r="A261" s="43" t="s">
        <v>35</v>
      </c>
      <c r="B261" s="66" t="s">
        <v>617</v>
      </c>
      <c r="C261" s="44">
        <v>16.2</v>
      </c>
      <c r="D261" s="44">
        <v>16.399999999999999</v>
      </c>
      <c r="E261" s="44">
        <v>28</v>
      </c>
      <c r="F261" s="44">
        <v>16.399999999999999</v>
      </c>
      <c r="G261" s="44">
        <v>22</v>
      </c>
      <c r="H261" s="44">
        <v>5.8</v>
      </c>
      <c r="I261" s="44">
        <v>35.799999999999997</v>
      </c>
      <c r="J261" s="44">
        <v>22.5</v>
      </c>
      <c r="K261" s="44">
        <v>22</v>
      </c>
      <c r="L261" s="44">
        <v>22.1</v>
      </c>
      <c r="M261" s="45">
        <v>1077328700</v>
      </c>
      <c r="N261" s="45">
        <v>24240709555</v>
      </c>
      <c r="O261" s="45">
        <v>1133805921</v>
      </c>
      <c r="P261" s="45">
        <v>25735697063.009998</v>
      </c>
      <c r="Q261" s="45">
        <v>23474000000</v>
      </c>
      <c r="R261" s="44">
        <v>17.05</v>
      </c>
      <c r="S261" s="44">
        <v>3.16</v>
      </c>
      <c r="T261" s="44">
        <v>6.97</v>
      </c>
      <c r="U261" s="44">
        <v>2.5</v>
      </c>
      <c r="V261" s="44">
        <v>106.33</v>
      </c>
      <c r="W261" s="46">
        <v>1067000000</v>
      </c>
      <c r="X261" s="17">
        <v>1</v>
      </c>
      <c r="AI261" s="43" t="s">
        <v>492</v>
      </c>
    </row>
    <row r="262" spans="1:35" ht="14.4" x14ac:dyDescent="0.3">
      <c r="A262" s="38" t="s">
        <v>37</v>
      </c>
      <c r="B262" s="66" t="s">
        <v>617</v>
      </c>
      <c r="C262" s="39">
        <v>3.84</v>
      </c>
      <c r="D262" s="39">
        <v>3.8</v>
      </c>
      <c r="E262" s="39">
        <v>5.05</v>
      </c>
      <c r="F262" s="39">
        <v>3.78</v>
      </c>
      <c r="G262" s="39">
        <v>4.16</v>
      </c>
      <c r="H262" s="39">
        <v>0.32</v>
      </c>
      <c r="I262" s="39">
        <v>8.33</v>
      </c>
      <c r="J262" s="39">
        <v>4.3</v>
      </c>
      <c r="K262" s="39">
        <v>4.16</v>
      </c>
      <c r="L262" s="39">
        <v>4.18</v>
      </c>
      <c r="M262" s="40">
        <v>1935194300</v>
      </c>
      <c r="N262" s="40">
        <v>8325691129</v>
      </c>
      <c r="O262" s="40">
        <v>1942302906</v>
      </c>
      <c r="P262" s="40">
        <v>8357025726.1499996</v>
      </c>
      <c r="Q262" s="40">
        <v>13865280000</v>
      </c>
      <c r="R262" s="39" t="s">
        <v>21</v>
      </c>
      <c r="S262" s="39">
        <v>2.82</v>
      </c>
      <c r="T262" s="39">
        <v>1.48</v>
      </c>
      <c r="U262" s="39" t="s">
        <v>20</v>
      </c>
      <c r="V262" s="39">
        <v>58.38</v>
      </c>
      <c r="W262" s="41">
        <v>3333000000</v>
      </c>
      <c r="X262" s="42">
        <v>0.1</v>
      </c>
      <c r="AI262" s="38" t="s">
        <v>493</v>
      </c>
    </row>
    <row r="263" spans="1:35" ht="14.4" x14ac:dyDescent="0.3">
      <c r="A263" s="43" t="s">
        <v>39</v>
      </c>
      <c r="B263" s="66" t="s">
        <v>617</v>
      </c>
      <c r="C263" s="44">
        <v>8.5</v>
      </c>
      <c r="D263" s="44">
        <v>8.5</v>
      </c>
      <c r="E263" s="44">
        <v>10.7</v>
      </c>
      <c r="F263" s="44">
        <v>8.3000000000000007</v>
      </c>
      <c r="G263" s="44">
        <v>8.5500000000000007</v>
      </c>
      <c r="H263" s="44">
        <v>0.05</v>
      </c>
      <c r="I263" s="44">
        <v>0.59</v>
      </c>
      <c r="J263" s="44">
        <v>9.5</v>
      </c>
      <c r="K263" s="44">
        <v>8.5500000000000007</v>
      </c>
      <c r="L263" s="44">
        <v>8.6</v>
      </c>
      <c r="M263" s="45">
        <v>2182694700</v>
      </c>
      <c r="N263" s="45">
        <v>20740448210</v>
      </c>
      <c r="O263" s="45">
        <v>2239934961</v>
      </c>
      <c r="P263" s="45">
        <v>21278585017.68</v>
      </c>
      <c r="Q263" s="45">
        <v>24452317179.900002</v>
      </c>
      <c r="R263" s="44">
        <v>11.48</v>
      </c>
      <c r="S263" s="44">
        <v>1.89</v>
      </c>
      <c r="T263" s="44">
        <v>4.5199999999999996</v>
      </c>
      <c r="U263" s="44">
        <v>2.92</v>
      </c>
      <c r="V263" s="44">
        <v>80.39</v>
      </c>
      <c r="W263" s="46">
        <v>2859920138</v>
      </c>
      <c r="X263" s="17">
        <v>1</v>
      </c>
      <c r="AI263" s="43" t="s">
        <v>84</v>
      </c>
    </row>
    <row r="264" spans="1:35" ht="14.4" x14ac:dyDescent="0.3">
      <c r="A264" s="38" t="s">
        <v>45</v>
      </c>
      <c r="B264" s="66" t="s">
        <v>617</v>
      </c>
      <c r="C264" s="39">
        <v>3.34</v>
      </c>
      <c r="D264" s="39" t="s">
        <v>20</v>
      </c>
      <c r="E264" s="39" t="s">
        <v>20</v>
      </c>
      <c r="F264" s="39" t="s">
        <v>20</v>
      </c>
      <c r="G264" s="39" t="s">
        <v>20</v>
      </c>
      <c r="H264" s="39" t="s">
        <v>20</v>
      </c>
      <c r="I264" s="39" t="s">
        <v>20</v>
      </c>
      <c r="J264" s="39" t="s">
        <v>20</v>
      </c>
      <c r="K264" s="39" t="s">
        <v>20</v>
      </c>
      <c r="L264" s="39" t="s">
        <v>20</v>
      </c>
      <c r="M264" s="40" t="s">
        <v>20</v>
      </c>
      <c r="N264" s="40" t="s">
        <v>20</v>
      </c>
      <c r="O264" s="40" t="s">
        <v>20</v>
      </c>
      <c r="P264" s="40" t="s">
        <v>20</v>
      </c>
      <c r="Q264" s="40">
        <v>1102245925</v>
      </c>
      <c r="R264" s="39" t="s">
        <v>21</v>
      </c>
      <c r="S264" s="39" t="s">
        <v>21</v>
      </c>
      <c r="T264" s="39">
        <v>-2.73</v>
      </c>
      <c r="U264" s="39" t="s">
        <v>20</v>
      </c>
      <c r="V264" s="39" t="s">
        <v>20</v>
      </c>
      <c r="W264" s="41">
        <v>460726157</v>
      </c>
      <c r="X264" s="42">
        <v>1</v>
      </c>
      <c r="AI264" s="38" t="s">
        <v>117</v>
      </c>
    </row>
    <row r="265" spans="1:35" ht="14.4" x14ac:dyDescent="0.3">
      <c r="A265" s="43" t="s">
        <v>70</v>
      </c>
      <c r="B265" s="66" t="s">
        <v>617</v>
      </c>
      <c r="C265" s="44">
        <v>1.23</v>
      </c>
      <c r="D265" s="44">
        <v>1.24</v>
      </c>
      <c r="E265" s="44">
        <v>2.2999999999999998</v>
      </c>
      <c r="F265" s="44">
        <v>1.23</v>
      </c>
      <c r="G265" s="44">
        <v>1.94</v>
      </c>
      <c r="H265" s="44">
        <v>0.71</v>
      </c>
      <c r="I265" s="44">
        <v>57.72</v>
      </c>
      <c r="J265" s="44">
        <v>1.86</v>
      </c>
      <c r="K265" s="44">
        <v>1.93</v>
      </c>
      <c r="L265" s="44">
        <v>1.94</v>
      </c>
      <c r="M265" s="45">
        <v>59550207900</v>
      </c>
      <c r="N265" s="45">
        <v>110477960698</v>
      </c>
      <c r="O265" s="45">
        <v>59593193418</v>
      </c>
      <c r="P265" s="45">
        <v>110554634098.61</v>
      </c>
      <c r="Q265" s="45">
        <v>40046153637.839996</v>
      </c>
      <c r="R265" s="44">
        <v>23.07</v>
      </c>
      <c r="S265" s="44">
        <v>1.25</v>
      </c>
      <c r="T265" s="44">
        <v>1.57</v>
      </c>
      <c r="U265" s="44">
        <v>1.02</v>
      </c>
      <c r="V265" s="44">
        <v>327.79</v>
      </c>
      <c r="W265" s="46">
        <v>20642347236</v>
      </c>
      <c r="X265" s="17">
        <v>1</v>
      </c>
      <c r="AI265" s="43" t="s">
        <v>118</v>
      </c>
    </row>
    <row r="266" spans="1:35" ht="14.4" x14ac:dyDescent="0.3">
      <c r="A266" s="38" t="s">
        <v>75</v>
      </c>
      <c r="B266" s="66" t="s">
        <v>617</v>
      </c>
      <c r="C266" s="39">
        <v>1.24</v>
      </c>
      <c r="D266" s="39">
        <v>1.24</v>
      </c>
      <c r="E266" s="39">
        <v>3.06</v>
      </c>
      <c r="F266" s="39">
        <v>1.24</v>
      </c>
      <c r="G266" s="39">
        <v>2.14</v>
      </c>
      <c r="H266" s="39">
        <v>0.9</v>
      </c>
      <c r="I266" s="39">
        <v>72.58</v>
      </c>
      <c r="J266" s="39">
        <v>1.99</v>
      </c>
      <c r="K266" s="39">
        <v>2.14</v>
      </c>
      <c r="L266" s="39">
        <v>2.16</v>
      </c>
      <c r="M266" s="40">
        <v>213138400</v>
      </c>
      <c r="N266" s="40">
        <v>425161859</v>
      </c>
      <c r="O266" s="40">
        <v>443140452</v>
      </c>
      <c r="P266" s="40">
        <v>763266266.12</v>
      </c>
      <c r="Q266" s="40">
        <v>2193499850.1999998</v>
      </c>
      <c r="R266" s="39">
        <v>71.53</v>
      </c>
      <c r="S266" s="39">
        <v>1.78</v>
      </c>
      <c r="T266" s="39">
        <v>1.2</v>
      </c>
      <c r="U266" s="39">
        <v>0.14000000000000001</v>
      </c>
      <c r="V266" s="39">
        <v>44.18</v>
      </c>
      <c r="W266" s="41">
        <v>1024999930</v>
      </c>
      <c r="X266" s="42">
        <v>1</v>
      </c>
      <c r="AI266" s="38" t="s">
        <v>122</v>
      </c>
    </row>
    <row r="267" spans="1:35" ht="14.4" x14ac:dyDescent="0.3">
      <c r="A267" s="43" t="s">
        <v>92</v>
      </c>
      <c r="B267" s="66" t="s">
        <v>617</v>
      </c>
      <c r="C267" s="44">
        <v>7</v>
      </c>
      <c r="D267" s="44">
        <v>7.25</v>
      </c>
      <c r="E267" s="44">
        <v>16.5</v>
      </c>
      <c r="F267" s="44">
        <v>7.2</v>
      </c>
      <c r="G267" s="44">
        <v>12.6</v>
      </c>
      <c r="H267" s="44">
        <v>5.6</v>
      </c>
      <c r="I267" s="44">
        <v>80</v>
      </c>
      <c r="J267" s="44">
        <v>11.81</v>
      </c>
      <c r="K267" s="44">
        <v>12.6</v>
      </c>
      <c r="L267" s="44">
        <v>12.9</v>
      </c>
      <c r="M267" s="45">
        <v>45199700</v>
      </c>
      <c r="N267" s="45">
        <v>533595475</v>
      </c>
      <c r="O267" s="45">
        <v>45199760</v>
      </c>
      <c r="P267" s="45">
        <v>533596252.60000002</v>
      </c>
      <c r="Q267" s="45">
        <v>1512000000</v>
      </c>
      <c r="R267" s="44">
        <v>14.92</v>
      </c>
      <c r="S267" s="44">
        <v>1.4</v>
      </c>
      <c r="T267" s="44">
        <v>8.98</v>
      </c>
      <c r="U267" s="44">
        <v>1.19</v>
      </c>
      <c r="V267" s="44">
        <v>37.67</v>
      </c>
      <c r="W267" s="46">
        <v>120000000</v>
      </c>
      <c r="X267" s="17">
        <v>5</v>
      </c>
      <c r="AI267" s="43" t="s">
        <v>150</v>
      </c>
    </row>
    <row r="268" spans="1:35" ht="14.4" x14ac:dyDescent="0.3">
      <c r="A268" s="38" t="s">
        <v>96</v>
      </c>
      <c r="B268" s="66" t="s">
        <v>617</v>
      </c>
      <c r="C268" s="39">
        <v>13.4</v>
      </c>
      <c r="D268" s="39">
        <v>13.7</v>
      </c>
      <c r="E268" s="39">
        <v>29.5</v>
      </c>
      <c r="F268" s="39">
        <v>13.7</v>
      </c>
      <c r="G268" s="39">
        <v>28.5</v>
      </c>
      <c r="H268" s="39">
        <v>15.1</v>
      </c>
      <c r="I268" s="39">
        <v>112.69</v>
      </c>
      <c r="J268" s="39">
        <v>23.05</v>
      </c>
      <c r="K268" s="39">
        <v>28.25</v>
      </c>
      <c r="L268" s="39">
        <v>28.5</v>
      </c>
      <c r="M268" s="40">
        <v>3954333500</v>
      </c>
      <c r="N268" s="40">
        <v>91135955780</v>
      </c>
      <c r="O268" s="40">
        <v>3955161462</v>
      </c>
      <c r="P268" s="40">
        <v>91155917804.699997</v>
      </c>
      <c r="Q268" s="40">
        <v>47098682076</v>
      </c>
      <c r="R268" s="39">
        <v>82.86</v>
      </c>
      <c r="S268" s="39">
        <v>5.5</v>
      </c>
      <c r="T268" s="39">
        <v>5.18</v>
      </c>
      <c r="U268" s="39">
        <v>1.23</v>
      </c>
      <c r="V268" s="39">
        <v>239.33</v>
      </c>
      <c r="W268" s="41">
        <v>1652585336</v>
      </c>
      <c r="X268" s="42">
        <v>1</v>
      </c>
      <c r="AI268" s="38" t="s">
        <v>208</v>
      </c>
    </row>
    <row r="269" spans="1:35" ht="14.4" x14ac:dyDescent="0.3">
      <c r="A269" s="43" t="s">
        <v>100</v>
      </c>
      <c r="B269" s="66" t="s">
        <v>617</v>
      </c>
      <c r="C269" s="44">
        <v>10</v>
      </c>
      <c r="D269" s="44">
        <v>10.1</v>
      </c>
      <c r="E269" s="44">
        <v>22.5</v>
      </c>
      <c r="F269" s="44">
        <v>9.75</v>
      </c>
      <c r="G269" s="44">
        <v>11.2</v>
      </c>
      <c r="H269" s="44">
        <v>1.2</v>
      </c>
      <c r="I269" s="44">
        <v>12</v>
      </c>
      <c r="J269" s="44">
        <v>15.13</v>
      </c>
      <c r="K269" s="44">
        <v>11.1</v>
      </c>
      <c r="L269" s="44">
        <v>11.2</v>
      </c>
      <c r="M269" s="45">
        <v>1200737700</v>
      </c>
      <c r="N269" s="45">
        <v>18164940025</v>
      </c>
      <c r="O269" s="45">
        <v>1203988274</v>
      </c>
      <c r="P269" s="45">
        <v>18200712538.400002</v>
      </c>
      <c r="Q269" s="45">
        <v>11232526412.799999</v>
      </c>
      <c r="R269" s="44">
        <v>24.12</v>
      </c>
      <c r="S269" s="44">
        <v>6.19</v>
      </c>
      <c r="T269" s="44">
        <v>1.81</v>
      </c>
      <c r="U269" s="44">
        <v>2.3199999999999998</v>
      </c>
      <c r="V269" s="44">
        <v>215.5</v>
      </c>
      <c r="W269" s="46">
        <v>1002904144</v>
      </c>
      <c r="X269" s="17">
        <v>1</v>
      </c>
      <c r="AI269" s="43" t="s">
        <v>567</v>
      </c>
    </row>
    <row r="270" spans="1:35" ht="14.4" x14ac:dyDescent="0.3">
      <c r="A270" s="38" t="s">
        <v>107</v>
      </c>
      <c r="B270" s="66" t="s">
        <v>617</v>
      </c>
      <c r="C270" s="39">
        <v>81.75</v>
      </c>
      <c r="D270" s="39">
        <v>81.75</v>
      </c>
      <c r="E270" s="39">
        <v>106</v>
      </c>
      <c r="F270" s="39">
        <v>51.5</v>
      </c>
      <c r="G270" s="39">
        <v>53.5</v>
      </c>
      <c r="H270" s="39">
        <v>-28.25</v>
      </c>
      <c r="I270" s="39">
        <v>-34.56</v>
      </c>
      <c r="J270" s="39">
        <v>77.34</v>
      </c>
      <c r="K270" s="39">
        <v>53.25</v>
      </c>
      <c r="L270" s="39">
        <v>53.5</v>
      </c>
      <c r="M270" s="40">
        <v>288454700</v>
      </c>
      <c r="N270" s="40">
        <v>22309985725</v>
      </c>
      <c r="O270" s="40">
        <v>375582485</v>
      </c>
      <c r="P270" s="40">
        <v>26825985071.529999</v>
      </c>
      <c r="Q270" s="40">
        <v>233133312000</v>
      </c>
      <c r="R270" s="39">
        <v>34.39</v>
      </c>
      <c r="S270" s="39">
        <v>8.64</v>
      </c>
      <c r="T270" s="39">
        <v>6.19</v>
      </c>
      <c r="U270" s="39">
        <v>0.89</v>
      </c>
      <c r="V270" s="39">
        <v>15.43</v>
      </c>
      <c r="W270" s="41">
        <v>4357632000</v>
      </c>
      <c r="X270" s="42">
        <v>0.5</v>
      </c>
      <c r="AI270" s="38" t="s">
        <v>317</v>
      </c>
    </row>
    <row r="271" spans="1:35" ht="14.4" x14ac:dyDescent="0.3">
      <c r="A271" s="43" t="s">
        <v>134</v>
      </c>
      <c r="B271" s="66" t="s">
        <v>617</v>
      </c>
      <c r="C271" s="44">
        <v>1.6</v>
      </c>
      <c r="D271" s="44">
        <v>1.6</v>
      </c>
      <c r="E271" s="44">
        <v>1.88</v>
      </c>
      <c r="F271" s="44">
        <v>1.2</v>
      </c>
      <c r="G271" s="44">
        <v>1.51</v>
      </c>
      <c r="H271" s="44">
        <v>-0.09</v>
      </c>
      <c r="I271" s="44">
        <v>-5.63</v>
      </c>
      <c r="J271" s="44">
        <v>1.56</v>
      </c>
      <c r="K271" s="44">
        <v>1.5</v>
      </c>
      <c r="L271" s="44">
        <v>1.51</v>
      </c>
      <c r="M271" s="45">
        <v>1708419900</v>
      </c>
      <c r="N271" s="45">
        <v>2670754282</v>
      </c>
      <c r="O271" s="45">
        <v>1708426887</v>
      </c>
      <c r="P271" s="45">
        <v>2670764205.3699999</v>
      </c>
      <c r="Q271" s="45">
        <v>1771345360.98</v>
      </c>
      <c r="R271" s="44">
        <v>52.21</v>
      </c>
      <c r="S271" s="44">
        <v>1.89</v>
      </c>
      <c r="T271" s="44">
        <v>1.6</v>
      </c>
      <c r="U271" s="44" t="s">
        <v>20</v>
      </c>
      <c r="V271" s="44">
        <v>219.65</v>
      </c>
      <c r="W271" s="46">
        <v>1173076398</v>
      </c>
      <c r="X271" s="17">
        <v>1</v>
      </c>
      <c r="AI271" s="43" t="s">
        <v>325</v>
      </c>
    </row>
    <row r="272" spans="1:35" ht="14.4" x14ac:dyDescent="0.3">
      <c r="A272" s="38" t="s">
        <v>138</v>
      </c>
      <c r="B272" s="66" t="s">
        <v>617</v>
      </c>
      <c r="C272" s="39">
        <v>0.89</v>
      </c>
      <c r="D272" s="39">
        <v>0.9</v>
      </c>
      <c r="E272" s="39">
        <v>1.39</v>
      </c>
      <c r="F272" s="39">
        <v>0.89</v>
      </c>
      <c r="G272" s="39">
        <v>1.1000000000000001</v>
      </c>
      <c r="H272" s="39">
        <v>0.21</v>
      </c>
      <c r="I272" s="39">
        <v>23.6</v>
      </c>
      <c r="J272" s="39">
        <v>1.1399999999999999</v>
      </c>
      <c r="K272" s="39">
        <v>1.0900000000000001</v>
      </c>
      <c r="L272" s="39">
        <v>1.1000000000000001</v>
      </c>
      <c r="M272" s="40">
        <v>6076715100</v>
      </c>
      <c r="N272" s="40">
        <v>6937929580</v>
      </c>
      <c r="O272" s="40">
        <v>6076715792</v>
      </c>
      <c r="P272" s="40">
        <v>6937930257.1400003</v>
      </c>
      <c r="Q272" s="40">
        <v>5524470803.5</v>
      </c>
      <c r="R272" s="39" t="s">
        <v>21</v>
      </c>
      <c r="S272" s="39">
        <v>1.38</v>
      </c>
      <c r="T272" s="39">
        <v>0.8</v>
      </c>
      <c r="U272" s="39" t="s">
        <v>20</v>
      </c>
      <c r="V272" s="39">
        <v>121</v>
      </c>
      <c r="W272" s="41">
        <v>5022246185</v>
      </c>
      <c r="X272" s="42">
        <v>1</v>
      </c>
      <c r="AI272" s="38" t="s">
        <v>349</v>
      </c>
    </row>
    <row r="273" spans="1:35" ht="14.4" x14ac:dyDescent="0.3">
      <c r="A273" s="43" t="s">
        <v>139</v>
      </c>
      <c r="B273" s="66" t="s">
        <v>617</v>
      </c>
      <c r="C273" s="44">
        <v>0.71</v>
      </c>
      <c r="D273" s="44">
        <v>0.71</v>
      </c>
      <c r="E273" s="44">
        <v>1.18</v>
      </c>
      <c r="F273" s="44">
        <v>0.64</v>
      </c>
      <c r="G273" s="44">
        <v>0.83</v>
      </c>
      <c r="H273" s="44">
        <v>0.12</v>
      </c>
      <c r="I273" s="44">
        <v>16.899999999999999</v>
      </c>
      <c r="J273" s="44">
        <v>0.89</v>
      </c>
      <c r="K273" s="44">
        <v>0.82</v>
      </c>
      <c r="L273" s="44">
        <v>0.83</v>
      </c>
      <c r="M273" s="45">
        <v>3917585700</v>
      </c>
      <c r="N273" s="45">
        <v>3484913502</v>
      </c>
      <c r="O273" s="45">
        <v>3917586440</v>
      </c>
      <c r="P273" s="45">
        <v>3484914062.1999998</v>
      </c>
      <c r="Q273" s="45">
        <v>511978241.64999998</v>
      </c>
      <c r="R273" s="44" t="s">
        <v>21</v>
      </c>
      <c r="S273" s="44">
        <v>4.26</v>
      </c>
      <c r="T273" s="44">
        <v>0.68</v>
      </c>
      <c r="U273" s="44" t="s">
        <v>20</v>
      </c>
      <c r="V273" s="44">
        <v>643.9</v>
      </c>
      <c r="W273" s="46">
        <v>616841255</v>
      </c>
      <c r="X273" s="17">
        <v>1</v>
      </c>
      <c r="AI273" s="43" t="s">
        <v>350</v>
      </c>
    </row>
    <row r="274" spans="1:35" ht="14.4" x14ac:dyDescent="0.3">
      <c r="A274" s="38" t="s">
        <v>155</v>
      </c>
      <c r="B274" s="66" t="s">
        <v>617</v>
      </c>
      <c r="C274" s="39">
        <v>3.46</v>
      </c>
      <c r="D274" s="39">
        <v>3.54</v>
      </c>
      <c r="E274" s="39">
        <v>5.15</v>
      </c>
      <c r="F274" s="39">
        <v>3.2</v>
      </c>
      <c r="G274" s="39">
        <v>4.7</v>
      </c>
      <c r="H274" s="39">
        <v>1.24</v>
      </c>
      <c r="I274" s="39">
        <v>35.840000000000003</v>
      </c>
      <c r="J274" s="39">
        <v>4.13</v>
      </c>
      <c r="K274" s="39">
        <v>4.7</v>
      </c>
      <c r="L274" s="39">
        <v>4.72</v>
      </c>
      <c r="M274" s="40">
        <v>185393700</v>
      </c>
      <c r="N274" s="40">
        <v>766514570</v>
      </c>
      <c r="O274" s="40">
        <v>185396047</v>
      </c>
      <c r="P274" s="40">
        <v>766522917.13999999</v>
      </c>
      <c r="Q274" s="40">
        <v>24988516898.099998</v>
      </c>
      <c r="R274" s="39">
        <v>137.76</v>
      </c>
      <c r="S274" s="39">
        <v>3.86</v>
      </c>
      <c r="T274" s="39">
        <v>1.25</v>
      </c>
      <c r="U274" s="39" t="s">
        <v>20</v>
      </c>
      <c r="V274" s="39">
        <v>3.56</v>
      </c>
      <c r="W274" s="41">
        <v>5316705723</v>
      </c>
      <c r="X274" s="42">
        <v>1</v>
      </c>
      <c r="AI274" s="38" t="s">
        <v>352</v>
      </c>
    </row>
    <row r="275" spans="1:35" ht="14.4" x14ac:dyDescent="0.3">
      <c r="A275" s="43" t="s">
        <v>158</v>
      </c>
      <c r="B275" s="66" t="s">
        <v>617</v>
      </c>
      <c r="C275" s="44">
        <v>9.5</v>
      </c>
      <c r="D275" s="44">
        <v>9.5</v>
      </c>
      <c r="E275" s="44">
        <v>17.600000000000001</v>
      </c>
      <c r="F275" s="44">
        <v>9.5</v>
      </c>
      <c r="G275" s="44">
        <v>11.9</v>
      </c>
      <c r="H275" s="44">
        <v>2.4</v>
      </c>
      <c r="I275" s="44">
        <v>25.26</v>
      </c>
      <c r="J275" s="44">
        <v>14.62</v>
      </c>
      <c r="K275" s="44">
        <v>11.8</v>
      </c>
      <c r="L275" s="44">
        <v>11.9</v>
      </c>
      <c r="M275" s="45">
        <v>561666800</v>
      </c>
      <c r="N275" s="45">
        <v>8213012015</v>
      </c>
      <c r="O275" s="45">
        <v>587217720</v>
      </c>
      <c r="P275" s="45">
        <v>8537515154.6000004</v>
      </c>
      <c r="Q275" s="45">
        <v>14515525466.4</v>
      </c>
      <c r="R275" s="44" t="s">
        <v>21</v>
      </c>
      <c r="S275" s="44">
        <v>2.41</v>
      </c>
      <c r="T275" s="44">
        <v>5.3</v>
      </c>
      <c r="U275" s="44" t="s">
        <v>20</v>
      </c>
      <c r="V275" s="44">
        <v>50.53</v>
      </c>
      <c r="W275" s="46">
        <v>1219792056</v>
      </c>
      <c r="X275" s="17">
        <v>10</v>
      </c>
      <c r="AI275" s="43" t="s">
        <v>366</v>
      </c>
    </row>
    <row r="276" spans="1:35" ht="14.4" x14ac:dyDescent="0.3">
      <c r="A276" s="38" t="s">
        <v>166</v>
      </c>
      <c r="B276" s="66" t="s">
        <v>617</v>
      </c>
      <c r="C276" s="39">
        <v>3.02</v>
      </c>
      <c r="D276" s="39">
        <v>3.04</v>
      </c>
      <c r="E276" s="39">
        <v>4.9400000000000004</v>
      </c>
      <c r="F276" s="39">
        <v>3.04</v>
      </c>
      <c r="G276" s="39">
        <v>4.0999999999999996</v>
      </c>
      <c r="H276" s="39">
        <v>1.08</v>
      </c>
      <c r="I276" s="39">
        <v>35.76</v>
      </c>
      <c r="J276" s="39">
        <v>3.97</v>
      </c>
      <c r="K276" s="39">
        <v>4.08</v>
      </c>
      <c r="L276" s="39">
        <v>4.0999999999999996</v>
      </c>
      <c r="M276" s="40">
        <v>2943309700</v>
      </c>
      <c r="N276" s="40">
        <v>11679668634</v>
      </c>
      <c r="O276" s="40">
        <v>3015993472</v>
      </c>
      <c r="P276" s="40">
        <v>11942771802.99</v>
      </c>
      <c r="Q276" s="40">
        <v>39791263383.099998</v>
      </c>
      <c r="R276" s="39">
        <v>17.04</v>
      </c>
      <c r="S276" s="39">
        <v>3.5</v>
      </c>
      <c r="T276" s="39">
        <v>1.17</v>
      </c>
      <c r="U276" s="39">
        <v>2.68</v>
      </c>
      <c r="V276" s="39">
        <v>31.72</v>
      </c>
      <c r="W276" s="41">
        <v>9705186191</v>
      </c>
      <c r="X276" s="42">
        <v>0.4</v>
      </c>
      <c r="AI276" s="38" t="s">
        <v>403</v>
      </c>
    </row>
    <row r="277" spans="1:35" ht="14.4" x14ac:dyDescent="0.3">
      <c r="A277" s="43" t="s">
        <v>182</v>
      </c>
      <c r="B277" s="66" t="s">
        <v>617</v>
      </c>
      <c r="C277" s="44">
        <v>4.2</v>
      </c>
      <c r="D277" s="44">
        <v>4.24</v>
      </c>
      <c r="E277" s="44">
        <v>9.9</v>
      </c>
      <c r="F277" s="44">
        <v>4.22</v>
      </c>
      <c r="G277" s="44">
        <v>8.75</v>
      </c>
      <c r="H277" s="44">
        <v>4.55</v>
      </c>
      <c r="I277" s="44">
        <v>108.33</v>
      </c>
      <c r="J277" s="44">
        <v>6.66</v>
      </c>
      <c r="K277" s="44">
        <v>8.6999999999999993</v>
      </c>
      <c r="L277" s="44">
        <v>8.75</v>
      </c>
      <c r="M277" s="45">
        <v>11783811700</v>
      </c>
      <c r="N277" s="45">
        <v>78479386530</v>
      </c>
      <c r="O277" s="45">
        <v>11794080824</v>
      </c>
      <c r="P277" s="45">
        <v>78557821022.679993</v>
      </c>
      <c r="Q277" s="45">
        <v>36694684075</v>
      </c>
      <c r="R277" s="44">
        <v>290.85000000000002</v>
      </c>
      <c r="S277" s="44">
        <v>4.2</v>
      </c>
      <c r="T277" s="44">
        <v>2.08</v>
      </c>
      <c r="U277" s="44" t="s">
        <v>20</v>
      </c>
      <c r="V277" s="44">
        <v>281.24</v>
      </c>
      <c r="W277" s="46">
        <v>4193678180</v>
      </c>
      <c r="X277" s="17">
        <v>1</v>
      </c>
      <c r="AI277" s="43" t="s">
        <v>411</v>
      </c>
    </row>
    <row r="278" spans="1:35" ht="14.4" x14ac:dyDescent="0.3">
      <c r="A278" s="38" t="s">
        <v>195</v>
      </c>
      <c r="B278" s="66" t="s">
        <v>617</v>
      </c>
      <c r="C278" s="39">
        <v>1.02</v>
      </c>
      <c r="D278" s="39">
        <v>1.02</v>
      </c>
      <c r="E278" s="39">
        <v>1.47</v>
      </c>
      <c r="F278" s="39">
        <v>0.94</v>
      </c>
      <c r="G278" s="39">
        <v>1.1000000000000001</v>
      </c>
      <c r="H278" s="39">
        <v>0.08</v>
      </c>
      <c r="I278" s="39">
        <v>7.84</v>
      </c>
      <c r="J278" s="39">
        <v>1.18</v>
      </c>
      <c r="K278" s="39">
        <v>1.1000000000000001</v>
      </c>
      <c r="L278" s="39">
        <v>1.1200000000000001</v>
      </c>
      <c r="M278" s="40">
        <v>853831100</v>
      </c>
      <c r="N278" s="40">
        <v>1005153215</v>
      </c>
      <c r="O278" s="40">
        <v>853831594</v>
      </c>
      <c r="P278" s="40">
        <v>1005153830.08</v>
      </c>
      <c r="Q278" s="40">
        <v>962500000</v>
      </c>
      <c r="R278" s="39">
        <v>24.2</v>
      </c>
      <c r="S278" s="39">
        <v>0.69</v>
      </c>
      <c r="T278" s="39">
        <v>1.58</v>
      </c>
      <c r="U278" s="39">
        <v>1.82</v>
      </c>
      <c r="V278" s="39">
        <v>97.58</v>
      </c>
      <c r="W278" s="41">
        <v>875000000</v>
      </c>
      <c r="X278" s="42">
        <v>1</v>
      </c>
      <c r="AI278" s="38" t="s">
        <v>420</v>
      </c>
    </row>
    <row r="279" spans="1:35" ht="14.4" x14ac:dyDescent="0.3">
      <c r="A279" s="43" t="s">
        <v>202</v>
      </c>
      <c r="B279" s="66" t="s">
        <v>617</v>
      </c>
      <c r="C279" s="44">
        <v>0.41</v>
      </c>
      <c r="D279" s="44">
        <v>0.42</v>
      </c>
      <c r="E279" s="44">
        <v>1.1000000000000001</v>
      </c>
      <c r="F279" s="44">
        <v>0.42</v>
      </c>
      <c r="G279" s="44">
        <v>0.62</v>
      </c>
      <c r="H279" s="44">
        <v>0.21</v>
      </c>
      <c r="I279" s="44">
        <v>51.22</v>
      </c>
      <c r="J279" s="44">
        <v>0.56999999999999995</v>
      </c>
      <c r="K279" s="44">
        <v>0.61</v>
      </c>
      <c r="L279" s="44">
        <v>0.62</v>
      </c>
      <c r="M279" s="45">
        <v>22980984800</v>
      </c>
      <c r="N279" s="45">
        <v>13088360539</v>
      </c>
      <c r="O279" s="45">
        <v>22981212812</v>
      </c>
      <c r="P279" s="45">
        <v>13088485124.16</v>
      </c>
      <c r="Q279" s="45">
        <v>3927888987.7800002</v>
      </c>
      <c r="R279" s="44" t="s">
        <v>21</v>
      </c>
      <c r="S279" s="44">
        <v>1.77</v>
      </c>
      <c r="T279" s="44">
        <v>1.05</v>
      </c>
      <c r="U279" s="44" t="s">
        <v>20</v>
      </c>
      <c r="V279" s="44">
        <v>645.92999999999995</v>
      </c>
      <c r="W279" s="46">
        <v>6335304819</v>
      </c>
      <c r="X279" s="17">
        <v>20</v>
      </c>
      <c r="AI279" s="43" t="s">
        <v>428</v>
      </c>
    </row>
    <row r="280" spans="1:35" ht="14.4" x14ac:dyDescent="0.3">
      <c r="A280" s="38" t="s">
        <v>206</v>
      </c>
      <c r="B280" s="66" t="s">
        <v>617</v>
      </c>
      <c r="C280" s="39">
        <v>1.55</v>
      </c>
      <c r="D280" s="39">
        <v>1.58</v>
      </c>
      <c r="E280" s="39">
        <v>2.56</v>
      </c>
      <c r="F280" s="39">
        <v>1.52</v>
      </c>
      <c r="G280" s="39">
        <v>1.89</v>
      </c>
      <c r="H280" s="39">
        <v>0.34</v>
      </c>
      <c r="I280" s="39">
        <v>21.94</v>
      </c>
      <c r="J280" s="39">
        <v>1.97</v>
      </c>
      <c r="K280" s="39">
        <v>1.89</v>
      </c>
      <c r="L280" s="39">
        <v>1.9</v>
      </c>
      <c r="M280" s="40">
        <v>719124000</v>
      </c>
      <c r="N280" s="40">
        <v>1418370882</v>
      </c>
      <c r="O280" s="40">
        <v>719124465</v>
      </c>
      <c r="P280" s="40">
        <v>1418371694.23</v>
      </c>
      <c r="Q280" s="40">
        <v>415800000</v>
      </c>
      <c r="R280" s="39" t="s">
        <v>21</v>
      </c>
      <c r="S280" s="39">
        <v>2.64</v>
      </c>
      <c r="T280" s="39">
        <v>0.72</v>
      </c>
      <c r="U280" s="39" t="s">
        <v>20</v>
      </c>
      <c r="V280" s="39">
        <v>326.87</v>
      </c>
      <c r="W280" s="41">
        <v>220000000</v>
      </c>
      <c r="X280" s="42">
        <v>10</v>
      </c>
      <c r="AI280" s="38" t="s">
        <v>463</v>
      </c>
    </row>
    <row r="281" spans="1:35" ht="14.4" x14ac:dyDescent="0.3">
      <c r="A281" s="43" t="s">
        <v>210</v>
      </c>
      <c r="B281" s="66" t="s">
        <v>617</v>
      </c>
      <c r="C281" s="44">
        <v>3.06</v>
      </c>
      <c r="D281" s="44">
        <v>3.08</v>
      </c>
      <c r="E281" s="44">
        <v>4.5199999999999996</v>
      </c>
      <c r="F281" s="44">
        <v>3.02</v>
      </c>
      <c r="G281" s="44">
        <v>4.34</v>
      </c>
      <c r="H281" s="44">
        <v>1.28</v>
      </c>
      <c r="I281" s="44">
        <v>41.83</v>
      </c>
      <c r="J281" s="44">
        <v>3.67</v>
      </c>
      <c r="K281" s="44">
        <v>4.34</v>
      </c>
      <c r="L281" s="44">
        <v>4.38</v>
      </c>
      <c r="M281" s="45">
        <v>52495400</v>
      </c>
      <c r="N281" s="45">
        <v>192563098</v>
      </c>
      <c r="O281" s="45">
        <v>52495521</v>
      </c>
      <c r="P281" s="45">
        <v>192563528.74000001</v>
      </c>
      <c r="Q281" s="45">
        <v>3580500000</v>
      </c>
      <c r="R281" s="44">
        <v>10.43</v>
      </c>
      <c r="S281" s="44">
        <v>0.85</v>
      </c>
      <c r="T281" s="44">
        <v>5.08</v>
      </c>
      <c r="U281" s="44">
        <v>4.1500000000000004</v>
      </c>
      <c r="V281" s="44">
        <v>6.36</v>
      </c>
      <c r="W281" s="46">
        <v>825000000</v>
      </c>
      <c r="X281" s="17">
        <v>1</v>
      </c>
      <c r="AI281" s="43" t="s">
        <v>494</v>
      </c>
    </row>
    <row r="282" spans="1:35" ht="14.4" x14ac:dyDescent="0.3">
      <c r="A282" s="38" t="s">
        <v>213</v>
      </c>
      <c r="B282" s="66" t="s">
        <v>617</v>
      </c>
      <c r="C282" s="39">
        <v>9.75</v>
      </c>
      <c r="D282" s="39">
        <v>9.8000000000000007</v>
      </c>
      <c r="E282" s="39">
        <v>14.1</v>
      </c>
      <c r="F282" s="39">
        <v>9.65</v>
      </c>
      <c r="G282" s="39">
        <v>13.1</v>
      </c>
      <c r="H282" s="39">
        <v>3.35</v>
      </c>
      <c r="I282" s="39">
        <v>34.36</v>
      </c>
      <c r="J282" s="39">
        <v>11.88</v>
      </c>
      <c r="K282" s="39">
        <v>13</v>
      </c>
      <c r="L282" s="39">
        <v>13.1</v>
      </c>
      <c r="M282" s="40">
        <v>3429063000</v>
      </c>
      <c r="N282" s="40">
        <v>40726956950</v>
      </c>
      <c r="O282" s="40">
        <v>3567189735</v>
      </c>
      <c r="P282" s="40">
        <v>42347547807.160004</v>
      </c>
      <c r="Q282" s="40">
        <v>131339571951.3</v>
      </c>
      <c r="R282" s="39">
        <v>23.47</v>
      </c>
      <c r="S282" s="39">
        <v>4</v>
      </c>
      <c r="T282" s="39">
        <v>3.28</v>
      </c>
      <c r="U282" s="39">
        <v>3.44</v>
      </c>
      <c r="V282" s="39">
        <v>36.61</v>
      </c>
      <c r="W282" s="41">
        <v>10025921523</v>
      </c>
      <c r="X282" s="42">
        <v>1</v>
      </c>
      <c r="AI282" s="38" t="s">
        <v>512</v>
      </c>
    </row>
    <row r="283" spans="1:35" ht="14.4" x14ac:dyDescent="0.3">
      <c r="A283" s="43" t="s">
        <v>219</v>
      </c>
      <c r="B283" s="66" t="s">
        <v>617</v>
      </c>
      <c r="C283" s="44">
        <v>17.899999999999999</v>
      </c>
      <c r="D283" s="44">
        <v>18.100000000000001</v>
      </c>
      <c r="E283" s="44">
        <v>28</v>
      </c>
      <c r="F283" s="44">
        <v>18.100000000000001</v>
      </c>
      <c r="G283" s="44">
        <v>25.5</v>
      </c>
      <c r="H283" s="44">
        <v>7.6</v>
      </c>
      <c r="I283" s="44">
        <v>42.46</v>
      </c>
      <c r="J283" s="44">
        <v>22.84</v>
      </c>
      <c r="K283" s="44">
        <v>25.25</v>
      </c>
      <c r="L283" s="44">
        <v>25.5</v>
      </c>
      <c r="M283" s="45">
        <v>434572200</v>
      </c>
      <c r="N283" s="45">
        <v>9924634285</v>
      </c>
      <c r="O283" s="45">
        <v>461008267</v>
      </c>
      <c r="P283" s="45">
        <v>10504574015.35</v>
      </c>
      <c r="Q283" s="45">
        <v>37630318584</v>
      </c>
      <c r="R283" s="44">
        <v>16.489999999999998</v>
      </c>
      <c r="S283" s="44">
        <v>4.67</v>
      </c>
      <c r="T283" s="44">
        <v>5.46</v>
      </c>
      <c r="U283" s="44">
        <v>2.98</v>
      </c>
      <c r="V283" s="44">
        <v>32.19</v>
      </c>
      <c r="W283" s="46">
        <v>1475698768</v>
      </c>
      <c r="X283" s="17">
        <v>1</v>
      </c>
      <c r="AI283" s="38" t="s">
        <v>18</v>
      </c>
    </row>
    <row r="284" spans="1:35" ht="14.4" x14ac:dyDescent="0.3">
      <c r="A284" s="38" t="s">
        <v>235</v>
      </c>
      <c r="B284" s="66" t="s">
        <v>617</v>
      </c>
      <c r="C284" s="39">
        <v>109</v>
      </c>
      <c r="D284" s="39">
        <v>109.5</v>
      </c>
      <c r="E284" s="39">
        <v>188.5</v>
      </c>
      <c r="F284" s="39">
        <v>107</v>
      </c>
      <c r="G284" s="39">
        <v>160</v>
      </c>
      <c r="H284" s="39">
        <v>51</v>
      </c>
      <c r="I284" s="39">
        <v>46.79</v>
      </c>
      <c r="J284" s="39">
        <v>154.43</v>
      </c>
      <c r="K284" s="39">
        <v>160</v>
      </c>
      <c r="L284" s="39">
        <v>160.5</v>
      </c>
      <c r="M284" s="40">
        <v>74222200</v>
      </c>
      <c r="N284" s="40">
        <v>11461993150</v>
      </c>
      <c r="O284" s="40">
        <v>75017983</v>
      </c>
      <c r="P284" s="40">
        <v>11575312602</v>
      </c>
      <c r="Q284" s="40">
        <v>30180656000</v>
      </c>
      <c r="R284" s="39">
        <v>8.83</v>
      </c>
      <c r="S284" s="39">
        <v>1.69</v>
      </c>
      <c r="T284" s="39">
        <v>94.55</v>
      </c>
      <c r="U284" s="39">
        <v>3.44</v>
      </c>
      <c r="V284" s="39">
        <v>39.770000000000003</v>
      </c>
      <c r="W284" s="41">
        <v>188629100</v>
      </c>
      <c r="X284" s="42">
        <v>10</v>
      </c>
      <c r="AI284" s="43" t="s">
        <v>35</v>
      </c>
    </row>
    <row r="285" spans="1:35" ht="14.4" x14ac:dyDescent="0.3">
      <c r="A285" s="43" t="s">
        <v>241</v>
      </c>
      <c r="B285" s="66" t="s">
        <v>617</v>
      </c>
      <c r="C285" s="44">
        <v>2.04</v>
      </c>
      <c r="D285" s="44">
        <v>2.12</v>
      </c>
      <c r="E285" s="44">
        <v>4.6399999999999997</v>
      </c>
      <c r="F285" s="44">
        <v>1.8</v>
      </c>
      <c r="G285" s="44">
        <v>3.66</v>
      </c>
      <c r="H285" s="44">
        <v>1.62</v>
      </c>
      <c r="I285" s="44">
        <v>79.41</v>
      </c>
      <c r="J285" s="44">
        <v>3.49</v>
      </c>
      <c r="K285" s="44">
        <v>3.64</v>
      </c>
      <c r="L285" s="44">
        <v>3.66</v>
      </c>
      <c r="M285" s="45">
        <v>591896500</v>
      </c>
      <c r="N285" s="45">
        <v>2066907000</v>
      </c>
      <c r="O285" s="45">
        <v>926415526</v>
      </c>
      <c r="P285" s="45">
        <v>2903233231.3400002</v>
      </c>
      <c r="Q285" s="45">
        <v>1708854000</v>
      </c>
      <c r="R285" s="44" t="s">
        <v>21</v>
      </c>
      <c r="S285" s="44">
        <v>1.73</v>
      </c>
      <c r="T285" s="44">
        <v>2.11</v>
      </c>
      <c r="U285" s="44" t="s">
        <v>20</v>
      </c>
      <c r="V285" s="44">
        <v>198.42</v>
      </c>
      <c r="W285" s="46">
        <v>466900000</v>
      </c>
      <c r="X285" s="17">
        <v>1</v>
      </c>
      <c r="AI285" s="38" t="s">
        <v>37</v>
      </c>
    </row>
    <row r="286" spans="1:35" ht="14.4" x14ac:dyDescent="0.3">
      <c r="A286" s="38" t="s">
        <v>248</v>
      </c>
      <c r="B286" s="66" t="s">
        <v>617</v>
      </c>
      <c r="C286" s="39">
        <v>2.9</v>
      </c>
      <c r="D286" s="39">
        <v>2.94</v>
      </c>
      <c r="E286" s="39">
        <v>3.32</v>
      </c>
      <c r="F286" s="39">
        <v>2.2599999999999998</v>
      </c>
      <c r="G286" s="39">
        <v>2.36</v>
      </c>
      <c r="H286" s="39">
        <v>-0.54</v>
      </c>
      <c r="I286" s="39">
        <v>-18.62</v>
      </c>
      <c r="J286" s="39">
        <v>2.92</v>
      </c>
      <c r="K286" s="39">
        <v>2.36</v>
      </c>
      <c r="L286" s="39">
        <v>2.38</v>
      </c>
      <c r="M286" s="40">
        <v>410275200</v>
      </c>
      <c r="N286" s="40">
        <v>1197102642</v>
      </c>
      <c r="O286" s="40">
        <v>414785209</v>
      </c>
      <c r="P286" s="40">
        <v>1208629870.28</v>
      </c>
      <c r="Q286" s="40">
        <v>1695807500</v>
      </c>
      <c r="R286" s="39" t="s">
        <v>21</v>
      </c>
      <c r="S286" s="39">
        <v>0.81</v>
      </c>
      <c r="T286" s="39">
        <v>2.98</v>
      </c>
      <c r="U286" s="39" t="s">
        <v>20</v>
      </c>
      <c r="V286" s="39">
        <v>58.5</v>
      </c>
      <c r="W286" s="41">
        <v>718562500</v>
      </c>
      <c r="X286" s="42">
        <v>1</v>
      </c>
      <c r="AI286" s="43" t="s">
        <v>39</v>
      </c>
    </row>
    <row r="287" spans="1:35" ht="14.4" x14ac:dyDescent="0.3">
      <c r="A287" s="43" t="s">
        <v>250</v>
      </c>
      <c r="B287" s="66" t="s">
        <v>617</v>
      </c>
      <c r="C287" s="44">
        <v>3.44</v>
      </c>
      <c r="D287" s="44">
        <v>3.48</v>
      </c>
      <c r="E287" s="44">
        <v>5.25</v>
      </c>
      <c r="F287" s="44">
        <v>3.46</v>
      </c>
      <c r="G287" s="44">
        <v>4.54</v>
      </c>
      <c r="H287" s="44">
        <v>1.1000000000000001</v>
      </c>
      <c r="I287" s="44">
        <v>31.98</v>
      </c>
      <c r="J287" s="44">
        <v>4.51</v>
      </c>
      <c r="K287" s="44">
        <v>4.54</v>
      </c>
      <c r="L287" s="44">
        <v>4.5599999999999996</v>
      </c>
      <c r="M287" s="45">
        <v>1236104300</v>
      </c>
      <c r="N287" s="45">
        <v>5575739415</v>
      </c>
      <c r="O287" s="45">
        <v>1237925684</v>
      </c>
      <c r="P287" s="45">
        <v>5583602750.54</v>
      </c>
      <c r="Q287" s="45">
        <v>3906144072.7800002</v>
      </c>
      <c r="R287" s="44">
        <v>13.73</v>
      </c>
      <c r="S287" s="44">
        <v>0.77</v>
      </c>
      <c r="T287" s="44">
        <v>5.91</v>
      </c>
      <c r="U287" s="44">
        <v>4.41</v>
      </c>
      <c r="V287" s="44">
        <v>143.88</v>
      </c>
      <c r="W287" s="46">
        <v>860384157</v>
      </c>
      <c r="X287" s="17">
        <v>1</v>
      </c>
      <c r="AI287" s="38" t="s">
        <v>45</v>
      </c>
    </row>
    <row r="288" spans="1:35" ht="14.4" x14ac:dyDescent="0.3">
      <c r="A288" s="38" t="s">
        <v>265</v>
      </c>
      <c r="B288" s="66" t="s">
        <v>617</v>
      </c>
      <c r="C288" s="39">
        <v>1.32</v>
      </c>
      <c r="D288" s="39">
        <v>1.34</v>
      </c>
      <c r="E288" s="39">
        <v>2.34</v>
      </c>
      <c r="F288" s="39">
        <v>1.32</v>
      </c>
      <c r="G288" s="39">
        <v>1.68</v>
      </c>
      <c r="H288" s="39">
        <v>0.36</v>
      </c>
      <c r="I288" s="39">
        <v>27.27</v>
      </c>
      <c r="J288" s="39">
        <v>1.77</v>
      </c>
      <c r="K288" s="39">
        <v>1.68</v>
      </c>
      <c r="L288" s="39">
        <v>1.7</v>
      </c>
      <c r="M288" s="40">
        <v>976722200</v>
      </c>
      <c r="N288" s="40">
        <v>1730385961</v>
      </c>
      <c r="O288" s="40">
        <v>1581575017</v>
      </c>
      <c r="P288" s="40">
        <v>2683106101.5900002</v>
      </c>
      <c r="Q288" s="40">
        <v>1992454887.3599999</v>
      </c>
      <c r="R288" s="39">
        <v>19.91</v>
      </c>
      <c r="S288" s="39">
        <v>0.89</v>
      </c>
      <c r="T288" s="39">
        <v>1.89</v>
      </c>
      <c r="U288" s="39">
        <v>2.08</v>
      </c>
      <c r="V288" s="39">
        <v>133.36000000000001</v>
      </c>
      <c r="W288" s="41">
        <v>1185985052</v>
      </c>
      <c r="X288" s="42">
        <v>1</v>
      </c>
      <c r="AI288" s="43" t="s">
        <v>70</v>
      </c>
    </row>
    <row r="289" spans="1:35" ht="14.4" x14ac:dyDescent="0.3">
      <c r="A289" s="43" t="s">
        <v>271</v>
      </c>
      <c r="B289" s="66" t="s">
        <v>617</v>
      </c>
      <c r="C289" s="44">
        <v>2.02</v>
      </c>
      <c r="D289" s="44">
        <v>2.04</v>
      </c>
      <c r="E289" s="44">
        <v>3.42</v>
      </c>
      <c r="F289" s="44">
        <v>2</v>
      </c>
      <c r="G289" s="44">
        <v>2.86</v>
      </c>
      <c r="H289" s="44">
        <v>0.84</v>
      </c>
      <c r="I289" s="44">
        <v>41.58</v>
      </c>
      <c r="J289" s="44">
        <v>2.8</v>
      </c>
      <c r="K289" s="44">
        <v>2.86</v>
      </c>
      <c r="L289" s="44">
        <v>2.88</v>
      </c>
      <c r="M289" s="45">
        <v>1134894900</v>
      </c>
      <c r="N289" s="45">
        <v>3173337156</v>
      </c>
      <c r="O289" s="45">
        <v>1134895014</v>
      </c>
      <c r="P289" s="45">
        <v>3173337446.6999998</v>
      </c>
      <c r="Q289" s="45">
        <v>4409920457.8000002</v>
      </c>
      <c r="R289" s="44">
        <v>14.75</v>
      </c>
      <c r="S289" s="44">
        <v>1.68</v>
      </c>
      <c r="T289" s="44">
        <v>1.71</v>
      </c>
      <c r="U289" s="44">
        <v>2.76</v>
      </c>
      <c r="V289" s="44">
        <v>74.23</v>
      </c>
      <c r="W289" s="46">
        <v>1541930230</v>
      </c>
      <c r="X289" s="17">
        <v>1</v>
      </c>
      <c r="AI289" s="38" t="s">
        <v>75</v>
      </c>
    </row>
    <row r="290" spans="1:35" ht="14.4" x14ac:dyDescent="0.3">
      <c r="A290" s="38" t="s">
        <v>272</v>
      </c>
      <c r="B290" s="66" t="s">
        <v>617</v>
      </c>
      <c r="C290" s="39">
        <v>6.05</v>
      </c>
      <c r="D290" s="39">
        <v>6.05</v>
      </c>
      <c r="E290" s="39">
        <v>10.4</v>
      </c>
      <c r="F290" s="39">
        <v>6.05</v>
      </c>
      <c r="G290" s="39">
        <v>10</v>
      </c>
      <c r="H290" s="39">
        <v>3.95</v>
      </c>
      <c r="I290" s="39">
        <v>65.290000000000006</v>
      </c>
      <c r="J290" s="39">
        <v>7.91</v>
      </c>
      <c r="K290" s="39">
        <v>9.9499999999999993</v>
      </c>
      <c r="L290" s="39">
        <v>10</v>
      </c>
      <c r="M290" s="40">
        <v>262416600</v>
      </c>
      <c r="N290" s="40">
        <v>2074853290</v>
      </c>
      <c r="O290" s="40">
        <v>280447851</v>
      </c>
      <c r="P290" s="40">
        <v>2232832836</v>
      </c>
      <c r="Q290" s="40">
        <v>4564711750</v>
      </c>
      <c r="R290" s="39">
        <v>9.1199999999999992</v>
      </c>
      <c r="S290" s="39">
        <v>1.07</v>
      </c>
      <c r="T290" s="39">
        <v>9.3699999999999992</v>
      </c>
      <c r="U290" s="39">
        <v>3</v>
      </c>
      <c r="V290" s="39">
        <v>64.38</v>
      </c>
      <c r="W290" s="41">
        <v>456471175</v>
      </c>
      <c r="X290" s="42">
        <v>3</v>
      </c>
      <c r="AI290" s="43" t="s">
        <v>92</v>
      </c>
    </row>
    <row r="291" spans="1:35" ht="14.4" x14ac:dyDescent="0.3">
      <c r="A291" s="43" t="s">
        <v>263</v>
      </c>
      <c r="B291" s="66" t="s">
        <v>617</v>
      </c>
      <c r="C291" s="44">
        <v>0.06</v>
      </c>
      <c r="D291" s="44">
        <v>0.06</v>
      </c>
      <c r="E291" s="44">
        <v>0.24</v>
      </c>
      <c r="F291" s="44">
        <v>0.05</v>
      </c>
      <c r="G291" s="44">
        <v>0.14000000000000001</v>
      </c>
      <c r="H291" s="44">
        <v>0.08</v>
      </c>
      <c r="I291" s="44">
        <v>133.33000000000001</v>
      </c>
      <c r="J291" s="44">
        <v>0.16</v>
      </c>
      <c r="K291" s="44">
        <v>0.14000000000000001</v>
      </c>
      <c r="L291" s="44">
        <v>0.15</v>
      </c>
      <c r="M291" s="45">
        <v>289556875000</v>
      </c>
      <c r="N291" s="45">
        <v>45610526258</v>
      </c>
      <c r="O291" s="45">
        <v>290078130987</v>
      </c>
      <c r="P291" s="45">
        <v>45666929843.610001</v>
      </c>
      <c r="Q291" s="45">
        <v>16859519682.32</v>
      </c>
      <c r="R291" s="44">
        <v>67.17</v>
      </c>
      <c r="S291" s="44">
        <v>27.45</v>
      </c>
      <c r="T291" s="44">
        <v>0.01</v>
      </c>
      <c r="U291" s="44" t="s">
        <v>20</v>
      </c>
      <c r="V291" s="44">
        <v>343.82</v>
      </c>
      <c r="W291" s="46">
        <v>120425140588</v>
      </c>
      <c r="X291" s="17">
        <v>1</v>
      </c>
      <c r="AI291" s="38" t="s">
        <v>96</v>
      </c>
    </row>
    <row r="292" spans="1:35" ht="14.4" x14ac:dyDescent="0.3">
      <c r="A292" s="38" t="s">
        <v>275</v>
      </c>
      <c r="B292" s="66" t="s">
        <v>617</v>
      </c>
      <c r="C292" s="39">
        <v>1.06</v>
      </c>
      <c r="D292" s="39">
        <v>1.07</v>
      </c>
      <c r="E292" s="39">
        <v>1.45</v>
      </c>
      <c r="F292" s="39">
        <v>1.05</v>
      </c>
      <c r="G292" s="39">
        <v>1.1599999999999999</v>
      </c>
      <c r="H292" s="39">
        <v>0.1</v>
      </c>
      <c r="I292" s="39">
        <v>9.43</v>
      </c>
      <c r="J292" s="39">
        <v>1.26</v>
      </c>
      <c r="K292" s="39">
        <v>1.1499999999999999</v>
      </c>
      <c r="L292" s="39">
        <v>1.1599999999999999</v>
      </c>
      <c r="M292" s="40">
        <v>5663673900</v>
      </c>
      <c r="N292" s="40">
        <v>7110218850</v>
      </c>
      <c r="O292" s="40">
        <v>5663712599</v>
      </c>
      <c r="P292" s="40">
        <v>7110265793.1800003</v>
      </c>
      <c r="Q292" s="40">
        <v>2869338157.3200002</v>
      </c>
      <c r="R292" s="39">
        <v>37.25</v>
      </c>
      <c r="S292" s="39">
        <v>1.23</v>
      </c>
      <c r="T292" s="39">
        <v>1.02</v>
      </c>
      <c r="U292" s="39" t="s">
        <v>20</v>
      </c>
      <c r="V292" s="39">
        <v>242.16</v>
      </c>
      <c r="W292" s="41">
        <v>2473567377</v>
      </c>
      <c r="X292" s="42">
        <v>1</v>
      </c>
      <c r="AI292" s="43" t="s">
        <v>100</v>
      </c>
    </row>
    <row r="293" spans="1:35" ht="14.4" x14ac:dyDescent="0.3">
      <c r="A293" s="43" t="s">
        <v>276</v>
      </c>
      <c r="B293" s="66" t="s">
        <v>617</v>
      </c>
      <c r="C293" s="44">
        <v>1.92</v>
      </c>
      <c r="D293" s="44">
        <v>1.94</v>
      </c>
      <c r="E293" s="44">
        <v>5.85</v>
      </c>
      <c r="F293" s="44">
        <v>1.93</v>
      </c>
      <c r="G293" s="44">
        <v>4</v>
      </c>
      <c r="H293" s="44">
        <v>2.08</v>
      </c>
      <c r="I293" s="44">
        <v>108.33</v>
      </c>
      <c r="J293" s="44">
        <v>3.88</v>
      </c>
      <c r="K293" s="44">
        <v>4</v>
      </c>
      <c r="L293" s="44">
        <v>4.0199999999999996</v>
      </c>
      <c r="M293" s="45">
        <v>14548274500</v>
      </c>
      <c r="N293" s="45">
        <v>56501303262</v>
      </c>
      <c r="O293" s="45">
        <v>14556250232</v>
      </c>
      <c r="P293" s="45">
        <v>56524228910.959999</v>
      </c>
      <c r="Q293" s="45">
        <v>7898977108</v>
      </c>
      <c r="R293" s="44">
        <v>14.7</v>
      </c>
      <c r="S293" s="44">
        <v>4.26</v>
      </c>
      <c r="T293" s="44">
        <v>1.19</v>
      </c>
      <c r="U293" s="44">
        <v>2.36</v>
      </c>
      <c r="V293" s="44">
        <v>885.07</v>
      </c>
      <c r="W293" s="46">
        <v>1974744277</v>
      </c>
      <c r="X293" s="17">
        <v>1</v>
      </c>
      <c r="AI293" s="38" t="s">
        <v>107</v>
      </c>
    </row>
    <row r="294" spans="1:35" ht="14.4" x14ac:dyDescent="0.3">
      <c r="A294" s="38" t="s">
        <v>284</v>
      </c>
      <c r="B294" s="66" t="s">
        <v>617</v>
      </c>
      <c r="C294" s="39">
        <v>2.16</v>
      </c>
      <c r="D294" s="39">
        <v>2.14</v>
      </c>
      <c r="E294" s="39">
        <v>3.64</v>
      </c>
      <c r="F294" s="39">
        <v>2.1</v>
      </c>
      <c r="G294" s="39">
        <v>2.2599999999999998</v>
      </c>
      <c r="H294" s="39">
        <v>0.1</v>
      </c>
      <c r="I294" s="39">
        <v>4.63</v>
      </c>
      <c r="J294" s="39">
        <v>2.94</v>
      </c>
      <c r="K294" s="39">
        <v>2.2400000000000002</v>
      </c>
      <c r="L294" s="39">
        <v>2.2599999999999998</v>
      </c>
      <c r="M294" s="40">
        <v>3984885800</v>
      </c>
      <c r="N294" s="40">
        <v>11723142978</v>
      </c>
      <c r="O294" s="40">
        <v>3984886415</v>
      </c>
      <c r="P294" s="40">
        <v>11723144711.639999</v>
      </c>
      <c r="Q294" s="40">
        <v>3386303103.3000002</v>
      </c>
      <c r="R294" s="39" t="s">
        <v>21</v>
      </c>
      <c r="S294" s="39">
        <v>28.79</v>
      </c>
      <c r="T294" s="39">
        <v>0.09</v>
      </c>
      <c r="U294" s="39" t="s">
        <v>20</v>
      </c>
      <c r="V294" s="39">
        <v>299.47000000000003</v>
      </c>
      <c r="W294" s="41">
        <v>1498364205</v>
      </c>
      <c r="X294" s="42">
        <v>1</v>
      </c>
      <c r="AI294" s="43" t="s">
        <v>134</v>
      </c>
    </row>
    <row r="295" spans="1:35" ht="14.4" x14ac:dyDescent="0.3">
      <c r="A295" s="43" t="s">
        <v>293</v>
      </c>
      <c r="B295" s="66" t="s">
        <v>617</v>
      </c>
      <c r="C295" s="44">
        <v>1.05</v>
      </c>
      <c r="D295" s="44">
        <v>1.06</v>
      </c>
      <c r="E295" s="44">
        <v>1.98</v>
      </c>
      <c r="F295" s="44">
        <v>1.05</v>
      </c>
      <c r="G295" s="44">
        <v>1.75</v>
      </c>
      <c r="H295" s="44">
        <v>0.7</v>
      </c>
      <c r="I295" s="44">
        <v>66.67</v>
      </c>
      <c r="J295" s="44">
        <v>1.6</v>
      </c>
      <c r="K295" s="44">
        <v>1.75</v>
      </c>
      <c r="L295" s="44">
        <v>1.76</v>
      </c>
      <c r="M295" s="45">
        <v>18636660000</v>
      </c>
      <c r="N295" s="45">
        <v>29871903782</v>
      </c>
      <c r="O295" s="45">
        <v>18659784029</v>
      </c>
      <c r="P295" s="45">
        <v>29902460062.200001</v>
      </c>
      <c r="Q295" s="45">
        <v>9944897296.25</v>
      </c>
      <c r="R295" s="44">
        <v>41.64</v>
      </c>
      <c r="S295" s="44">
        <v>1.1399999999999999</v>
      </c>
      <c r="T295" s="44">
        <v>1.55</v>
      </c>
      <c r="U295" s="44">
        <v>1.89</v>
      </c>
      <c r="V295" s="44">
        <v>329.99</v>
      </c>
      <c r="W295" s="46">
        <v>5682798455</v>
      </c>
      <c r="X295" s="17">
        <v>1</v>
      </c>
      <c r="AI295" s="38" t="s">
        <v>138</v>
      </c>
    </row>
    <row r="296" spans="1:35" ht="14.4" x14ac:dyDescent="0.3">
      <c r="A296" s="38" t="s">
        <v>297</v>
      </c>
      <c r="B296" s="66" t="s">
        <v>617</v>
      </c>
      <c r="C296" s="39">
        <v>1.98</v>
      </c>
      <c r="D296" s="39">
        <v>1.97</v>
      </c>
      <c r="E296" s="39">
        <v>4.9400000000000004</v>
      </c>
      <c r="F296" s="39">
        <v>1.94</v>
      </c>
      <c r="G296" s="39">
        <v>3.9</v>
      </c>
      <c r="H296" s="39">
        <v>1.92</v>
      </c>
      <c r="I296" s="39">
        <v>96.97</v>
      </c>
      <c r="J296" s="39">
        <v>3.38</v>
      </c>
      <c r="K296" s="39">
        <v>3.9</v>
      </c>
      <c r="L296" s="39">
        <v>3.92</v>
      </c>
      <c r="M296" s="40">
        <v>2280719000</v>
      </c>
      <c r="N296" s="40">
        <v>7697749247</v>
      </c>
      <c r="O296" s="40">
        <v>2336935671</v>
      </c>
      <c r="P296" s="40">
        <v>7824646008.0600004</v>
      </c>
      <c r="Q296" s="40">
        <v>3169243548.9000001</v>
      </c>
      <c r="R296" s="39" t="s">
        <v>21</v>
      </c>
      <c r="S296" s="39">
        <v>1.8</v>
      </c>
      <c r="T296" s="39">
        <v>2.17</v>
      </c>
      <c r="U296" s="39">
        <v>1.92</v>
      </c>
      <c r="V296" s="39">
        <v>287.58</v>
      </c>
      <c r="W296" s="41">
        <v>812626551</v>
      </c>
      <c r="X296" s="42">
        <v>1</v>
      </c>
      <c r="AI296" s="43" t="s">
        <v>139</v>
      </c>
    </row>
    <row r="297" spans="1:35" ht="14.4" x14ac:dyDescent="0.3">
      <c r="A297" s="43" t="s">
        <v>305</v>
      </c>
      <c r="B297" s="66" t="s">
        <v>617</v>
      </c>
      <c r="C297" s="44">
        <v>9</v>
      </c>
      <c r="D297" s="44">
        <v>9.0500000000000007</v>
      </c>
      <c r="E297" s="44">
        <v>15.2</v>
      </c>
      <c r="F297" s="44">
        <v>8.85</v>
      </c>
      <c r="G297" s="44">
        <v>10</v>
      </c>
      <c r="H297" s="44">
        <v>1</v>
      </c>
      <c r="I297" s="44">
        <v>11.11</v>
      </c>
      <c r="J297" s="44">
        <v>12.22</v>
      </c>
      <c r="K297" s="44">
        <v>9.9499999999999993</v>
      </c>
      <c r="L297" s="44">
        <v>10</v>
      </c>
      <c r="M297" s="45">
        <v>189914200</v>
      </c>
      <c r="N297" s="45">
        <v>2320941340</v>
      </c>
      <c r="O297" s="45">
        <v>189917405</v>
      </c>
      <c r="P297" s="45">
        <v>2320978938.1999998</v>
      </c>
      <c r="Q297" s="45">
        <v>2315077830</v>
      </c>
      <c r="R297" s="44">
        <v>16.36</v>
      </c>
      <c r="S297" s="44">
        <v>3.71</v>
      </c>
      <c r="T297" s="44">
        <v>2.7</v>
      </c>
      <c r="U297" s="44">
        <v>0.3</v>
      </c>
      <c r="V297" s="44">
        <v>82.03</v>
      </c>
      <c r="W297" s="46">
        <v>231507783</v>
      </c>
      <c r="X297" s="17">
        <v>1</v>
      </c>
      <c r="AI297" s="38" t="s">
        <v>155</v>
      </c>
    </row>
    <row r="298" spans="1:35" ht="14.4" x14ac:dyDescent="0.3">
      <c r="A298" s="38" t="s">
        <v>306</v>
      </c>
      <c r="B298" s="66" t="s">
        <v>617</v>
      </c>
      <c r="C298" s="39">
        <v>1.2</v>
      </c>
      <c r="D298" s="39">
        <v>1.2</v>
      </c>
      <c r="E298" s="39">
        <v>2.14</v>
      </c>
      <c r="F298" s="39">
        <v>1.18</v>
      </c>
      <c r="G298" s="39">
        <v>1.5</v>
      </c>
      <c r="H298" s="39">
        <v>0.3</v>
      </c>
      <c r="I298" s="39">
        <v>25</v>
      </c>
      <c r="J298" s="39">
        <v>1.66</v>
      </c>
      <c r="K298" s="39">
        <v>1.5</v>
      </c>
      <c r="L298" s="39">
        <v>1.52</v>
      </c>
      <c r="M298" s="40">
        <v>730393700</v>
      </c>
      <c r="N298" s="40">
        <v>1213994069</v>
      </c>
      <c r="O298" s="40">
        <v>750393901</v>
      </c>
      <c r="P298" s="40">
        <v>1239994336.0699999</v>
      </c>
      <c r="Q298" s="40">
        <v>504000000</v>
      </c>
      <c r="R298" s="39">
        <v>51</v>
      </c>
      <c r="S298" s="39">
        <v>0.8</v>
      </c>
      <c r="T298" s="39">
        <v>1.88</v>
      </c>
      <c r="U298" s="39">
        <v>3.33</v>
      </c>
      <c r="V298" s="39">
        <v>223.33</v>
      </c>
      <c r="W298" s="41">
        <v>336000000</v>
      </c>
      <c r="X298" s="42">
        <v>1</v>
      </c>
      <c r="AI298" s="43" t="s">
        <v>158</v>
      </c>
    </row>
    <row r="299" spans="1:35" ht="14.4" x14ac:dyDescent="0.3">
      <c r="A299" s="43" t="s">
        <v>308</v>
      </c>
      <c r="B299" s="66" t="s">
        <v>617</v>
      </c>
      <c r="C299" s="44">
        <v>2</v>
      </c>
      <c r="D299" s="44">
        <v>2</v>
      </c>
      <c r="E299" s="44">
        <v>2.62</v>
      </c>
      <c r="F299" s="44">
        <v>2</v>
      </c>
      <c r="G299" s="44">
        <v>2.16</v>
      </c>
      <c r="H299" s="44">
        <v>0.16</v>
      </c>
      <c r="I299" s="44">
        <v>8</v>
      </c>
      <c r="J299" s="44">
        <v>2.34</v>
      </c>
      <c r="K299" s="44">
        <v>2.14</v>
      </c>
      <c r="L299" s="44">
        <v>2.16</v>
      </c>
      <c r="M299" s="45">
        <v>2143972900</v>
      </c>
      <c r="N299" s="45">
        <v>5019315570</v>
      </c>
      <c r="O299" s="45">
        <v>2143974734</v>
      </c>
      <c r="P299" s="45">
        <v>5019319673.1599998</v>
      </c>
      <c r="Q299" s="45">
        <v>2633695894.8000002</v>
      </c>
      <c r="R299" s="44">
        <v>9.9</v>
      </c>
      <c r="S299" s="44">
        <v>0.69</v>
      </c>
      <c r="T299" s="44">
        <v>3.13</v>
      </c>
      <c r="U299" s="44">
        <v>4.63</v>
      </c>
      <c r="V299" s="44">
        <v>175.84</v>
      </c>
      <c r="W299" s="46">
        <v>1219303655</v>
      </c>
      <c r="X299" s="17">
        <v>1</v>
      </c>
      <c r="AI299" s="38" t="s">
        <v>166</v>
      </c>
    </row>
    <row r="300" spans="1:35" ht="14.4" x14ac:dyDescent="0.3">
      <c r="A300" s="38" t="s">
        <v>310</v>
      </c>
      <c r="B300" s="66" t="s">
        <v>617</v>
      </c>
      <c r="C300" s="39">
        <v>21.1</v>
      </c>
      <c r="D300" s="39">
        <v>21.3</v>
      </c>
      <c r="E300" s="39">
        <v>35.5</v>
      </c>
      <c r="F300" s="39">
        <v>21.1</v>
      </c>
      <c r="G300" s="39">
        <v>28.75</v>
      </c>
      <c r="H300" s="39">
        <v>7.65</v>
      </c>
      <c r="I300" s="39">
        <v>36.26</v>
      </c>
      <c r="J300" s="39">
        <v>28.41</v>
      </c>
      <c r="K300" s="39">
        <v>28.5</v>
      </c>
      <c r="L300" s="39">
        <v>28.75</v>
      </c>
      <c r="M300" s="40">
        <v>548494400</v>
      </c>
      <c r="N300" s="40">
        <v>15581398605</v>
      </c>
      <c r="O300" s="40">
        <v>554105149</v>
      </c>
      <c r="P300" s="40">
        <v>15752278127.280001</v>
      </c>
      <c r="Q300" s="40">
        <v>63863780875</v>
      </c>
      <c r="R300" s="39">
        <v>15.81</v>
      </c>
      <c r="S300" s="39">
        <v>3.05</v>
      </c>
      <c r="T300" s="39">
        <v>9.44</v>
      </c>
      <c r="U300" s="39">
        <v>1.74</v>
      </c>
      <c r="V300" s="39">
        <v>24.99</v>
      </c>
      <c r="W300" s="41">
        <v>2221348900</v>
      </c>
      <c r="X300" s="42">
        <v>1</v>
      </c>
      <c r="AI300" s="43" t="s">
        <v>182</v>
      </c>
    </row>
    <row r="301" spans="1:35" ht="14.4" x14ac:dyDescent="0.3">
      <c r="A301" s="43" t="s">
        <v>318</v>
      </c>
      <c r="B301" s="66" t="s">
        <v>617</v>
      </c>
      <c r="C301" s="44">
        <v>2.14</v>
      </c>
      <c r="D301" s="44">
        <v>2.1800000000000002</v>
      </c>
      <c r="E301" s="44">
        <v>4.9000000000000004</v>
      </c>
      <c r="F301" s="44">
        <v>2.16</v>
      </c>
      <c r="G301" s="44">
        <v>4.26</v>
      </c>
      <c r="H301" s="44">
        <v>2.12</v>
      </c>
      <c r="I301" s="44">
        <v>99.07</v>
      </c>
      <c r="J301" s="44">
        <v>3.64</v>
      </c>
      <c r="K301" s="44">
        <v>4.26</v>
      </c>
      <c r="L301" s="44">
        <v>4.28</v>
      </c>
      <c r="M301" s="45">
        <v>18819774000</v>
      </c>
      <c r="N301" s="45">
        <v>68466834996</v>
      </c>
      <c r="O301" s="45">
        <v>18878364382</v>
      </c>
      <c r="P301" s="45">
        <v>68672069044.489998</v>
      </c>
      <c r="Q301" s="45">
        <v>39122849775.779999</v>
      </c>
      <c r="R301" s="44">
        <v>14.64</v>
      </c>
      <c r="S301" s="44">
        <v>2.39</v>
      </c>
      <c r="T301" s="44">
        <v>1.78</v>
      </c>
      <c r="U301" s="44">
        <v>2.82</v>
      </c>
      <c r="V301" s="44">
        <v>205.77</v>
      </c>
      <c r="W301" s="46">
        <v>9183767553</v>
      </c>
      <c r="X301" s="17">
        <v>1</v>
      </c>
      <c r="AI301" s="38" t="s">
        <v>195</v>
      </c>
    </row>
    <row r="302" spans="1:35" ht="14.4" x14ac:dyDescent="0.3">
      <c r="A302" s="38" t="s">
        <v>323</v>
      </c>
      <c r="B302" s="66" t="s">
        <v>617</v>
      </c>
      <c r="C302" s="39">
        <v>1.59</v>
      </c>
      <c r="D302" s="39">
        <v>1.59</v>
      </c>
      <c r="E302" s="39">
        <v>1.87</v>
      </c>
      <c r="F302" s="39">
        <v>1.43</v>
      </c>
      <c r="G302" s="39">
        <v>1.47</v>
      </c>
      <c r="H302" s="39">
        <v>-0.12</v>
      </c>
      <c r="I302" s="39">
        <v>-7.55</v>
      </c>
      <c r="J302" s="39">
        <v>1.68</v>
      </c>
      <c r="K302" s="39">
        <v>1.47</v>
      </c>
      <c r="L302" s="39">
        <v>1.49</v>
      </c>
      <c r="M302" s="40">
        <v>618921300</v>
      </c>
      <c r="N302" s="40">
        <v>1037403064</v>
      </c>
      <c r="O302" s="40">
        <v>618924691</v>
      </c>
      <c r="P302" s="40">
        <v>1037408029.41</v>
      </c>
      <c r="Q302" s="40">
        <v>808497649.47000003</v>
      </c>
      <c r="R302" s="39">
        <v>26.26</v>
      </c>
      <c r="S302" s="39">
        <v>1.1200000000000001</v>
      </c>
      <c r="T302" s="39">
        <v>1.45</v>
      </c>
      <c r="U302" s="39">
        <v>0.69</v>
      </c>
      <c r="V302" s="39">
        <v>122.32</v>
      </c>
      <c r="W302" s="41">
        <v>549998401</v>
      </c>
      <c r="X302" s="42">
        <v>1</v>
      </c>
      <c r="AI302" s="43" t="s">
        <v>202</v>
      </c>
    </row>
    <row r="303" spans="1:35" ht="14.4" x14ac:dyDescent="0.3">
      <c r="A303" s="43" t="s">
        <v>328</v>
      </c>
      <c r="B303" s="66" t="s">
        <v>617</v>
      </c>
      <c r="C303" s="44">
        <v>2.14</v>
      </c>
      <c r="D303" s="44">
        <v>2.2000000000000002</v>
      </c>
      <c r="E303" s="44">
        <v>2.64</v>
      </c>
      <c r="F303" s="44">
        <v>1.73</v>
      </c>
      <c r="G303" s="44">
        <v>2.02</v>
      </c>
      <c r="H303" s="44">
        <v>-0.12</v>
      </c>
      <c r="I303" s="44">
        <v>-5.61</v>
      </c>
      <c r="J303" s="44">
        <v>2.2599999999999998</v>
      </c>
      <c r="K303" s="44">
        <v>2.02</v>
      </c>
      <c r="L303" s="44">
        <v>2.04</v>
      </c>
      <c r="M303" s="45">
        <v>11347523400</v>
      </c>
      <c r="N303" s="45">
        <v>25598454585</v>
      </c>
      <c r="O303" s="45">
        <v>11350793408</v>
      </c>
      <c r="P303" s="45">
        <v>25605937358.389999</v>
      </c>
      <c r="Q303" s="45">
        <v>7222356732.5</v>
      </c>
      <c r="R303" s="44">
        <v>10.199999999999999</v>
      </c>
      <c r="S303" s="44">
        <v>4.26</v>
      </c>
      <c r="T303" s="44">
        <v>0.47</v>
      </c>
      <c r="U303" s="44" t="s">
        <v>20</v>
      </c>
      <c r="V303" s="44">
        <v>342.44</v>
      </c>
      <c r="W303" s="46">
        <v>3575424125</v>
      </c>
      <c r="X303" s="17">
        <v>1</v>
      </c>
      <c r="AI303" s="38" t="s">
        <v>206</v>
      </c>
    </row>
    <row r="304" spans="1:35" ht="14.4" x14ac:dyDescent="0.3">
      <c r="A304" s="38" t="s">
        <v>332</v>
      </c>
      <c r="B304" s="66" t="s">
        <v>617</v>
      </c>
      <c r="C304" s="39">
        <v>10.5</v>
      </c>
      <c r="D304" s="39">
        <v>10.7</v>
      </c>
      <c r="E304" s="39">
        <v>14.3</v>
      </c>
      <c r="F304" s="39">
        <v>10</v>
      </c>
      <c r="G304" s="39">
        <v>12.2</v>
      </c>
      <c r="H304" s="39">
        <v>1.7</v>
      </c>
      <c r="I304" s="39">
        <v>16.190000000000001</v>
      </c>
      <c r="J304" s="39">
        <v>12.5</v>
      </c>
      <c r="K304" s="39">
        <v>12.1</v>
      </c>
      <c r="L304" s="39">
        <v>12.2</v>
      </c>
      <c r="M304" s="40">
        <v>576183800</v>
      </c>
      <c r="N304" s="40">
        <v>7204540610</v>
      </c>
      <c r="O304" s="40">
        <v>576497305</v>
      </c>
      <c r="P304" s="40">
        <v>7208555878.1000004</v>
      </c>
      <c r="Q304" s="40">
        <v>17359111270.599998</v>
      </c>
      <c r="R304" s="39">
        <v>14.54</v>
      </c>
      <c r="S304" s="39">
        <v>2.61</v>
      </c>
      <c r="T304" s="39">
        <v>4.8499999999999996</v>
      </c>
      <c r="U304" s="39">
        <v>2.46</v>
      </c>
      <c r="V304" s="39">
        <v>41.47</v>
      </c>
      <c r="W304" s="41">
        <v>1422877973</v>
      </c>
      <c r="X304" s="42">
        <v>1</v>
      </c>
      <c r="AI304" s="43" t="s">
        <v>210</v>
      </c>
    </row>
    <row r="305" spans="1:35" ht="14.4" x14ac:dyDescent="0.3">
      <c r="A305" s="43" t="s">
        <v>340</v>
      </c>
      <c r="B305" s="66" t="s">
        <v>617</v>
      </c>
      <c r="C305" s="44">
        <v>2.46</v>
      </c>
      <c r="D305" s="44">
        <v>2.46</v>
      </c>
      <c r="E305" s="44">
        <v>3.16</v>
      </c>
      <c r="F305" s="44">
        <v>2.2999999999999998</v>
      </c>
      <c r="G305" s="44">
        <v>3.08</v>
      </c>
      <c r="H305" s="44">
        <v>0.62</v>
      </c>
      <c r="I305" s="44">
        <v>25.2</v>
      </c>
      <c r="J305" s="44">
        <v>2.64</v>
      </c>
      <c r="K305" s="44">
        <v>3.06</v>
      </c>
      <c r="L305" s="44">
        <v>3.08</v>
      </c>
      <c r="M305" s="45">
        <v>49839500</v>
      </c>
      <c r="N305" s="45">
        <v>131390210</v>
      </c>
      <c r="O305" s="45">
        <v>49840875</v>
      </c>
      <c r="P305" s="45">
        <v>131393691.06</v>
      </c>
      <c r="Q305" s="45">
        <v>1815383847.2</v>
      </c>
      <c r="R305" s="44">
        <v>18.96</v>
      </c>
      <c r="S305" s="44">
        <v>0.84</v>
      </c>
      <c r="T305" s="44">
        <v>3.67</v>
      </c>
      <c r="U305" s="44">
        <v>1.3</v>
      </c>
      <c r="V305" s="44">
        <v>8.4600000000000009</v>
      </c>
      <c r="W305" s="46">
        <v>589410340</v>
      </c>
      <c r="X305" s="17">
        <v>1</v>
      </c>
      <c r="AI305" s="38" t="s">
        <v>213</v>
      </c>
    </row>
    <row r="306" spans="1:35" ht="14.4" x14ac:dyDescent="0.3">
      <c r="A306" s="38" t="s">
        <v>345</v>
      </c>
      <c r="B306" s="66" t="s">
        <v>617</v>
      </c>
      <c r="C306" s="39">
        <v>28.75</v>
      </c>
      <c r="D306" s="39">
        <v>28.75</v>
      </c>
      <c r="E306" s="39">
        <v>36.75</v>
      </c>
      <c r="F306" s="39">
        <v>6.35</v>
      </c>
      <c r="G306" s="39">
        <v>6.5</v>
      </c>
      <c r="H306" s="39">
        <v>-22.25</v>
      </c>
      <c r="I306" s="39">
        <v>-77.39</v>
      </c>
      <c r="J306" s="39">
        <v>19.5</v>
      </c>
      <c r="K306" s="39">
        <v>6.5</v>
      </c>
      <c r="L306" s="39">
        <v>6.55</v>
      </c>
      <c r="M306" s="40">
        <v>271914000</v>
      </c>
      <c r="N306" s="40">
        <v>5303445125</v>
      </c>
      <c r="O306" s="40">
        <v>271922992</v>
      </c>
      <c r="P306" s="40">
        <v>5303709794.3000002</v>
      </c>
      <c r="Q306" s="40">
        <v>21439762500</v>
      </c>
      <c r="R306" s="39">
        <v>20.86</v>
      </c>
      <c r="S306" s="39">
        <v>2.4700000000000002</v>
      </c>
      <c r="T306" s="39">
        <v>2.63</v>
      </c>
      <c r="U306" s="39">
        <v>0.44</v>
      </c>
      <c r="V306" s="39">
        <v>17.89</v>
      </c>
      <c r="W306" s="41">
        <v>3298425000</v>
      </c>
      <c r="X306" s="42">
        <v>1</v>
      </c>
      <c r="AI306" s="43" t="s">
        <v>219</v>
      </c>
    </row>
    <row r="307" spans="1:35" ht="14.4" x14ac:dyDescent="0.3">
      <c r="A307" s="43" t="s">
        <v>346</v>
      </c>
      <c r="B307" s="66" t="s">
        <v>617</v>
      </c>
      <c r="C307" s="44">
        <v>5</v>
      </c>
      <c r="D307" s="44" t="s">
        <v>20</v>
      </c>
      <c r="E307" s="44" t="s">
        <v>20</v>
      </c>
      <c r="F307" s="44" t="s">
        <v>20</v>
      </c>
      <c r="G307" s="44" t="s">
        <v>20</v>
      </c>
      <c r="H307" s="44" t="s">
        <v>20</v>
      </c>
      <c r="I307" s="44" t="s">
        <v>20</v>
      </c>
      <c r="J307" s="44" t="s">
        <v>20</v>
      </c>
      <c r="K307" s="44" t="s">
        <v>20</v>
      </c>
      <c r="L307" s="44" t="s">
        <v>20</v>
      </c>
      <c r="M307" s="45" t="s">
        <v>20</v>
      </c>
      <c r="N307" s="45" t="s">
        <v>20</v>
      </c>
      <c r="O307" s="45" t="s">
        <v>20</v>
      </c>
      <c r="P307" s="45" t="s">
        <v>20</v>
      </c>
      <c r="Q307" s="45">
        <v>300000000</v>
      </c>
      <c r="R307" s="44" t="s">
        <v>21</v>
      </c>
      <c r="S307" s="44" t="s">
        <v>21</v>
      </c>
      <c r="T307" s="44">
        <v>-4.7699999999999996</v>
      </c>
      <c r="U307" s="44" t="s">
        <v>20</v>
      </c>
      <c r="V307" s="44" t="s">
        <v>20</v>
      </c>
      <c r="W307" s="46">
        <v>60000000</v>
      </c>
      <c r="X307" s="17">
        <v>10</v>
      </c>
      <c r="AI307" s="38" t="s">
        <v>235</v>
      </c>
    </row>
    <row r="308" spans="1:35" ht="14.4" x14ac:dyDescent="0.3">
      <c r="A308" s="38" t="s">
        <v>355</v>
      </c>
      <c r="B308" s="66" t="s">
        <v>617</v>
      </c>
      <c r="C308" s="39">
        <v>5.85</v>
      </c>
      <c r="D308" s="39">
        <v>5.9</v>
      </c>
      <c r="E308" s="39">
        <v>11.6</v>
      </c>
      <c r="F308" s="39">
        <v>5.85</v>
      </c>
      <c r="G308" s="39">
        <v>7.95</v>
      </c>
      <c r="H308" s="39">
        <v>2.1</v>
      </c>
      <c r="I308" s="39">
        <v>35.9</v>
      </c>
      <c r="J308" s="39">
        <v>8.49</v>
      </c>
      <c r="K308" s="39">
        <v>7.95</v>
      </c>
      <c r="L308" s="39">
        <v>8</v>
      </c>
      <c r="M308" s="40">
        <v>505974600</v>
      </c>
      <c r="N308" s="40">
        <v>4293598615</v>
      </c>
      <c r="O308" s="40">
        <v>505977856</v>
      </c>
      <c r="P308" s="40">
        <v>4293623604.5999999</v>
      </c>
      <c r="Q308" s="40">
        <v>2136405042.3</v>
      </c>
      <c r="R308" s="39">
        <v>15.46</v>
      </c>
      <c r="S308" s="39">
        <v>3.33</v>
      </c>
      <c r="T308" s="39">
        <v>2.39</v>
      </c>
      <c r="U308" s="39">
        <v>0.28000000000000003</v>
      </c>
      <c r="V308" s="39">
        <v>228.51</v>
      </c>
      <c r="W308" s="41">
        <v>268730194</v>
      </c>
      <c r="X308" s="42">
        <v>1</v>
      </c>
      <c r="AI308" s="43" t="s">
        <v>241</v>
      </c>
    </row>
    <row r="309" spans="1:35" ht="14.4" x14ac:dyDescent="0.3">
      <c r="A309" s="43" t="s">
        <v>357</v>
      </c>
      <c r="B309" s="66" t="s">
        <v>617</v>
      </c>
      <c r="C309" s="44">
        <v>3.28</v>
      </c>
      <c r="D309" s="44">
        <v>3.3</v>
      </c>
      <c r="E309" s="44">
        <v>4.3</v>
      </c>
      <c r="F309" s="44">
        <v>3.28</v>
      </c>
      <c r="G309" s="44">
        <v>3.72</v>
      </c>
      <c r="H309" s="44">
        <v>0.44</v>
      </c>
      <c r="I309" s="44">
        <v>13.41</v>
      </c>
      <c r="J309" s="44">
        <v>3.69</v>
      </c>
      <c r="K309" s="44">
        <v>3.72</v>
      </c>
      <c r="L309" s="44">
        <v>3.74</v>
      </c>
      <c r="M309" s="45">
        <v>575045100</v>
      </c>
      <c r="N309" s="45">
        <v>2124693864</v>
      </c>
      <c r="O309" s="45">
        <v>575050131</v>
      </c>
      <c r="P309" s="45">
        <v>2124711667.0599999</v>
      </c>
      <c r="Q309" s="45">
        <v>2658701949</v>
      </c>
      <c r="R309" s="44">
        <v>9.0500000000000007</v>
      </c>
      <c r="S309" s="44">
        <v>1.17</v>
      </c>
      <c r="T309" s="44">
        <v>3.19</v>
      </c>
      <c r="U309" s="44">
        <v>4.4400000000000004</v>
      </c>
      <c r="V309" s="44">
        <v>80.459999999999994</v>
      </c>
      <c r="W309" s="46">
        <v>714704825</v>
      </c>
      <c r="X309" s="17">
        <v>1</v>
      </c>
      <c r="AI309" s="38" t="s">
        <v>248</v>
      </c>
    </row>
    <row r="310" spans="1:35" ht="14.4" x14ac:dyDescent="0.3">
      <c r="A310" s="38" t="s">
        <v>358</v>
      </c>
      <c r="B310" s="66" t="s">
        <v>617</v>
      </c>
      <c r="C310" s="39">
        <v>7.05</v>
      </c>
      <c r="D310" s="39">
        <v>7.1</v>
      </c>
      <c r="E310" s="39">
        <v>13.4</v>
      </c>
      <c r="F310" s="39">
        <v>7.05</v>
      </c>
      <c r="G310" s="39">
        <v>8.5500000000000007</v>
      </c>
      <c r="H310" s="39">
        <v>1.5</v>
      </c>
      <c r="I310" s="39">
        <v>21.28</v>
      </c>
      <c r="J310" s="39">
        <v>10.09</v>
      </c>
      <c r="K310" s="39">
        <v>8.5500000000000007</v>
      </c>
      <c r="L310" s="39">
        <v>8.6</v>
      </c>
      <c r="M310" s="40">
        <v>1949241700</v>
      </c>
      <c r="N310" s="40">
        <v>19663072740</v>
      </c>
      <c r="O310" s="40">
        <v>1950330861</v>
      </c>
      <c r="P310" s="40">
        <v>19673728265.349998</v>
      </c>
      <c r="Q310" s="40">
        <v>11251972077.299999</v>
      </c>
      <c r="R310" s="39">
        <v>25.7</v>
      </c>
      <c r="S310" s="39">
        <v>1.99</v>
      </c>
      <c r="T310" s="39">
        <v>4.3</v>
      </c>
      <c r="U310" s="39">
        <v>0.14000000000000001</v>
      </c>
      <c r="V310" s="39">
        <v>160.19</v>
      </c>
      <c r="W310" s="41">
        <v>1316020126</v>
      </c>
      <c r="X310" s="42">
        <v>1</v>
      </c>
      <c r="AI310" s="43" t="s">
        <v>250</v>
      </c>
    </row>
    <row r="311" spans="1:35" ht="14.4" x14ac:dyDescent="0.3">
      <c r="A311" s="43" t="s">
        <v>367</v>
      </c>
      <c r="B311" s="66" t="s">
        <v>617</v>
      </c>
      <c r="C311" s="44">
        <v>3.52</v>
      </c>
      <c r="D311" s="44">
        <v>3.54</v>
      </c>
      <c r="E311" s="44">
        <v>5.4</v>
      </c>
      <c r="F311" s="44">
        <v>3.52</v>
      </c>
      <c r="G311" s="44">
        <v>4.08</v>
      </c>
      <c r="H311" s="44">
        <v>0.56000000000000005</v>
      </c>
      <c r="I311" s="44">
        <v>15.91</v>
      </c>
      <c r="J311" s="44">
        <v>4.38</v>
      </c>
      <c r="K311" s="44">
        <v>4.08</v>
      </c>
      <c r="L311" s="44">
        <v>4.0999999999999996</v>
      </c>
      <c r="M311" s="45">
        <v>13648866200</v>
      </c>
      <c r="N311" s="45">
        <v>59823902599</v>
      </c>
      <c r="O311" s="45">
        <v>13987206675</v>
      </c>
      <c r="P311" s="45">
        <v>61214501406.279999</v>
      </c>
      <c r="Q311" s="45">
        <v>37131742539.120003</v>
      </c>
      <c r="R311" s="44">
        <v>14.33</v>
      </c>
      <c r="S311" s="44">
        <v>2.36</v>
      </c>
      <c r="T311" s="44">
        <v>1.88</v>
      </c>
      <c r="U311" s="44">
        <v>3.83</v>
      </c>
      <c r="V311" s="44">
        <v>162.84</v>
      </c>
      <c r="W311" s="46">
        <v>9100917289</v>
      </c>
      <c r="X311" s="17">
        <v>1.07</v>
      </c>
      <c r="AI311" s="38" t="s">
        <v>265</v>
      </c>
    </row>
    <row r="312" spans="1:35" ht="14.4" x14ac:dyDescent="0.3">
      <c r="A312" s="38" t="s">
        <v>381</v>
      </c>
      <c r="B312" s="66" t="s">
        <v>617</v>
      </c>
      <c r="C312" s="39">
        <v>17.7</v>
      </c>
      <c r="D312" s="39">
        <v>17.8</v>
      </c>
      <c r="E312" s="39">
        <v>24</v>
      </c>
      <c r="F312" s="39">
        <v>17.8</v>
      </c>
      <c r="G312" s="39">
        <v>21.9</v>
      </c>
      <c r="H312" s="39">
        <v>4.2</v>
      </c>
      <c r="I312" s="39">
        <v>23.73</v>
      </c>
      <c r="J312" s="39">
        <v>20.13</v>
      </c>
      <c r="K312" s="39">
        <v>21.9</v>
      </c>
      <c r="L312" s="39">
        <v>22</v>
      </c>
      <c r="M312" s="40">
        <v>604714800</v>
      </c>
      <c r="N312" s="40">
        <v>12173992120</v>
      </c>
      <c r="O312" s="40">
        <v>641468222</v>
      </c>
      <c r="P312" s="40">
        <v>12919857164.25</v>
      </c>
      <c r="Q312" s="40">
        <v>37592516153.099998</v>
      </c>
      <c r="R312" s="39">
        <v>12.74</v>
      </c>
      <c r="S312" s="39">
        <v>2.91</v>
      </c>
      <c r="T312" s="39">
        <v>7.54</v>
      </c>
      <c r="U312" s="39">
        <v>2.97</v>
      </c>
      <c r="V312" s="39">
        <v>37.97</v>
      </c>
      <c r="W312" s="41">
        <v>1716553249</v>
      </c>
      <c r="X312" s="42">
        <v>1</v>
      </c>
      <c r="AI312" s="43" t="s">
        <v>271</v>
      </c>
    </row>
    <row r="313" spans="1:35" ht="14.4" x14ac:dyDescent="0.3">
      <c r="A313" s="43" t="s">
        <v>389</v>
      </c>
      <c r="B313" s="66" t="s">
        <v>617</v>
      </c>
      <c r="C313" s="44">
        <v>38.25</v>
      </c>
      <c r="D313" s="44">
        <v>38.5</v>
      </c>
      <c r="E313" s="44">
        <v>66</v>
      </c>
      <c r="F313" s="44">
        <v>37.25</v>
      </c>
      <c r="G313" s="44">
        <v>55</v>
      </c>
      <c r="H313" s="44">
        <v>16.75</v>
      </c>
      <c r="I313" s="44">
        <v>43.79</v>
      </c>
      <c r="J313" s="44">
        <v>52.44</v>
      </c>
      <c r="K313" s="44">
        <v>55</v>
      </c>
      <c r="L313" s="44">
        <v>55.25</v>
      </c>
      <c r="M313" s="45">
        <v>329824400</v>
      </c>
      <c r="N313" s="45">
        <v>17296018425</v>
      </c>
      <c r="O313" s="45">
        <v>329965057</v>
      </c>
      <c r="P313" s="45">
        <v>17304071426</v>
      </c>
      <c r="Q313" s="45">
        <v>16732672000</v>
      </c>
      <c r="R313" s="44">
        <v>20.67</v>
      </c>
      <c r="S313" s="44">
        <v>7.14</v>
      </c>
      <c r="T313" s="44">
        <v>7.71</v>
      </c>
      <c r="U313" s="44">
        <v>4.54</v>
      </c>
      <c r="V313" s="44">
        <v>108.54</v>
      </c>
      <c r="W313" s="46">
        <v>304230400</v>
      </c>
      <c r="X313" s="17">
        <v>1</v>
      </c>
      <c r="AI313" s="38" t="s">
        <v>272</v>
      </c>
    </row>
    <row r="314" spans="1:35" ht="14.4" x14ac:dyDescent="0.3">
      <c r="A314" s="38" t="s">
        <v>399</v>
      </c>
      <c r="B314" s="66" t="s">
        <v>617</v>
      </c>
      <c r="C314" s="39">
        <v>27.25</v>
      </c>
      <c r="D314" s="39">
        <v>27.5</v>
      </c>
      <c r="E314" s="39">
        <v>38.75</v>
      </c>
      <c r="F314" s="39">
        <v>22.6</v>
      </c>
      <c r="G314" s="39">
        <v>26.75</v>
      </c>
      <c r="H314" s="39">
        <v>-0.5</v>
      </c>
      <c r="I314" s="39">
        <v>-1.83</v>
      </c>
      <c r="J314" s="39">
        <v>29.41</v>
      </c>
      <c r="K314" s="39">
        <v>26.75</v>
      </c>
      <c r="L314" s="39">
        <v>27</v>
      </c>
      <c r="M314" s="40">
        <v>993161700</v>
      </c>
      <c r="N314" s="40">
        <v>29208907935</v>
      </c>
      <c r="O314" s="40">
        <v>997548667</v>
      </c>
      <c r="P314" s="40">
        <v>29334717368.209999</v>
      </c>
      <c r="Q314" s="40">
        <v>40796599945</v>
      </c>
      <c r="R314" s="39">
        <v>32.21</v>
      </c>
      <c r="S314" s="39">
        <v>6.44</v>
      </c>
      <c r="T314" s="39">
        <v>5.34</v>
      </c>
      <c r="U314" s="39">
        <v>0.09</v>
      </c>
      <c r="V314" s="39">
        <v>81.38</v>
      </c>
      <c r="W314" s="41">
        <v>1525106540</v>
      </c>
      <c r="X314" s="42">
        <v>1</v>
      </c>
      <c r="AI314" s="43" t="s">
        <v>263</v>
      </c>
    </row>
    <row r="315" spans="1:35" ht="14.4" x14ac:dyDescent="0.3">
      <c r="A315" s="43" t="s">
        <v>401</v>
      </c>
      <c r="B315" s="66" t="s">
        <v>617</v>
      </c>
      <c r="C315" s="44">
        <v>62.75</v>
      </c>
      <c r="D315" s="44">
        <v>62.75</v>
      </c>
      <c r="E315" s="44">
        <v>102</v>
      </c>
      <c r="F315" s="44">
        <v>62</v>
      </c>
      <c r="G315" s="44">
        <v>91.5</v>
      </c>
      <c r="H315" s="44">
        <v>28.75</v>
      </c>
      <c r="I315" s="44">
        <v>45.82</v>
      </c>
      <c r="J315" s="44">
        <v>80.510000000000005</v>
      </c>
      <c r="K315" s="44">
        <v>91.5</v>
      </c>
      <c r="L315" s="44">
        <v>91.75</v>
      </c>
      <c r="M315" s="45">
        <v>84515000</v>
      </c>
      <c r="N315" s="45">
        <v>6804252925</v>
      </c>
      <c r="O315" s="45">
        <v>85767660</v>
      </c>
      <c r="P315" s="45">
        <v>6910585766.8999996</v>
      </c>
      <c r="Q315" s="45">
        <v>33717026418</v>
      </c>
      <c r="R315" s="44">
        <v>30.94</v>
      </c>
      <c r="S315" s="44">
        <v>7.82</v>
      </c>
      <c r="T315" s="44">
        <v>11.7</v>
      </c>
      <c r="U315" s="44">
        <v>1.0900000000000001</v>
      </c>
      <c r="V315" s="44">
        <v>23.28</v>
      </c>
      <c r="W315" s="46">
        <v>368492092</v>
      </c>
      <c r="X315" s="17">
        <v>1</v>
      </c>
      <c r="AI315" s="38" t="s">
        <v>275</v>
      </c>
    </row>
    <row r="316" spans="1:35" ht="14.4" x14ac:dyDescent="0.3">
      <c r="A316" s="38" t="s">
        <v>410</v>
      </c>
      <c r="B316" s="66" t="s">
        <v>617</v>
      </c>
      <c r="C316" s="39">
        <v>1.04</v>
      </c>
      <c r="D316" s="39">
        <v>1.04</v>
      </c>
      <c r="E316" s="39">
        <v>2.44</v>
      </c>
      <c r="F316" s="39">
        <v>1.04</v>
      </c>
      <c r="G316" s="39">
        <v>1.71</v>
      </c>
      <c r="H316" s="39">
        <v>0.67</v>
      </c>
      <c r="I316" s="39">
        <v>64.42</v>
      </c>
      <c r="J316" s="39">
        <v>1.6</v>
      </c>
      <c r="K316" s="39">
        <v>1.71</v>
      </c>
      <c r="L316" s="39">
        <v>1.72</v>
      </c>
      <c r="M316" s="40">
        <v>5127863000</v>
      </c>
      <c r="N316" s="40">
        <v>8214303915</v>
      </c>
      <c r="O316" s="40">
        <v>5127895091</v>
      </c>
      <c r="P316" s="40">
        <v>8214358787.71</v>
      </c>
      <c r="Q316" s="40">
        <v>2736000000</v>
      </c>
      <c r="R316" s="39" t="s">
        <v>21</v>
      </c>
      <c r="S316" s="39">
        <v>1.27</v>
      </c>
      <c r="T316" s="39">
        <v>1.35</v>
      </c>
      <c r="U316" s="39" t="s">
        <v>20</v>
      </c>
      <c r="V316" s="39">
        <v>320.49</v>
      </c>
      <c r="W316" s="41">
        <v>1600000000</v>
      </c>
      <c r="X316" s="42">
        <v>1</v>
      </c>
      <c r="AI316" s="43" t="s">
        <v>276</v>
      </c>
    </row>
    <row r="317" spans="1:35" ht="14.4" x14ac:dyDescent="0.3">
      <c r="A317" s="43" t="s">
        <v>425</v>
      </c>
      <c r="B317" s="66" t="s">
        <v>617</v>
      </c>
      <c r="C317" s="44">
        <v>4.12</v>
      </c>
      <c r="D317" s="44">
        <v>4.12</v>
      </c>
      <c r="E317" s="44">
        <v>18.8</v>
      </c>
      <c r="F317" s="44">
        <v>4.0599999999999996</v>
      </c>
      <c r="G317" s="44">
        <v>14.1</v>
      </c>
      <c r="H317" s="44">
        <v>9.98</v>
      </c>
      <c r="I317" s="44">
        <v>242.23</v>
      </c>
      <c r="J317" s="44">
        <v>11.32</v>
      </c>
      <c r="K317" s="44">
        <v>14</v>
      </c>
      <c r="L317" s="44">
        <v>14.1</v>
      </c>
      <c r="M317" s="45">
        <v>1545528100</v>
      </c>
      <c r="N317" s="45">
        <v>17493605678</v>
      </c>
      <c r="O317" s="45">
        <v>1548359587</v>
      </c>
      <c r="P317" s="45">
        <v>17512629648.380001</v>
      </c>
      <c r="Q317" s="45">
        <v>15275285252.4</v>
      </c>
      <c r="R317" s="44">
        <v>29.25</v>
      </c>
      <c r="S317" s="44">
        <v>9.86</v>
      </c>
      <c r="T317" s="44">
        <v>1.64</v>
      </c>
      <c r="U317" s="44">
        <v>0.56000000000000005</v>
      </c>
      <c r="V317" s="44">
        <v>173.19</v>
      </c>
      <c r="W317" s="46">
        <v>1083353564</v>
      </c>
      <c r="X317" s="17">
        <v>1</v>
      </c>
      <c r="AI317" s="38" t="s">
        <v>284</v>
      </c>
    </row>
    <row r="318" spans="1:35" ht="14.4" x14ac:dyDescent="0.3">
      <c r="A318" s="38" t="s">
        <v>438</v>
      </c>
      <c r="B318" s="66" t="s">
        <v>617</v>
      </c>
      <c r="C318" s="39">
        <v>14.5</v>
      </c>
      <c r="D318" s="39">
        <v>14.8</v>
      </c>
      <c r="E318" s="39">
        <v>27</v>
      </c>
      <c r="F318" s="39">
        <v>14.5</v>
      </c>
      <c r="G318" s="39">
        <v>24</v>
      </c>
      <c r="H318" s="39">
        <v>9.5</v>
      </c>
      <c r="I318" s="39">
        <v>65.52</v>
      </c>
      <c r="J318" s="39">
        <v>21.29</v>
      </c>
      <c r="K318" s="39">
        <v>23.9</v>
      </c>
      <c r="L318" s="39">
        <v>24</v>
      </c>
      <c r="M318" s="40">
        <v>590345800</v>
      </c>
      <c r="N318" s="40">
        <v>12570879880</v>
      </c>
      <c r="O318" s="40">
        <v>591201689</v>
      </c>
      <c r="P318" s="40">
        <v>12588370500.85</v>
      </c>
      <c r="Q318" s="40">
        <v>21890630472</v>
      </c>
      <c r="R318" s="39">
        <v>16.7</v>
      </c>
      <c r="S318" s="39">
        <v>2.6</v>
      </c>
      <c r="T318" s="39">
        <v>9.5</v>
      </c>
      <c r="U318" s="39">
        <v>4.04</v>
      </c>
      <c r="V318" s="39">
        <v>66.56</v>
      </c>
      <c r="W318" s="41">
        <v>912109603</v>
      </c>
      <c r="X318" s="42">
        <v>1</v>
      </c>
      <c r="AI318" s="43" t="s">
        <v>293</v>
      </c>
    </row>
    <row r="319" spans="1:35" ht="14.4" x14ac:dyDescent="0.3">
      <c r="A319" s="43" t="s">
        <v>464</v>
      </c>
      <c r="B319" s="66" t="s">
        <v>617</v>
      </c>
      <c r="C319" s="44">
        <v>1.89</v>
      </c>
      <c r="D319" s="44">
        <v>1.89</v>
      </c>
      <c r="E319" s="44">
        <v>3.96</v>
      </c>
      <c r="F319" s="44">
        <v>1.89</v>
      </c>
      <c r="G319" s="44">
        <v>3.22</v>
      </c>
      <c r="H319" s="44">
        <v>1.33</v>
      </c>
      <c r="I319" s="44">
        <v>70.37</v>
      </c>
      <c r="J319" s="44">
        <v>2.94</v>
      </c>
      <c r="K319" s="44">
        <v>3.2</v>
      </c>
      <c r="L319" s="44">
        <v>3.22</v>
      </c>
      <c r="M319" s="45">
        <v>1023739900</v>
      </c>
      <c r="N319" s="45">
        <v>3011657306</v>
      </c>
      <c r="O319" s="45">
        <v>1023747164</v>
      </c>
      <c r="P319" s="45">
        <v>3011675353.0300002</v>
      </c>
      <c r="Q319" s="45">
        <v>1352391228.72</v>
      </c>
      <c r="R319" s="44" t="s">
        <v>21</v>
      </c>
      <c r="S319" s="44">
        <v>2.52</v>
      </c>
      <c r="T319" s="44">
        <v>1.28</v>
      </c>
      <c r="U319" s="44" t="s">
        <v>20</v>
      </c>
      <c r="V319" s="44">
        <v>243.75</v>
      </c>
      <c r="W319" s="46">
        <v>419997276</v>
      </c>
      <c r="X319" s="17">
        <v>1</v>
      </c>
      <c r="AI319" s="38" t="s">
        <v>297</v>
      </c>
    </row>
    <row r="320" spans="1:35" ht="14.4" x14ac:dyDescent="0.3">
      <c r="A320" s="38" t="s">
        <v>627</v>
      </c>
      <c r="B320" s="66" t="s">
        <v>617</v>
      </c>
      <c r="C320" s="39">
        <v>14.7</v>
      </c>
      <c r="D320" s="39">
        <v>15.2</v>
      </c>
      <c r="E320" s="39">
        <v>15.3</v>
      </c>
      <c r="F320" s="39">
        <v>5.0999999999999996</v>
      </c>
      <c r="G320" s="39">
        <v>5.45</v>
      </c>
      <c r="H320" s="39">
        <v>-9.25</v>
      </c>
      <c r="I320" s="39">
        <v>-62.93</v>
      </c>
      <c r="J320" s="39">
        <v>8.82</v>
      </c>
      <c r="K320" s="39">
        <v>5.4</v>
      </c>
      <c r="L320" s="39">
        <v>5.45</v>
      </c>
      <c r="M320" s="40">
        <v>287808400</v>
      </c>
      <c r="N320" s="40">
        <v>2538016460</v>
      </c>
      <c r="O320" s="40">
        <v>287875159</v>
      </c>
      <c r="P320" s="40">
        <v>2539001864.6999998</v>
      </c>
      <c r="Q320" s="40">
        <v>3668782920.0999999</v>
      </c>
      <c r="R320" s="39">
        <v>25.63</v>
      </c>
      <c r="S320" s="39">
        <v>4.53</v>
      </c>
      <c r="T320" s="39">
        <v>0.82</v>
      </c>
      <c r="U320" s="39">
        <v>0.76</v>
      </c>
      <c r="V320" s="39">
        <v>51.93</v>
      </c>
      <c r="W320" s="41">
        <v>673171178</v>
      </c>
      <c r="X320" s="42">
        <v>0.5</v>
      </c>
      <c r="AI320" s="43" t="s">
        <v>305</v>
      </c>
    </row>
    <row r="321" spans="1:35" ht="14.4" x14ac:dyDescent="0.3">
      <c r="A321" s="43" t="s">
        <v>478</v>
      </c>
      <c r="B321" s="66" t="s">
        <v>617</v>
      </c>
      <c r="C321" s="44">
        <v>34.75</v>
      </c>
      <c r="D321" s="44">
        <v>35</v>
      </c>
      <c r="E321" s="44">
        <v>56.5</v>
      </c>
      <c r="F321" s="44">
        <v>34.75</v>
      </c>
      <c r="G321" s="44">
        <v>52.5</v>
      </c>
      <c r="H321" s="44">
        <v>17.75</v>
      </c>
      <c r="I321" s="44">
        <v>51.08</v>
      </c>
      <c r="J321" s="44">
        <v>42.3</v>
      </c>
      <c r="K321" s="44">
        <v>52.5</v>
      </c>
      <c r="L321" s="44">
        <v>53</v>
      </c>
      <c r="M321" s="45">
        <v>153964800</v>
      </c>
      <c r="N321" s="45">
        <v>6512471600</v>
      </c>
      <c r="O321" s="45">
        <v>155247185</v>
      </c>
      <c r="P321" s="45">
        <v>6562140411.3800001</v>
      </c>
      <c r="Q321" s="45">
        <v>25200000000</v>
      </c>
      <c r="R321" s="44">
        <v>45.52</v>
      </c>
      <c r="S321" s="44">
        <v>11.78</v>
      </c>
      <c r="T321" s="44">
        <v>4.46</v>
      </c>
      <c r="U321" s="44">
        <v>1.22</v>
      </c>
      <c r="V321" s="44">
        <v>32.58</v>
      </c>
      <c r="W321" s="46">
        <v>480000000</v>
      </c>
      <c r="X321" s="17">
        <v>1</v>
      </c>
      <c r="AI321" s="38" t="s">
        <v>306</v>
      </c>
    </row>
    <row r="322" spans="1:35" ht="14.4" x14ac:dyDescent="0.3">
      <c r="A322" s="38" t="s">
        <v>495</v>
      </c>
      <c r="B322" s="66" t="s">
        <v>617</v>
      </c>
      <c r="C322" s="39">
        <v>3.86</v>
      </c>
      <c r="D322" s="39">
        <v>3.9</v>
      </c>
      <c r="E322" s="39">
        <v>9.35</v>
      </c>
      <c r="F322" s="39">
        <v>3.86</v>
      </c>
      <c r="G322" s="39">
        <v>8.6999999999999993</v>
      </c>
      <c r="H322" s="39">
        <v>4.84</v>
      </c>
      <c r="I322" s="39">
        <v>125.39</v>
      </c>
      <c r="J322" s="39">
        <v>6.92</v>
      </c>
      <c r="K322" s="39">
        <v>8.6999999999999993</v>
      </c>
      <c r="L322" s="39">
        <v>8.75</v>
      </c>
      <c r="M322" s="40">
        <v>2046251100</v>
      </c>
      <c r="N322" s="40">
        <v>14168228793</v>
      </c>
      <c r="O322" s="40">
        <v>2046807125</v>
      </c>
      <c r="P322" s="40">
        <v>14172348311.1</v>
      </c>
      <c r="Q322" s="40">
        <v>6781991814.3000002</v>
      </c>
      <c r="R322" s="39">
        <v>17.829999999999998</v>
      </c>
      <c r="S322" s="39">
        <v>3.3</v>
      </c>
      <c r="T322" s="39">
        <v>2.64</v>
      </c>
      <c r="U322" s="39">
        <v>0.69</v>
      </c>
      <c r="V322" s="39">
        <v>262.57</v>
      </c>
      <c r="W322" s="41">
        <v>779539289</v>
      </c>
      <c r="X322" s="42">
        <v>1</v>
      </c>
      <c r="AI322" s="43" t="s">
        <v>308</v>
      </c>
    </row>
    <row r="323" spans="1:35" ht="14.4" x14ac:dyDescent="0.3">
      <c r="A323" s="43" t="s">
        <v>506</v>
      </c>
      <c r="B323" s="66" t="s">
        <v>617</v>
      </c>
      <c r="C323" s="44">
        <v>11.7</v>
      </c>
      <c r="D323" s="44">
        <v>11.5</v>
      </c>
      <c r="E323" s="44">
        <v>18.3</v>
      </c>
      <c r="F323" s="44">
        <v>11</v>
      </c>
      <c r="G323" s="44">
        <v>12.9</v>
      </c>
      <c r="H323" s="44">
        <v>1.2</v>
      </c>
      <c r="I323" s="44">
        <v>10.26</v>
      </c>
      <c r="J323" s="44">
        <v>15.28</v>
      </c>
      <c r="K323" s="44">
        <v>12.9</v>
      </c>
      <c r="L323" s="44">
        <v>13</v>
      </c>
      <c r="M323" s="45">
        <v>2592013500</v>
      </c>
      <c r="N323" s="45">
        <v>39606050320</v>
      </c>
      <c r="O323" s="45">
        <v>2592025155</v>
      </c>
      <c r="P323" s="45">
        <v>39606218346.5</v>
      </c>
      <c r="Q323" s="45">
        <v>24663852327.299999</v>
      </c>
      <c r="R323" s="44">
        <v>229.68</v>
      </c>
      <c r="S323" s="44">
        <v>3.51</v>
      </c>
      <c r="T323" s="44">
        <v>3.67</v>
      </c>
      <c r="U323" s="44">
        <v>0.17</v>
      </c>
      <c r="V323" s="44">
        <v>135.57</v>
      </c>
      <c r="W323" s="46">
        <v>1911926537</v>
      </c>
      <c r="X323" s="17">
        <v>1</v>
      </c>
      <c r="AI323" s="38" t="s">
        <v>310</v>
      </c>
    </row>
    <row r="324" spans="1:35" ht="14.4" x14ac:dyDescent="0.3">
      <c r="A324" s="38" t="s">
        <v>628</v>
      </c>
      <c r="B324" s="66" t="s">
        <v>617</v>
      </c>
      <c r="C324" s="39">
        <v>0.31</v>
      </c>
      <c r="D324" s="39">
        <v>0.31</v>
      </c>
      <c r="E324" s="39">
        <v>0.49</v>
      </c>
      <c r="F324" s="39">
        <v>0.15</v>
      </c>
      <c r="G324" s="39">
        <v>0.19</v>
      </c>
      <c r="H324" s="39">
        <v>-0.12</v>
      </c>
      <c r="I324" s="39">
        <v>-38.71</v>
      </c>
      <c r="J324" s="39">
        <v>0.38</v>
      </c>
      <c r="K324" s="39">
        <v>0.19</v>
      </c>
      <c r="L324" s="39">
        <v>0.2</v>
      </c>
      <c r="M324" s="40">
        <v>13468229300</v>
      </c>
      <c r="N324" s="40">
        <v>5057321711</v>
      </c>
      <c r="O324" s="40">
        <v>13474929655</v>
      </c>
      <c r="P324" s="40">
        <v>5060170331.4099998</v>
      </c>
      <c r="Q324" s="40">
        <v>486400000</v>
      </c>
      <c r="R324" s="39" t="s">
        <v>21</v>
      </c>
      <c r="S324" s="39">
        <v>6.51</v>
      </c>
      <c r="T324" s="39">
        <v>0.18</v>
      </c>
      <c r="U324" s="39" t="s">
        <v>20</v>
      </c>
      <c r="V324" s="39">
        <v>526.36</v>
      </c>
      <c r="W324" s="41">
        <v>2560000000</v>
      </c>
      <c r="X324" s="42">
        <v>1</v>
      </c>
      <c r="AI324" s="43" t="s">
        <v>318</v>
      </c>
    </row>
    <row r="325" spans="1:35" ht="14.4" x14ac:dyDescent="0.3">
      <c r="A325" s="43" t="s">
        <v>517</v>
      </c>
      <c r="B325" s="66" t="s">
        <v>617</v>
      </c>
      <c r="C325" s="44">
        <v>36.5</v>
      </c>
      <c r="D325" s="44">
        <v>37.25</v>
      </c>
      <c r="E325" s="44">
        <v>62.75</v>
      </c>
      <c r="F325" s="44">
        <v>35.5</v>
      </c>
      <c r="G325" s="44">
        <v>56</v>
      </c>
      <c r="H325" s="44">
        <v>19.5</v>
      </c>
      <c r="I325" s="44">
        <v>53.42</v>
      </c>
      <c r="J325" s="44">
        <v>50.59</v>
      </c>
      <c r="K325" s="44">
        <v>55.5</v>
      </c>
      <c r="L325" s="44">
        <v>56</v>
      </c>
      <c r="M325" s="45">
        <v>378529200</v>
      </c>
      <c r="N325" s="45">
        <v>19148880750</v>
      </c>
      <c r="O325" s="45">
        <v>399701080</v>
      </c>
      <c r="P325" s="45">
        <v>20124589178.439999</v>
      </c>
      <c r="Q325" s="45">
        <v>34271943048</v>
      </c>
      <c r="R325" s="44">
        <v>160.68</v>
      </c>
      <c r="S325" s="44">
        <v>11.27</v>
      </c>
      <c r="T325" s="44">
        <v>4.97</v>
      </c>
      <c r="U325" s="44">
        <v>0.18</v>
      </c>
      <c r="V325" s="44">
        <v>76.540000000000006</v>
      </c>
      <c r="W325" s="46">
        <v>611998983</v>
      </c>
      <c r="X325" s="17">
        <v>1</v>
      </c>
      <c r="AI325" s="38" t="s">
        <v>323</v>
      </c>
    </row>
    <row r="326" spans="1:35" x14ac:dyDescent="0.3">
      <c r="A326" s="25" t="s">
        <v>591</v>
      </c>
      <c r="B326" s="62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7"/>
      <c r="V326" s="50"/>
      <c r="W326" s="51"/>
      <c r="X326" s="52"/>
      <c r="AI326" s="43" t="s">
        <v>328</v>
      </c>
    </row>
    <row r="327" spans="1:35" ht="14.4" x14ac:dyDescent="0.3">
      <c r="A327" s="43" t="s">
        <v>68</v>
      </c>
      <c r="B327" s="66" t="s">
        <v>618</v>
      </c>
      <c r="C327" s="44">
        <v>9.9</v>
      </c>
      <c r="D327" s="44">
        <v>9.9</v>
      </c>
      <c r="E327" s="44">
        <v>10.3</v>
      </c>
      <c r="F327" s="44">
        <v>9.75</v>
      </c>
      <c r="G327" s="44">
        <v>10</v>
      </c>
      <c r="H327" s="44">
        <v>0.1</v>
      </c>
      <c r="I327" s="44">
        <v>1.01</v>
      </c>
      <c r="J327" s="44">
        <v>9.94</v>
      </c>
      <c r="K327" s="44">
        <v>10</v>
      </c>
      <c r="L327" s="44">
        <v>10.1</v>
      </c>
      <c r="M327" s="45">
        <v>2875800</v>
      </c>
      <c r="N327" s="45">
        <v>28596665</v>
      </c>
      <c r="O327" s="45">
        <v>2875801</v>
      </c>
      <c r="P327" s="45">
        <v>28596675.300000001</v>
      </c>
      <c r="Q327" s="45">
        <v>1000000000</v>
      </c>
      <c r="R327" s="44" t="s">
        <v>21</v>
      </c>
      <c r="S327" s="44">
        <v>0.82</v>
      </c>
      <c r="T327" s="44">
        <v>12.2</v>
      </c>
      <c r="U327" s="44">
        <v>6.55</v>
      </c>
      <c r="V327" s="44">
        <v>2.88</v>
      </c>
      <c r="W327" s="46">
        <v>100000000</v>
      </c>
      <c r="X327" s="17">
        <v>10</v>
      </c>
      <c r="AI327" s="38" t="s">
        <v>332</v>
      </c>
    </row>
    <row r="328" spans="1:35" ht="14.4" x14ac:dyDescent="0.3">
      <c r="A328" s="38" t="s">
        <v>108</v>
      </c>
      <c r="B328" s="66" t="s">
        <v>618</v>
      </c>
      <c r="C328" s="39">
        <v>13.4</v>
      </c>
      <c r="D328" s="39">
        <v>13.3</v>
      </c>
      <c r="E328" s="39">
        <v>14.7</v>
      </c>
      <c r="F328" s="39">
        <v>13.3</v>
      </c>
      <c r="G328" s="39">
        <v>13.6</v>
      </c>
      <c r="H328" s="39">
        <v>0.2</v>
      </c>
      <c r="I328" s="39">
        <v>1.49</v>
      </c>
      <c r="J328" s="39">
        <v>14.04</v>
      </c>
      <c r="K328" s="39">
        <v>13.5</v>
      </c>
      <c r="L328" s="39">
        <v>13.6</v>
      </c>
      <c r="M328" s="40">
        <v>66624400</v>
      </c>
      <c r="N328" s="40">
        <v>935737040</v>
      </c>
      <c r="O328" s="40">
        <v>66624760</v>
      </c>
      <c r="P328" s="40">
        <v>935741774</v>
      </c>
      <c r="Q328" s="40">
        <v>5802290400</v>
      </c>
      <c r="R328" s="39" t="s">
        <v>21</v>
      </c>
      <c r="S328" s="39">
        <v>1.29</v>
      </c>
      <c r="T328" s="39">
        <v>10.55</v>
      </c>
      <c r="U328" s="39">
        <v>1.74</v>
      </c>
      <c r="V328" s="39">
        <v>15.62</v>
      </c>
      <c r="W328" s="41">
        <v>426639000</v>
      </c>
      <c r="X328" s="42">
        <v>10.3</v>
      </c>
      <c r="AI328" s="43" t="s">
        <v>340</v>
      </c>
    </row>
    <row r="329" spans="1:35" ht="14.4" x14ac:dyDescent="0.3">
      <c r="A329" s="43" t="s">
        <v>109</v>
      </c>
      <c r="B329" s="66" t="s">
        <v>618</v>
      </c>
      <c r="C329" s="44">
        <v>19</v>
      </c>
      <c r="D329" s="44">
        <v>19</v>
      </c>
      <c r="E329" s="44">
        <v>20.2</v>
      </c>
      <c r="F329" s="44">
        <v>18.5</v>
      </c>
      <c r="G329" s="44">
        <v>19.899999999999999</v>
      </c>
      <c r="H329" s="44">
        <v>0.9</v>
      </c>
      <c r="I329" s="44">
        <v>4.74</v>
      </c>
      <c r="J329" s="44">
        <v>19.61</v>
      </c>
      <c r="K329" s="44">
        <v>19.899999999999999</v>
      </c>
      <c r="L329" s="44">
        <v>20</v>
      </c>
      <c r="M329" s="45">
        <v>91392200</v>
      </c>
      <c r="N329" s="45">
        <v>1792298310</v>
      </c>
      <c r="O329" s="45">
        <v>100090397</v>
      </c>
      <c r="P329" s="45">
        <v>1960219751.6700001</v>
      </c>
      <c r="Q329" s="45">
        <v>32562901330</v>
      </c>
      <c r="R329" s="44" t="s">
        <v>21</v>
      </c>
      <c r="S329" s="44">
        <v>1.85</v>
      </c>
      <c r="T329" s="44">
        <v>11.18</v>
      </c>
      <c r="U329" s="44">
        <v>7.15</v>
      </c>
      <c r="V329" s="44">
        <v>6.12</v>
      </c>
      <c r="W329" s="46">
        <v>1636326700</v>
      </c>
      <c r="X329" s="17">
        <v>10</v>
      </c>
      <c r="AI329" s="38" t="s">
        <v>345</v>
      </c>
    </row>
    <row r="330" spans="1:35" ht="14.4" x14ac:dyDescent="0.3">
      <c r="A330" s="38" t="s">
        <v>114</v>
      </c>
      <c r="B330" s="66" t="s">
        <v>618</v>
      </c>
      <c r="C330" s="39">
        <v>10.199999999999999</v>
      </c>
      <c r="D330" s="39">
        <v>10.199999999999999</v>
      </c>
      <c r="E330" s="39">
        <v>11.1</v>
      </c>
      <c r="F330" s="39">
        <v>9.6999999999999993</v>
      </c>
      <c r="G330" s="39">
        <v>9.75</v>
      </c>
      <c r="H330" s="39">
        <v>-0.45</v>
      </c>
      <c r="I330" s="39">
        <v>-4.41</v>
      </c>
      <c r="J330" s="39">
        <v>10.4</v>
      </c>
      <c r="K330" s="39">
        <v>9.75</v>
      </c>
      <c r="L330" s="39">
        <v>9.8000000000000007</v>
      </c>
      <c r="M330" s="40">
        <v>19594100</v>
      </c>
      <c r="N330" s="40">
        <v>203771320</v>
      </c>
      <c r="O330" s="40">
        <v>19594101</v>
      </c>
      <c r="P330" s="40">
        <v>203771331</v>
      </c>
      <c r="Q330" s="40">
        <v>3120000000</v>
      </c>
      <c r="R330" s="39" t="s">
        <v>21</v>
      </c>
      <c r="S330" s="39">
        <v>0.92</v>
      </c>
      <c r="T330" s="39">
        <v>10.55</v>
      </c>
      <c r="U330" s="39">
        <v>7.69</v>
      </c>
      <c r="V330" s="39">
        <v>6.12</v>
      </c>
      <c r="W330" s="41">
        <v>320000000</v>
      </c>
      <c r="X330" s="42">
        <v>9.9396000000000004</v>
      </c>
      <c r="AI330" s="43" t="s">
        <v>346</v>
      </c>
    </row>
    <row r="331" spans="1:35" ht="14.4" x14ac:dyDescent="0.3">
      <c r="A331" s="43" t="s">
        <v>127</v>
      </c>
      <c r="B331" s="66" t="s">
        <v>618</v>
      </c>
      <c r="C331" s="44">
        <v>11.8</v>
      </c>
      <c r="D331" s="44">
        <v>11.8</v>
      </c>
      <c r="E331" s="44">
        <v>13.5</v>
      </c>
      <c r="F331" s="44">
        <v>10.5</v>
      </c>
      <c r="G331" s="44">
        <v>10.7</v>
      </c>
      <c r="H331" s="44">
        <v>-1.1000000000000001</v>
      </c>
      <c r="I331" s="44">
        <v>-9.32</v>
      </c>
      <c r="J331" s="44">
        <v>11.78</v>
      </c>
      <c r="K331" s="44">
        <v>10.6</v>
      </c>
      <c r="L331" s="44">
        <v>10.7</v>
      </c>
      <c r="M331" s="45">
        <v>7195300</v>
      </c>
      <c r="N331" s="45">
        <v>84735940</v>
      </c>
      <c r="O331" s="45">
        <v>11195562</v>
      </c>
      <c r="P331" s="45">
        <v>130339274.90000001</v>
      </c>
      <c r="Q331" s="45">
        <v>4380580000</v>
      </c>
      <c r="R331" s="44" t="s">
        <v>21</v>
      </c>
      <c r="S331" s="44">
        <v>1</v>
      </c>
      <c r="T331" s="44">
        <v>10.65</v>
      </c>
      <c r="U331" s="44">
        <v>6.87</v>
      </c>
      <c r="V331" s="44">
        <v>2.73</v>
      </c>
      <c r="W331" s="46">
        <v>409400000</v>
      </c>
      <c r="X331" s="17">
        <v>10</v>
      </c>
      <c r="AI331" s="38" t="s">
        <v>355</v>
      </c>
    </row>
    <row r="332" spans="1:35" ht="14.4" x14ac:dyDescent="0.3">
      <c r="A332" s="38" t="s">
        <v>629</v>
      </c>
      <c r="B332" s="66" t="s">
        <v>618</v>
      </c>
      <c r="C332" s="39">
        <v>10.4</v>
      </c>
      <c r="D332" s="39">
        <v>10.5</v>
      </c>
      <c r="E332" s="39">
        <v>10.8</v>
      </c>
      <c r="F332" s="39">
        <v>10.4</v>
      </c>
      <c r="G332" s="39">
        <v>10.4</v>
      </c>
      <c r="H332" s="39" t="s">
        <v>20</v>
      </c>
      <c r="I332" s="39" t="s">
        <v>20</v>
      </c>
      <c r="J332" s="39">
        <v>10.56</v>
      </c>
      <c r="K332" s="39">
        <v>10.4</v>
      </c>
      <c r="L332" s="39">
        <v>10.5</v>
      </c>
      <c r="M332" s="40">
        <v>41234900</v>
      </c>
      <c r="N332" s="40">
        <v>435396500</v>
      </c>
      <c r="O332" s="40">
        <v>41234918</v>
      </c>
      <c r="P332" s="40">
        <v>435396696.5</v>
      </c>
      <c r="Q332" s="40">
        <v>1831440000</v>
      </c>
      <c r="R332" s="39" t="s">
        <v>21</v>
      </c>
      <c r="S332" s="39" t="s">
        <v>21</v>
      </c>
      <c r="T332" s="39" t="s">
        <v>20</v>
      </c>
      <c r="U332" s="39" t="s">
        <v>20</v>
      </c>
      <c r="V332" s="39">
        <v>23.42</v>
      </c>
      <c r="W332" s="41">
        <v>176100000</v>
      </c>
      <c r="X332" s="42">
        <v>10.4</v>
      </c>
      <c r="AI332" s="43" t="s">
        <v>357</v>
      </c>
    </row>
    <row r="333" spans="1:35" ht="14.4" x14ac:dyDescent="0.3">
      <c r="A333" s="43" t="s">
        <v>147</v>
      </c>
      <c r="B333" s="66" t="s">
        <v>618</v>
      </c>
      <c r="C333" s="44">
        <v>17.7</v>
      </c>
      <c r="D333" s="44">
        <v>17.600000000000001</v>
      </c>
      <c r="E333" s="44">
        <v>18.899999999999999</v>
      </c>
      <c r="F333" s="44">
        <v>17.5</v>
      </c>
      <c r="G333" s="44">
        <v>18.2</v>
      </c>
      <c r="H333" s="44">
        <v>0.5</v>
      </c>
      <c r="I333" s="44">
        <v>2.82</v>
      </c>
      <c r="J333" s="44">
        <v>18.21</v>
      </c>
      <c r="K333" s="44">
        <v>18.100000000000001</v>
      </c>
      <c r="L333" s="44">
        <v>18.2</v>
      </c>
      <c r="M333" s="45">
        <v>12205500</v>
      </c>
      <c r="N333" s="45">
        <v>222320770</v>
      </c>
      <c r="O333" s="45">
        <v>21206199</v>
      </c>
      <c r="P333" s="45">
        <v>385920218.69999999</v>
      </c>
      <c r="Q333" s="45">
        <v>9638103020</v>
      </c>
      <c r="R333" s="44" t="s">
        <v>21</v>
      </c>
      <c r="S333" s="44">
        <v>1.58</v>
      </c>
      <c r="T333" s="44">
        <v>10.81</v>
      </c>
      <c r="U333" s="44">
        <v>6.51</v>
      </c>
      <c r="V333" s="44">
        <v>4</v>
      </c>
      <c r="W333" s="46">
        <v>529566100</v>
      </c>
      <c r="X333" s="17">
        <v>10</v>
      </c>
      <c r="AI333" s="38" t="s">
        <v>358</v>
      </c>
    </row>
    <row r="334" spans="1:35" ht="14.4" x14ac:dyDescent="0.3">
      <c r="A334" s="38" t="s">
        <v>159</v>
      </c>
      <c r="B334" s="66" t="s">
        <v>618</v>
      </c>
      <c r="C334" s="39">
        <v>7.75</v>
      </c>
      <c r="D334" s="39">
        <v>7.7</v>
      </c>
      <c r="E334" s="39">
        <v>8</v>
      </c>
      <c r="F334" s="39">
        <v>6</v>
      </c>
      <c r="G334" s="39">
        <v>6.2</v>
      </c>
      <c r="H334" s="39">
        <v>-1.55</v>
      </c>
      <c r="I334" s="39">
        <v>-20</v>
      </c>
      <c r="J334" s="39">
        <v>7.46</v>
      </c>
      <c r="K334" s="39">
        <v>6.1</v>
      </c>
      <c r="L334" s="39">
        <v>6.2</v>
      </c>
      <c r="M334" s="40">
        <v>9477400</v>
      </c>
      <c r="N334" s="40">
        <v>70674000</v>
      </c>
      <c r="O334" s="40">
        <v>9477469</v>
      </c>
      <c r="P334" s="40">
        <v>70674481.599999994</v>
      </c>
      <c r="Q334" s="40">
        <v>1277200000</v>
      </c>
      <c r="R334" s="39" t="s">
        <v>21</v>
      </c>
      <c r="S334" s="39">
        <v>0.56999999999999995</v>
      </c>
      <c r="T334" s="39">
        <v>10.92</v>
      </c>
      <c r="U334" s="39">
        <v>5.08</v>
      </c>
      <c r="V334" s="39">
        <v>4.5999999999999996</v>
      </c>
      <c r="W334" s="41">
        <v>206000000</v>
      </c>
      <c r="X334" s="42">
        <v>10</v>
      </c>
      <c r="AI334" s="43" t="s">
        <v>367</v>
      </c>
    </row>
    <row r="335" spans="1:35" ht="14.4" x14ac:dyDescent="0.3">
      <c r="A335" s="43" t="s">
        <v>186</v>
      </c>
      <c r="B335" s="66" t="s">
        <v>618</v>
      </c>
      <c r="C335" s="44">
        <v>10</v>
      </c>
      <c r="D335" s="44" t="s">
        <v>20</v>
      </c>
      <c r="E335" s="44" t="s">
        <v>20</v>
      </c>
      <c r="F335" s="44" t="s">
        <v>20</v>
      </c>
      <c r="G335" s="44" t="s">
        <v>20</v>
      </c>
      <c r="H335" s="44" t="s">
        <v>20</v>
      </c>
      <c r="I335" s="44" t="s">
        <v>20</v>
      </c>
      <c r="J335" s="44" t="s">
        <v>20</v>
      </c>
      <c r="K335" s="44">
        <v>0.01</v>
      </c>
      <c r="L335" s="44" t="s">
        <v>20</v>
      </c>
      <c r="M335" s="45" t="s">
        <v>20</v>
      </c>
      <c r="N335" s="45" t="s">
        <v>20</v>
      </c>
      <c r="O335" s="45" t="s">
        <v>20</v>
      </c>
      <c r="P335" s="45" t="s">
        <v>20</v>
      </c>
      <c r="Q335" s="45">
        <v>620000000</v>
      </c>
      <c r="R335" s="44" t="s">
        <v>21</v>
      </c>
      <c r="S335" s="44">
        <v>0.99</v>
      </c>
      <c r="T335" s="44">
        <v>10.130000000000001</v>
      </c>
      <c r="U335" s="44">
        <v>4.5999999999999996</v>
      </c>
      <c r="V335" s="44" t="s">
        <v>20</v>
      </c>
      <c r="W335" s="46">
        <v>62000000</v>
      </c>
      <c r="X335" s="17">
        <v>9.6123999999999992</v>
      </c>
      <c r="AI335" s="38" t="s">
        <v>381</v>
      </c>
    </row>
    <row r="336" spans="1:35" ht="14.4" x14ac:dyDescent="0.3">
      <c r="A336" s="38" t="s">
        <v>630</v>
      </c>
      <c r="B336" s="66" t="s">
        <v>618</v>
      </c>
      <c r="C336" s="39">
        <v>10</v>
      </c>
      <c r="D336" s="39">
        <v>10.199999999999999</v>
      </c>
      <c r="E336" s="39">
        <v>10.3</v>
      </c>
      <c r="F336" s="39">
        <v>9.9499999999999993</v>
      </c>
      <c r="G336" s="39">
        <v>10</v>
      </c>
      <c r="H336" s="39" t="s">
        <v>20</v>
      </c>
      <c r="I336" s="39" t="s">
        <v>20</v>
      </c>
      <c r="J336" s="39">
        <v>10.1</v>
      </c>
      <c r="K336" s="39">
        <v>9.9499999999999993</v>
      </c>
      <c r="L336" s="39">
        <v>10</v>
      </c>
      <c r="M336" s="40">
        <v>13487800</v>
      </c>
      <c r="N336" s="40">
        <v>136163365</v>
      </c>
      <c r="O336" s="40">
        <v>13487819</v>
      </c>
      <c r="P336" s="40">
        <v>136163558.69999999</v>
      </c>
      <c r="Q336" s="40">
        <v>1800000000</v>
      </c>
      <c r="R336" s="39" t="s">
        <v>21</v>
      </c>
      <c r="S336" s="39" t="s">
        <v>21</v>
      </c>
      <c r="T336" s="39" t="s">
        <v>20</v>
      </c>
      <c r="U336" s="39" t="s">
        <v>20</v>
      </c>
      <c r="V336" s="39">
        <v>7.49</v>
      </c>
      <c r="W336" s="41">
        <v>180000000</v>
      </c>
      <c r="X336" s="42">
        <v>10</v>
      </c>
      <c r="AI336" s="43" t="s">
        <v>389</v>
      </c>
    </row>
    <row r="337" spans="1:35" ht="14.4" x14ac:dyDescent="0.3">
      <c r="A337" s="43" t="s">
        <v>216</v>
      </c>
      <c r="B337" s="66" t="s">
        <v>618</v>
      </c>
      <c r="C337" s="44">
        <v>10.5</v>
      </c>
      <c r="D337" s="44">
        <v>10.6</v>
      </c>
      <c r="E337" s="44">
        <v>11.4</v>
      </c>
      <c r="F337" s="44">
        <v>10.3</v>
      </c>
      <c r="G337" s="44">
        <v>10.8</v>
      </c>
      <c r="H337" s="44">
        <v>0.3</v>
      </c>
      <c r="I337" s="44">
        <v>2.86</v>
      </c>
      <c r="J337" s="44">
        <v>10.7</v>
      </c>
      <c r="K337" s="44">
        <v>10.7</v>
      </c>
      <c r="L337" s="44">
        <v>10.8</v>
      </c>
      <c r="M337" s="45">
        <v>9101200</v>
      </c>
      <c r="N337" s="45">
        <v>97427720</v>
      </c>
      <c r="O337" s="45">
        <v>9101209</v>
      </c>
      <c r="P337" s="45">
        <v>97427813.900000006</v>
      </c>
      <c r="Q337" s="45">
        <v>3564000000</v>
      </c>
      <c r="R337" s="44" t="s">
        <v>21</v>
      </c>
      <c r="S337" s="44">
        <v>1.03</v>
      </c>
      <c r="T337" s="44">
        <v>10.49</v>
      </c>
      <c r="U337" s="44">
        <v>5.05</v>
      </c>
      <c r="V337" s="44">
        <v>2.76</v>
      </c>
      <c r="W337" s="46">
        <v>330000000</v>
      </c>
      <c r="X337" s="17">
        <v>10</v>
      </c>
      <c r="AI337" s="38" t="s">
        <v>399</v>
      </c>
    </row>
    <row r="338" spans="1:35" ht="14.4" x14ac:dyDescent="0.3">
      <c r="A338" s="38" t="s">
        <v>223</v>
      </c>
      <c r="B338" s="66" t="s">
        <v>618</v>
      </c>
      <c r="C338" s="39">
        <v>7.3</v>
      </c>
      <c r="D338" s="39">
        <v>7.45</v>
      </c>
      <c r="E338" s="39">
        <v>7.6</v>
      </c>
      <c r="F338" s="39">
        <v>5.55</v>
      </c>
      <c r="G338" s="39">
        <v>5.75</v>
      </c>
      <c r="H338" s="39">
        <v>-1.55</v>
      </c>
      <c r="I338" s="39">
        <v>-21.23</v>
      </c>
      <c r="J338" s="39">
        <v>6.75</v>
      </c>
      <c r="K338" s="39">
        <v>5.75</v>
      </c>
      <c r="L338" s="39">
        <v>5.8</v>
      </c>
      <c r="M338" s="40">
        <v>23088100</v>
      </c>
      <c r="N338" s="40">
        <v>155906475</v>
      </c>
      <c r="O338" s="40">
        <v>23088199</v>
      </c>
      <c r="P338" s="40">
        <v>155907037.09999999</v>
      </c>
      <c r="Q338" s="40">
        <v>1129875000</v>
      </c>
      <c r="R338" s="39" t="s">
        <v>21</v>
      </c>
      <c r="S338" s="39">
        <v>0.56999999999999995</v>
      </c>
      <c r="T338" s="39">
        <v>10.119999999999999</v>
      </c>
      <c r="U338" s="39">
        <v>12.21</v>
      </c>
      <c r="V338" s="39">
        <v>11.75</v>
      </c>
      <c r="W338" s="41">
        <v>196500000</v>
      </c>
      <c r="X338" s="42">
        <v>10</v>
      </c>
      <c r="AI338" s="43" t="s">
        <v>401</v>
      </c>
    </row>
    <row r="339" spans="1:35" ht="14.4" x14ac:dyDescent="0.3">
      <c r="A339" s="43" t="s">
        <v>224</v>
      </c>
      <c r="B339" s="66" t="s">
        <v>618</v>
      </c>
      <c r="C339" s="44">
        <v>10.6</v>
      </c>
      <c r="D339" s="44">
        <v>10.6</v>
      </c>
      <c r="E339" s="44">
        <v>12</v>
      </c>
      <c r="F339" s="44">
        <v>10.6</v>
      </c>
      <c r="G339" s="44">
        <v>11.8</v>
      </c>
      <c r="H339" s="44">
        <v>1.2</v>
      </c>
      <c r="I339" s="44">
        <v>11.32</v>
      </c>
      <c r="J339" s="44">
        <v>11.03</v>
      </c>
      <c r="K339" s="44">
        <v>11.4</v>
      </c>
      <c r="L339" s="44">
        <v>13</v>
      </c>
      <c r="M339" s="45">
        <v>732000</v>
      </c>
      <c r="N339" s="45">
        <v>8075130</v>
      </c>
      <c r="O339" s="45">
        <v>732031</v>
      </c>
      <c r="P339" s="45">
        <v>8075468.2999999998</v>
      </c>
      <c r="Q339" s="45">
        <v>2501600000</v>
      </c>
      <c r="R339" s="44" t="s">
        <v>21</v>
      </c>
      <c r="S339" s="44">
        <v>1.1200000000000001</v>
      </c>
      <c r="T339" s="44">
        <v>10.51</v>
      </c>
      <c r="U339" s="44">
        <v>5</v>
      </c>
      <c r="V339" s="44">
        <v>0.35</v>
      </c>
      <c r="W339" s="46">
        <v>212000000</v>
      </c>
      <c r="X339" s="17">
        <v>10</v>
      </c>
      <c r="AI339" s="38" t="s">
        <v>410</v>
      </c>
    </row>
    <row r="340" spans="1:35" ht="14.4" x14ac:dyDescent="0.3">
      <c r="A340" s="38" t="s">
        <v>226</v>
      </c>
      <c r="B340" s="66" t="s">
        <v>618</v>
      </c>
      <c r="C340" s="39">
        <v>10.7</v>
      </c>
      <c r="D340" s="39">
        <v>10.9</v>
      </c>
      <c r="E340" s="39">
        <v>10.9</v>
      </c>
      <c r="F340" s="39">
        <v>9.8000000000000007</v>
      </c>
      <c r="G340" s="39">
        <v>10</v>
      </c>
      <c r="H340" s="39">
        <v>-0.7</v>
      </c>
      <c r="I340" s="39">
        <v>-6.54</v>
      </c>
      <c r="J340" s="39">
        <v>10.029999999999999</v>
      </c>
      <c r="K340" s="39">
        <v>9.85</v>
      </c>
      <c r="L340" s="39">
        <v>10</v>
      </c>
      <c r="M340" s="40">
        <v>2450700</v>
      </c>
      <c r="N340" s="40">
        <v>24590045</v>
      </c>
      <c r="O340" s="40">
        <v>2450719</v>
      </c>
      <c r="P340" s="40">
        <v>24590250.899999999</v>
      </c>
      <c r="Q340" s="40">
        <v>970000000</v>
      </c>
      <c r="R340" s="39" t="s">
        <v>21</v>
      </c>
      <c r="S340" s="39">
        <v>1</v>
      </c>
      <c r="T340" s="39">
        <v>10.039999999999999</v>
      </c>
      <c r="U340" s="39" t="s">
        <v>20</v>
      </c>
      <c r="V340" s="39">
        <v>2.5299999999999998</v>
      </c>
      <c r="W340" s="41">
        <v>97000000</v>
      </c>
      <c r="X340" s="42">
        <v>10</v>
      </c>
      <c r="AI340" s="43" t="s">
        <v>425</v>
      </c>
    </row>
    <row r="341" spans="1:35" ht="14.4" x14ac:dyDescent="0.3">
      <c r="A341" s="43" t="s">
        <v>247</v>
      </c>
      <c r="B341" s="66" t="s">
        <v>618</v>
      </c>
      <c r="C341" s="44">
        <v>18</v>
      </c>
      <c r="D341" s="44">
        <v>23.4</v>
      </c>
      <c r="E341" s="44">
        <v>28.75</v>
      </c>
      <c r="F341" s="44">
        <v>12.1</v>
      </c>
      <c r="G341" s="44">
        <v>15.9</v>
      </c>
      <c r="H341" s="44">
        <v>-2.1</v>
      </c>
      <c r="I341" s="44">
        <v>-11.67</v>
      </c>
      <c r="J341" s="44">
        <v>12.39</v>
      </c>
      <c r="K341" s="44">
        <v>13.6</v>
      </c>
      <c r="L341" s="44">
        <v>20.6</v>
      </c>
      <c r="M341" s="45">
        <v>1034500</v>
      </c>
      <c r="N341" s="45">
        <v>12817925</v>
      </c>
      <c r="O341" s="45">
        <v>34262420</v>
      </c>
      <c r="P341" s="45">
        <v>418198575.19999999</v>
      </c>
      <c r="Q341" s="45">
        <v>3021000000</v>
      </c>
      <c r="R341" s="44" t="s">
        <v>21</v>
      </c>
      <c r="S341" s="44">
        <v>1.24</v>
      </c>
      <c r="T341" s="44">
        <v>12.85</v>
      </c>
      <c r="U341" s="44">
        <v>5.66</v>
      </c>
      <c r="V341" s="44">
        <v>18.03</v>
      </c>
      <c r="W341" s="46">
        <v>190000000</v>
      </c>
      <c r="X341" s="17">
        <v>10</v>
      </c>
      <c r="AI341" s="38" t="s">
        <v>438</v>
      </c>
    </row>
    <row r="342" spans="1:35" ht="14.4" x14ac:dyDescent="0.3">
      <c r="A342" s="38" t="s">
        <v>249</v>
      </c>
      <c r="B342" s="66" t="s">
        <v>618</v>
      </c>
      <c r="C342" s="39">
        <v>14.7</v>
      </c>
      <c r="D342" s="39">
        <v>14.7</v>
      </c>
      <c r="E342" s="39">
        <v>15.1</v>
      </c>
      <c r="F342" s="39">
        <v>13.5</v>
      </c>
      <c r="G342" s="39">
        <v>14</v>
      </c>
      <c r="H342" s="39">
        <v>-0.7</v>
      </c>
      <c r="I342" s="39">
        <v>-4.76</v>
      </c>
      <c r="J342" s="39">
        <v>14.26</v>
      </c>
      <c r="K342" s="39">
        <v>13.9</v>
      </c>
      <c r="L342" s="39">
        <v>14</v>
      </c>
      <c r="M342" s="40">
        <v>4675000</v>
      </c>
      <c r="N342" s="40">
        <v>66645290</v>
      </c>
      <c r="O342" s="40">
        <v>4675097</v>
      </c>
      <c r="P342" s="40">
        <v>66646415.5</v>
      </c>
      <c r="Q342" s="40">
        <v>4620000000</v>
      </c>
      <c r="R342" s="39" t="s">
        <v>21</v>
      </c>
      <c r="S342" s="39">
        <v>1.17</v>
      </c>
      <c r="T342" s="39">
        <v>12.01</v>
      </c>
      <c r="U342" s="39">
        <v>7</v>
      </c>
      <c r="V342" s="39">
        <v>1.42</v>
      </c>
      <c r="W342" s="41">
        <v>330000000</v>
      </c>
      <c r="X342" s="42">
        <v>10</v>
      </c>
      <c r="AI342" s="43" t="s">
        <v>464</v>
      </c>
    </row>
    <row r="343" spans="1:35" ht="14.4" x14ac:dyDescent="0.3">
      <c r="A343" s="43" t="s">
        <v>254</v>
      </c>
      <c r="B343" s="66" t="s">
        <v>618</v>
      </c>
      <c r="C343" s="44">
        <v>8.35</v>
      </c>
      <c r="D343" s="44">
        <v>8.35</v>
      </c>
      <c r="E343" s="44">
        <v>9</v>
      </c>
      <c r="F343" s="44">
        <v>5.8</v>
      </c>
      <c r="G343" s="44">
        <v>5.9</v>
      </c>
      <c r="H343" s="44">
        <v>-2.4500000000000002</v>
      </c>
      <c r="I343" s="44">
        <v>-29.34</v>
      </c>
      <c r="J343" s="44">
        <v>7.77</v>
      </c>
      <c r="K343" s="44">
        <v>5.85</v>
      </c>
      <c r="L343" s="44">
        <v>5.9</v>
      </c>
      <c r="M343" s="45">
        <v>7299100</v>
      </c>
      <c r="N343" s="45">
        <v>56690835</v>
      </c>
      <c r="O343" s="45">
        <v>7299163</v>
      </c>
      <c r="P343" s="45">
        <v>56691359.25</v>
      </c>
      <c r="Q343" s="45">
        <v>814200000</v>
      </c>
      <c r="R343" s="44" t="s">
        <v>21</v>
      </c>
      <c r="S343" s="44">
        <v>0.59</v>
      </c>
      <c r="T343" s="44">
        <v>10</v>
      </c>
      <c r="U343" s="44">
        <v>3.64</v>
      </c>
      <c r="V343" s="44">
        <v>5.29</v>
      </c>
      <c r="W343" s="46">
        <v>138000000</v>
      </c>
      <c r="X343" s="17">
        <v>8</v>
      </c>
      <c r="AI343" s="38" t="s">
        <v>627</v>
      </c>
    </row>
    <row r="344" spans="1:35" ht="14.4" x14ac:dyDescent="0.3">
      <c r="A344" s="38" t="s">
        <v>255</v>
      </c>
      <c r="B344" s="66" t="s">
        <v>618</v>
      </c>
      <c r="C344" s="39">
        <v>9.6999999999999993</v>
      </c>
      <c r="D344" s="39">
        <v>9.9499999999999993</v>
      </c>
      <c r="E344" s="39">
        <v>10</v>
      </c>
      <c r="F344" s="39">
        <v>8.4499999999999993</v>
      </c>
      <c r="G344" s="39">
        <v>9.5</v>
      </c>
      <c r="H344" s="39">
        <v>-0.2</v>
      </c>
      <c r="I344" s="39">
        <v>-2.06</v>
      </c>
      <c r="J344" s="39">
        <v>9.67</v>
      </c>
      <c r="K344" s="39">
        <v>9.4</v>
      </c>
      <c r="L344" s="39">
        <v>9.5</v>
      </c>
      <c r="M344" s="40">
        <v>7230000</v>
      </c>
      <c r="N344" s="40">
        <v>69949310</v>
      </c>
      <c r="O344" s="40">
        <v>7230031</v>
      </c>
      <c r="P344" s="40">
        <v>69949626.200000003</v>
      </c>
      <c r="Q344" s="40">
        <v>954465000</v>
      </c>
      <c r="R344" s="39" t="s">
        <v>21</v>
      </c>
      <c r="S344" s="39">
        <v>0.9</v>
      </c>
      <c r="T344" s="39">
        <v>10.51</v>
      </c>
      <c r="U344" s="39">
        <v>9.89</v>
      </c>
      <c r="V344" s="39">
        <v>7.2</v>
      </c>
      <c r="W344" s="41">
        <v>100470000</v>
      </c>
      <c r="X344" s="42">
        <v>10</v>
      </c>
      <c r="AI344" s="43" t="s">
        <v>478</v>
      </c>
    </row>
    <row r="345" spans="1:35" ht="14.4" x14ac:dyDescent="0.3">
      <c r="A345" s="43" t="s">
        <v>256</v>
      </c>
      <c r="B345" s="66" t="s">
        <v>618</v>
      </c>
      <c r="C345" s="44">
        <v>9.9499999999999993</v>
      </c>
      <c r="D345" s="44">
        <v>9.9499999999999993</v>
      </c>
      <c r="E345" s="44">
        <v>10.3</v>
      </c>
      <c r="F345" s="44">
        <v>9.85</v>
      </c>
      <c r="G345" s="44">
        <v>9.9499999999999993</v>
      </c>
      <c r="H345" s="44" t="s">
        <v>20</v>
      </c>
      <c r="I345" s="44" t="s">
        <v>20</v>
      </c>
      <c r="J345" s="44">
        <v>10</v>
      </c>
      <c r="K345" s="44">
        <v>9.9</v>
      </c>
      <c r="L345" s="44">
        <v>9.9499999999999993</v>
      </c>
      <c r="M345" s="45">
        <v>4911000</v>
      </c>
      <c r="N345" s="45">
        <v>49117690</v>
      </c>
      <c r="O345" s="45">
        <v>4911002</v>
      </c>
      <c r="P345" s="45">
        <v>49117710.600000001</v>
      </c>
      <c r="Q345" s="45">
        <v>1069625000</v>
      </c>
      <c r="R345" s="44" t="s">
        <v>21</v>
      </c>
      <c r="S345" s="44">
        <v>0.8</v>
      </c>
      <c r="T345" s="44">
        <v>12.36</v>
      </c>
      <c r="U345" s="44">
        <v>9.9700000000000006</v>
      </c>
      <c r="V345" s="44">
        <v>4.57</v>
      </c>
      <c r="W345" s="46">
        <v>107500000</v>
      </c>
      <c r="X345" s="17">
        <v>10</v>
      </c>
      <c r="AI345" s="38" t="s">
        <v>495</v>
      </c>
    </row>
    <row r="346" spans="1:35" ht="14.4" x14ac:dyDescent="0.3">
      <c r="A346" s="38" t="s">
        <v>258</v>
      </c>
      <c r="B346" s="66" t="s">
        <v>618</v>
      </c>
      <c r="C346" s="39">
        <v>9.5500000000000007</v>
      </c>
      <c r="D346" s="39">
        <v>9.5500000000000007</v>
      </c>
      <c r="E346" s="39">
        <v>9.8000000000000007</v>
      </c>
      <c r="F346" s="39">
        <v>9.3000000000000007</v>
      </c>
      <c r="G346" s="39">
        <v>9.6</v>
      </c>
      <c r="H346" s="39">
        <v>0.05</v>
      </c>
      <c r="I346" s="39">
        <v>0.52</v>
      </c>
      <c r="J346" s="39">
        <v>9.58</v>
      </c>
      <c r="K346" s="39">
        <v>9.6</v>
      </c>
      <c r="L346" s="39">
        <v>9.65</v>
      </c>
      <c r="M346" s="40">
        <v>1511600</v>
      </c>
      <c r="N346" s="40">
        <v>14486550</v>
      </c>
      <c r="O346" s="40">
        <v>1511603</v>
      </c>
      <c r="P346" s="40">
        <v>14486580.199999999</v>
      </c>
      <c r="Q346" s="40">
        <v>578880000</v>
      </c>
      <c r="R346" s="39" t="s">
        <v>21</v>
      </c>
      <c r="S346" s="39">
        <v>0.91</v>
      </c>
      <c r="T346" s="39">
        <v>10.6</v>
      </c>
      <c r="U346" s="39">
        <v>7.29</v>
      </c>
      <c r="V346" s="39">
        <v>2.5099999999999998</v>
      </c>
      <c r="W346" s="41">
        <v>60300000</v>
      </c>
      <c r="X346" s="42">
        <v>10</v>
      </c>
      <c r="AI346" s="43" t="s">
        <v>506</v>
      </c>
    </row>
    <row r="347" spans="1:35" ht="14.4" x14ac:dyDescent="0.3">
      <c r="A347" s="43" t="s">
        <v>261</v>
      </c>
      <c r="B347" s="66" t="s">
        <v>618</v>
      </c>
      <c r="C347" s="44">
        <v>9.5500000000000007</v>
      </c>
      <c r="D347" s="44">
        <v>9.6</v>
      </c>
      <c r="E347" s="44">
        <v>9.85</v>
      </c>
      <c r="F347" s="44">
        <v>9.3000000000000007</v>
      </c>
      <c r="G347" s="44">
        <v>9.5</v>
      </c>
      <c r="H347" s="44">
        <v>-0.05</v>
      </c>
      <c r="I347" s="44">
        <v>-0.52</v>
      </c>
      <c r="J347" s="44">
        <v>9.58</v>
      </c>
      <c r="K347" s="44">
        <v>9.4499999999999993</v>
      </c>
      <c r="L347" s="44">
        <v>9.5</v>
      </c>
      <c r="M347" s="45">
        <v>1644900</v>
      </c>
      <c r="N347" s="45">
        <v>15757280</v>
      </c>
      <c r="O347" s="45">
        <v>1644935</v>
      </c>
      <c r="P347" s="45">
        <v>15757626.550000001</v>
      </c>
      <c r="Q347" s="45">
        <v>786600000</v>
      </c>
      <c r="R347" s="44" t="s">
        <v>21</v>
      </c>
      <c r="S347" s="44">
        <v>0.9</v>
      </c>
      <c r="T347" s="44">
        <v>10.61</v>
      </c>
      <c r="U347" s="44">
        <v>7.11</v>
      </c>
      <c r="V347" s="44">
        <v>1.99</v>
      </c>
      <c r="W347" s="46">
        <v>82800000</v>
      </c>
      <c r="X347" s="17">
        <v>10</v>
      </c>
      <c r="AI347" s="38" t="s">
        <v>628</v>
      </c>
    </row>
    <row r="348" spans="1:35" ht="14.4" x14ac:dyDescent="0.3">
      <c r="A348" s="38" t="s">
        <v>227</v>
      </c>
      <c r="B348" s="66" t="s">
        <v>618</v>
      </c>
      <c r="C348" s="39">
        <v>12.1</v>
      </c>
      <c r="D348" s="39">
        <v>13.2</v>
      </c>
      <c r="E348" s="39">
        <v>13.5</v>
      </c>
      <c r="F348" s="39">
        <v>11</v>
      </c>
      <c r="G348" s="39">
        <v>12.2</v>
      </c>
      <c r="H348" s="39">
        <v>0.1</v>
      </c>
      <c r="I348" s="39">
        <v>0.83</v>
      </c>
      <c r="J348" s="39">
        <v>12.42</v>
      </c>
      <c r="K348" s="39">
        <v>12.1</v>
      </c>
      <c r="L348" s="39">
        <v>12.3</v>
      </c>
      <c r="M348" s="40">
        <v>147300</v>
      </c>
      <c r="N348" s="40">
        <v>1829000</v>
      </c>
      <c r="O348" s="40">
        <v>147487</v>
      </c>
      <c r="P348" s="40">
        <v>1830925.05</v>
      </c>
      <c r="Q348" s="40">
        <v>741760000</v>
      </c>
      <c r="R348" s="39" t="s">
        <v>21</v>
      </c>
      <c r="S348" s="39">
        <v>1.06</v>
      </c>
      <c r="T348" s="39">
        <v>11.46</v>
      </c>
      <c r="U348" s="39">
        <v>6.98</v>
      </c>
      <c r="V348" s="39">
        <v>0.24</v>
      </c>
      <c r="W348" s="41">
        <v>60800000</v>
      </c>
      <c r="X348" s="42">
        <v>10</v>
      </c>
      <c r="AI348" s="43" t="s">
        <v>517</v>
      </c>
    </row>
    <row r="349" spans="1:35" ht="14.4" x14ac:dyDescent="0.3">
      <c r="A349" s="43" t="s">
        <v>294</v>
      </c>
      <c r="B349" s="66" t="s">
        <v>618</v>
      </c>
      <c r="C349" s="44">
        <v>9.1</v>
      </c>
      <c r="D349" s="44">
        <v>9.1</v>
      </c>
      <c r="E349" s="44">
        <v>10.3</v>
      </c>
      <c r="F349" s="44">
        <v>9.0500000000000007</v>
      </c>
      <c r="G349" s="44">
        <v>10.199999999999999</v>
      </c>
      <c r="H349" s="44">
        <v>1.1000000000000001</v>
      </c>
      <c r="I349" s="44">
        <v>12.09</v>
      </c>
      <c r="J349" s="44">
        <v>9.83</v>
      </c>
      <c r="K349" s="44">
        <v>10.1</v>
      </c>
      <c r="L349" s="44">
        <v>10.199999999999999</v>
      </c>
      <c r="M349" s="45">
        <v>7781500</v>
      </c>
      <c r="N349" s="45">
        <v>76505930</v>
      </c>
      <c r="O349" s="45">
        <v>7781662</v>
      </c>
      <c r="P349" s="45">
        <v>76507489.599999994</v>
      </c>
      <c r="Q349" s="45">
        <v>530400000</v>
      </c>
      <c r="R349" s="44" t="s">
        <v>21</v>
      </c>
      <c r="S349" s="44">
        <v>0.97</v>
      </c>
      <c r="T349" s="44">
        <v>10.55</v>
      </c>
      <c r="U349" s="44">
        <v>7.37</v>
      </c>
      <c r="V349" s="44">
        <v>14.96</v>
      </c>
      <c r="W349" s="46">
        <v>52000000</v>
      </c>
      <c r="X349" s="17">
        <v>10</v>
      </c>
      <c r="AI349" s="43" t="s">
        <v>68</v>
      </c>
    </row>
    <row r="350" spans="1:35" ht="14.4" x14ac:dyDescent="0.3">
      <c r="A350" s="38" t="s">
        <v>300</v>
      </c>
      <c r="B350" s="66" t="s">
        <v>618</v>
      </c>
      <c r="C350" s="39">
        <v>14.5</v>
      </c>
      <c r="D350" s="39">
        <v>14.5</v>
      </c>
      <c r="E350" s="39">
        <v>15.7</v>
      </c>
      <c r="F350" s="39">
        <v>13.3</v>
      </c>
      <c r="G350" s="39">
        <v>13.9</v>
      </c>
      <c r="H350" s="39">
        <v>-0.6</v>
      </c>
      <c r="I350" s="39">
        <v>-4.1399999999999997</v>
      </c>
      <c r="J350" s="39">
        <v>14.3</v>
      </c>
      <c r="K350" s="39">
        <v>13.8</v>
      </c>
      <c r="L350" s="39">
        <v>13.9</v>
      </c>
      <c r="M350" s="40">
        <v>16645600</v>
      </c>
      <c r="N350" s="40">
        <v>237966790</v>
      </c>
      <c r="O350" s="40">
        <v>16645677</v>
      </c>
      <c r="P350" s="40">
        <v>237967806.69999999</v>
      </c>
      <c r="Q350" s="40">
        <v>4753800000</v>
      </c>
      <c r="R350" s="39" t="s">
        <v>21</v>
      </c>
      <c r="S350" s="39">
        <v>1.25</v>
      </c>
      <c r="T350" s="39">
        <v>11.16</v>
      </c>
      <c r="U350" s="39">
        <v>7.11</v>
      </c>
      <c r="V350" s="39">
        <v>4.87</v>
      </c>
      <c r="W350" s="41">
        <v>342000000</v>
      </c>
      <c r="X350" s="42">
        <v>10</v>
      </c>
      <c r="AI350" s="38" t="s">
        <v>108</v>
      </c>
    </row>
    <row r="351" spans="1:35" ht="14.4" x14ac:dyDescent="0.3">
      <c r="A351" s="43" t="s">
        <v>319</v>
      </c>
      <c r="B351" s="66" t="s">
        <v>618</v>
      </c>
      <c r="C351" s="44">
        <v>10.5</v>
      </c>
      <c r="D351" s="44">
        <v>10.5</v>
      </c>
      <c r="E351" s="44">
        <v>11.3</v>
      </c>
      <c r="F351" s="44">
        <v>10.4</v>
      </c>
      <c r="G351" s="44">
        <v>10.6</v>
      </c>
      <c r="H351" s="44">
        <v>0.1</v>
      </c>
      <c r="I351" s="44">
        <v>0.95</v>
      </c>
      <c r="J351" s="44">
        <v>10.78</v>
      </c>
      <c r="K351" s="44">
        <v>10.6</v>
      </c>
      <c r="L351" s="44">
        <v>10.7</v>
      </c>
      <c r="M351" s="45">
        <v>23257100</v>
      </c>
      <c r="N351" s="45">
        <v>250688210</v>
      </c>
      <c r="O351" s="45">
        <v>23257197</v>
      </c>
      <c r="P351" s="45">
        <v>250689194.40000001</v>
      </c>
      <c r="Q351" s="45">
        <v>3561600000</v>
      </c>
      <c r="R351" s="44" t="s">
        <v>21</v>
      </c>
      <c r="S351" s="44">
        <v>0.97</v>
      </c>
      <c r="T351" s="44">
        <v>10.92</v>
      </c>
      <c r="U351" s="44">
        <v>3.15</v>
      </c>
      <c r="V351" s="44">
        <v>6.92</v>
      </c>
      <c r="W351" s="46">
        <v>336000000</v>
      </c>
      <c r="X351" s="17">
        <v>10</v>
      </c>
      <c r="AI351" s="43" t="s">
        <v>109</v>
      </c>
    </row>
    <row r="352" spans="1:35" ht="14.4" x14ac:dyDescent="0.3">
      <c r="A352" s="38" t="s">
        <v>320</v>
      </c>
      <c r="B352" s="66" t="s">
        <v>618</v>
      </c>
      <c r="C352" s="39">
        <v>9.65</v>
      </c>
      <c r="D352" s="39">
        <v>9.65</v>
      </c>
      <c r="E352" s="39">
        <v>10.4</v>
      </c>
      <c r="F352" s="39">
        <v>9.0500000000000007</v>
      </c>
      <c r="G352" s="39">
        <v>9.1999999999999993</v>
      </c>
      <c r="H352" s="39">
        <v>-0.45</v>
      </c>
      <c r="I352" s="39">
        <v>-4.66</v>
      </c>
      <c r="J352" s="39">
        <v>9.9</v>
      </c>
      <c r="K352" s="39">
        <v>9.15</v>
      </c>
      <c r="L352" s="39">
        <v>9.1999999999999993</v>
      </c>
      <c r="M352" s="40">
        <v>16310400</v>
      </c>
      <c r="N352" s="40">
        <v>161546020</v>
      </c>
      <c r="O352" s="40">
        <v>16310401</v>
      </c>
      <c r="P352" s="40">
        <v>161546030.90000001</v>
      </c>
      <c r="Q352" s="40">
        <v>1759960000</v>
      </c>
      <c r="R352" s="39" t="s">
        <v>21</v>
      </c>
      <c r="S352" s="39">
        <v>0.94</v>
      </c>
      <c r="T352" s="39">
        <v>9.8000000000000007</v>
      </c>
      <c r="U352" s="39">
        <v>8.6999999999999993</v>
      </c>
      <c r="V352" s="39">
        <v>8.5299999999999994</v>
      </c>
      <c r="W352" s="41">
        <v>191300000</v>
      </c>
      <c r="X352" s="42">
        <v>10</v>
      </c>
      <c r="AI352" s="38" t="s">
        <v>114</v>
      </c>
    </row>
    <row r="353" spans="1:35" ht="14.4" x14ac:dyDescent="0.3">
      <c r="A353" s="43" t="s">
        <v>321</v>
      </c>
      <c r="B353" s="66" t="s">
        <v>618</v>
      </c>
      <c r="C353" s="44">
        <v>11.5</v>
      </c>
      <c r="D353" s="44">
        <v>11.6</v>
      </c>
      <c r="E353" s="44">
        <v>12.4</v>
      </c>
      <c r="F353" s="44">
        <v>10.199999999999999</v>
      </c>
      <c r="G353" s="44">
        <v>10.9</v>
      </c>
      <c r="H353" s="44">
        <v>-0.6</v>
      </c>
      <c r="I353" s="44">
        <v>-5.22</v>
      </c>
      <c r="J353" s="44">
        <v>11.57</v>
      </c>
      <c r="K353" s="44">
        <v>10.8</v>
      </c>
      <c r="L353" s="44">
        <v>10.9</v>
      </c>
      <c r="M353" s="45">
        <v>24780600</v>
      </c>
      <c r="N353" s="45">
        <v>286718030</v>
      </c>
      <c r="O353" s="45">
        <v>25261301</v>
      </c>
      <c r="P353" s="45">
        <v>292534513</v>
      </c>
      <c r="Q353" s="45">
        <v>8687300000</v>
      </c>
      <c r="R353" s="44" t="s">
        <v>21</v>
      </c>
      <c r="S353" s="44">
        <v>1.01</v>
      </c>
      <c r="T353" s="44">
        <v>10.77</v>
      </c>
      <c r="U353" s="44">
        <v>6.81</v>
      </c>
      <c r="V353" s="44">
        <v>3.17</v>
      </c>
      <c r="W353" s="46">
        <v>797000000</v>
      </c>
      <c r="X353" s="17">
        <v>9.8658999999999999</v>
      </c>
      <c r="AI353" s="43" t="s">
        <v>127</v>
      </c>
    </row>
    <row r="354" spans="1:35" ht="14.4" x14ac:dyDescent="0.3">
      <c r="A354" s="38" t="s">
        <v>384</v>
      </c>
      <c r="B354" s="66" t="s">
        <v>618</v>
      </c>
      <c r="C354" s="39">
        <v>16.8</v>
      </c>
      <c r="D354" s="39">
        <v>16.899999999999999</v>
      </c>
      <c r="E354" s="39">
        <v>19</v>
      </c>
      <c r="F354" s="39">
        <v>16</v>
      </c>
      <c r="G354" s="39">
        <v>18.899999999999999</v>
      </c>
      <c r="H354" s="39">
        <v>2.1</v>
      </c>
      <c r="I354" s="39">
        <v>12.5</v>
      </c>
      <c r="J354" s="39">
        <v>17.68</v>
      </c>
      <c r="K354" s="39">
        <v>18.7</v>
      </c>
      <c r="L354" s="39">
        <v>18.899999999999999</v>
      </c>
      <c r="M354" s="40">
        <v>85760500</v>
      </c>
      <c r="N354" s="40">
        <v>1516473640</v>
      </c>
      <c r="O354" s="40">
        <v>90160635</v>
      </c>
      <c r="P354" s="40">
        <v>1592375923.2</v>
      </c>
      <c r="Q354" s="40">
        <v>17955000000</v>
      </c>
      <c r="R354" s="39" t="s">
        <v>21</v>
      </c>
      <c r="S354" s="39">
        <v>1.71</v>
      </c>
      <c r="T354" s="39">
        <v>11.02</v>
      </c>
      <c r="U354" s="39">
        <v>6.11</v>
      </c>
      <c r="V354" s="39">
        <v>9.49</v>
      </c>
      <c r="W354" s="41">
        <v>950000000</v>
      </c>
      <c r="X354" s="42">
        <v>9.6927000000000003</v>
      </c>
      <c r="AI354" s="38" t="s">
        <v>629</v>
      </c>
    </row>
    <row r="355" spans="1:35" ht="14.4" x14ac:dyDescent="0.3">
      <c r="A355" s="43" t="s">
        <v>393</v>
      </c>
      <c r="B355" s="66" t="s">
        <v>618</v>
      </c>
      <c r="C355" s="44">
        <v>4.5599999999999996</v>
      </c>
      <c r="D355" s="44">
        <v>4.54</v>
      </c>
      <c r="E355" s="44">
        <v>5.0999999999999996</v>
      </c>
      <c r="F355" s="44">
        <v>4.54</v>
      </c>
      <c r="G355" s="44">
        <v>4.76</v>
      </c>
      <c r="H355" s="44">
        <v>0.2</v>
      </c>
      <c r="I355" s="44">
        <v>4.3899999999999997</v>
      </c>
      <c r="J355" s="44">
        <v>4.8499999999999996</v>
      </c>
      <c r="K355" s="44">
        <v>4.76</v>
      </c>
      <c r="L355" s="44">
        <v>4.8</v>
      </c>
      <c r="M355" s="45">
        <v>1746700</v>
      </c>
      <c r="N355" s="45">
        <v>8462801</v>
      </c>
      <c r="O355" s="45">
        <v>1746722</v>
      </c>
      <c r="P355" s="45">
        <v>8462914.0999999996</v>
      </c>
      <c r="Q355" s="45">
        <v>794920000</v>
      </c>
      <c r="R355" s="44" t="s">
        <v>21</v>
      </c>
      <c r="S355" s="44">
        <v>0.56000000000000005</v>
      </c>
      <c r="T355" s="44">
        <v>8.4700000000000006</v>
      </c>
      <c r="U355" s="44" t="s">
        <v>20</v>
      </c>
      <c r="V355" s="44">
        <v>1.05</v>
      </c>
      <c r="W355" s="46">
        <v>167000000</v>
      </c>
      <c r="X355" s="17">
        <v>10</v>
      </c>
      <c r="AI355" s="43" t="s">
        <v>147</v>
      </c>
    </row>
    <row r="356" spans="1:35" ht="14.4" x14ac:dyDescent="0.3">
      <c r="A356" s="38" t="s">
        <v>396</v>
      </c>
      <c r="B356" s="66" t="s">
        <v>618</v>
      </c>
      <c r="C356" s="39">
        <v>9.9499999999999993</v>
      </c>
      <c r="D356" s="39">
        <v>10</v>
      </c>
      <c r="E356" s="39">
        <v>10.1</v>
      </c>
      <c r="F356" s="39">
        <v>9.75</v>
      </c>
      <c r="G356" s="39">
        <v>9.8000000000000007</v>
      </c>
      <c r="H356" s="39">
        <v>-0.15</v>
      </c>
      <c r="I356" s="39">
        <v>-1.51</v>
      </c>
      <c r="J356" s="39">
        <v>9.93</v>
      </c>
      <c r="K356" s="39">
        <v>9.8000000000000007</v>
      </c>
      <c r="L356" s="39">
        <v>9.9</v>
      </c>
      <c r="M356" s="40">
        <v>2232400</v>
      </c>
      <c r="N356" s="40">
        <v>22176505</v>
      </c>
      <c r="O356" s="40">
        <v>2232404</v>
      </c>
      <c r="P356" s="40">
        <v>22176545.300000001</v>
      </c>
      <c r="Q356" s="40">
        <v>661500000</v>
      </c>
      <c r="R356" s="39" t="s">
        <v>21</v>
      </c>
      <c r="S356" s="39">
        <v>0.93</v>
      </c>
      <c r="T356" s="39">
        <v>10.49</v>
      </c>
      <c r="U356" s="39">
        <v>6.89</v>
      </c>
      <c r="V356" s="39">
        <v>3.31</v>
      </c>
      <c r="W356" s="41">
        <v>67500000</v>
      </c>
      <c r="X356" s="42">
        <v>10</v>
      </c>
      <c r="AI356" s="38" t="s">
        <v>159</v>
      </c>
    </row>
    <row r="357" spans="1:35" ht="14.4" x14ac:dyDescent="0.3">
      <c r="A357" s="43" t="s">
        <v>418</v>
      </c>
      <c r="B357" s="66" t="s">
        <v>618</v>
      </c>
      <c r="C357" s="44">
        <v>12.3</v>
      </c>
      <c r="D357" s="44">
        <v>12.3</v>
      </c>
      <c r="E357" s="44">
        <v>15</v>
      </c>
      <c r="F357" s="44">
        <v>10.3</v>
      </c>
      <c r="G357" s="44">
        <v>14</v>
      </c>
      <c r="H357" s="44">
        <v>1.7</v>
      </c>
      <c r="I357" s="44">
        <v>13.82</v>
      </c>
      <c r="J357" s="44">
        <v>12.94</v>
      </c>
      <c r="K357" s="44">
        <v>12.8</v>
      </c>
      <c r="L357" s="44">
        <v>13.9</v>
      </c>
      <c r="M357" s="45">
        <v>87200</v>
      </c>
      <c r="N357" s="45">
        <v>1128280</v>
      </c>
      <c r="O357" s="45">
        <v>87207</v>
      </c>
      <c r="P357" s="45">
        <v>1128350.75</v>
      </c>
      <c r="Q357" s="45">
        <v>2744000000</v>
      </c>
      <c r="R357" s="44" t="s">
        <v>21</v>
      </c>
      <c r="S357" s="44">
        <v>15.38</v>
      </c>
      <c r="T357" s="44">
        <v>10.28</v>
      </c>
      <c r="U357" s="44">
        <v>0.32</v>
      </c>
      <c r="V357" s="44">
        <v>0.04</v>
      </c>
      <c r="W357" s="46">
        <v>196000000</v>
      </c>
      <c r="X357" s="17">
        <v>10</v>
      </c>
      <c r="AI357" s="43" t="s">
        <v>186</v>
      </c>
    </row>
    <row r="358" spans="1:35" ht="14.4" x14ac:dyDescent="0.3">
      <c r="A358" s="38" t="s">
        <v>427</v>
      </c>
      <c r="B358" s="66" t="s">
        <v>618</v>
      </c>
      <c r="C358" s="39">
        <v>11.4</v>
      </c>
      <c r="D358" s="39">
        <v>11.4</v>
      </c>
      <c r="E358" s="39">
        <v>13.2</v>
      </c>
      <c r="F358" s="39">
        <v>11.4</v>
      </c>
      <c r="G358" s="39">
        <v>12.9</v>
      </c>
      <c r="H358" s="39">
        <v>1.5</v>
      </c>
      <c r="I358" s="39">
        <v>13.16</v>
      </c>
      <c r="J358" s="39">
        <v>12.44</v>
      </c>
      <c r="K358" s="39">
        <v>12.8</v>
      </c>
      <c r="L358" s="39">
        <v>12.9</v>
      </c>
      <c r="M358" s="40">
        <v>83813500</v>
      </c>
      <c r="N358" s="40">
        <v>1042675230</v>
      </c>
      <c r="O358" s="40">
        <v>91520560</v>
      </c>
      <c r="P358" s="40">
        <v>1138241499.5</v>
      </c>
      <c r="Q358" s="40">
        <v>14829091026</v>
      </c>
      <c r="R358" s="39" t="s">
        <v>21</v>
      </c>
      <c r="S358" s="39">
        <v>1.2</v>
      </c>
      <c r="T358" s="39">
        <v>10.76</v>
      </c>
      <c r="U358" s="39">
        <v>3.23</v>
      </c>
      <c r="V358" s="39">
        <v>7.96</v>
      </c>
      <c r="W358" s="41">
        <v>1149541940</v>
      </c>
      <c r="X358" s="42">
        <v>10</v>
      </c>
      <c r="AI358" s="38" t="s">
        <v>630</v>
      </c>
    </row>
    <row r="359" spans="1:35" ht="14.4" x14ac:dyDescent="0.3">
      <c r="A359" s="43" t="s">
        <v>439</v>
      </c>
      <c r="B359" s="66" t="s">
        <v>618</v>
      </c>
      <c r="C359" s="44">
        <v>7.6</v>
      </c>
      <c r="D359" s="44">
        <v>7.5</v>
      </c>
      <c r="E359" s="44">
        <v>7.7</v>
      </c>
      <c r="F359" s="44">
        <v>6.7</v>
      </c>
      <c r="G359" s="44">
        <v>7.3</v>
      </c>
      <c r="H359" s="44">
        <v>-0.3</v>
      </c>
      <c r="I359" s="44">
        <v>-3.95</v>
      </c>
      <c r="J359" s="44">
        <v>7.45</v>
      </c>
      <c r="K359" s="44">
        <v>7.25</v>
      </c>
      <c r="L359" s="44">
        <v>7.3</v>
      </c>
      <c r="M359" s="45">
        <v>2946500</v>
      </c>
      <c r="N359" s="45">
        <v>21944550</v>
      </c>
      <c r="O359" s="45">
        <v>2946521</v>
      </c>
      <c r="P359" s="45">
        <v>21944755</v>
      </c>
      <c r="Q359" s="45">
        <v>657000000</v>
      </c>
      <c r="R359" s="44" t="s">
        <v>21</v>
      </c>
      <c r="S359" s="44">
        <v>0.73</v>
      </c>
      <c r="T359" s="44">
        <v>10.050000000000001</v>
      </c>
      <c r="U359" s="44">
        <v>6.03</v>
      </c>
      <c r="V359" s="44">
        <v>3.27</v>
      </c>
      <c r="W359" s="46">
        <v>90000000</v>
      </c>
      <c r="X359" s="17">
        <v>9.69</v>
      </c>
      <c r="AI359" s="43" t="s">
        <v>216</v>
      </c>
    </row>
    <row r="360" spans="1:35" ht="14.4" x14ac:dyDescent="0.3">
      <c r="A360" s="38" t="s">
        <v>447</v>
      </c>
      <c r="B360" s="66" t="s">
        <v>618</v>
      </c>
      <c r="C360" s="39">
        <v>15.2</v>
      </c>
      <c r="D360" s="39">
        <v>15.1</v>
      </c>
      <c r="E360" s="39">
        <v>16.100000000000001</v>
      </c>
      <c r="F360" s="39">
        <v>14.5</v>
      </c>
      <c r="G360" s="39">
        <v>15.5</v>
      </c>
      <c r="H360" s="39">
        <v>0.3</v>
      </c>
      <c r="I360" s="39">
        <v>1.97</v>
      </c>
      <c r="J360" s="39">
        <v>15.49</v>
      </c>
      <c r="K360" s="39">
        <v>15.5</v>
      </c>
      <c r="L360" s="39">
        <v>15.6</v>
      </c>
      <c r="M360" s="40">
        <v>134877500</v>
      </c>
      <c r="N360" s="40">
        <v>2089299170</v>
      </c>
      <c r="O360" s="40">
        <v>136016049</v>
      </c>
      <c r="P360" s="40">
        <v>2106611888.6199999</v>
      </c>
      <c r="Q360" s="40">
        <v>36227885384</v>
      </c>
      <c r="R360" s="39" t="s">
        <v>21</v>
      </c>
      <c r="S360" s="39">
        <v>1.38</v>
      </c>
      <c r="T360" s="39">
        <v>10.54</v>
      </c>
      <c r="U360" s="39">
        <v>3.41</v>
      </c>
      <c r="V360" s="39">
        <v>5.82</v>
      </c>
      <c r="W360" s="41">
        <v>2337282928</v>
      </c>
      <c r="X360" s="42">
        <v>10.364000000000001</v>
      </c>
      <c r="AI360" s="38" t="s">
        <v>223</v>
      </c>
    </row>
    <row r="361" spans="1:35" ht="14.4" x14ac:dyDescent="0.3">
      <c r="A361" s="43" t="s">
        <v>448</v>
      </c>
      <c r="B361" s="66" t="s">
        <v>618</v>
      </c>
      <c r="C361" s="44">
        <v>11.8</v>
      </c>
      <c r="D361" s="44">
        <v>11.8</v>
      </c>
      <c r="E361" s="44">
        <v>13.1</v>
      </c>
      <c r="F361" s="44">
        <v>11.7</v>
      </c>
      <c r="G361" s="44">
        <v>13</v>
      </c>
      <c r="H361" s="44">
        <v>1.2</v>
      </c>
      <c r="I361" s="44">
        <v>10.17</v>
      </c>
      <c r="J361" s="44">
        <v>12.52</v>
      </c>
      <c r="K361" s="44">
        <v>12.9</v>
      </c>
      <c r="L361" s="44">
        <v>13</v>
      </c>
      <c r="M361" s="45">
        <v>13154400</v>
      </c>
      <c r="N361" s="45">
        <v>164719140</v>
      </c>
      <c r="O361" s="45">
        <v>21856034</v>
      </c>
      <c r="P361" s="45">
        <v>273489118.39999998</v>
      </c>
      <c r="Q361" s="45">
        <v>5379911030</v>
      </c>
      <c r="R361" s="44" t="s">
        <v>21</v>
      </c>
      <c r="S361" s="44">
        <v>1.1599999999999999</v>
      </c>
      <c r="T361" s="44">
        <v>10.41</v>
      </c>
      <c r="U361" s="44">
        <v>3.66</v>
      </c>
      <c r="V361" s="44">
        <v>5.28</v>
      </c>
      <c r="W361" s="46">
        <v>413839310</v>
      </c>
      <c r="X361" s="17">
        <v>10</v>
      </c>
      <c r="AI361" s="43" t="s">
        <v>224</v>
      </c>
    </row>
    <row r="362" spans="1:35" ht="14.4" x14ac:dyDescent="0.3">
      <c r="A362" s="38" t="s">
        <v>456</v>
      </c>
      <c r="B362" s="66" t="s">
        <v>618</v>
      </c>
      <c r="C362" s="39">
        <v>9.5</v>
      </c>
      <c r="D362" s="39">
        <v>9.4499999999999993</v>
      </c>
      <c r="E362" s="39">
        <v>9.75</v>
      </c>
      <c r="F362" s="39">
        <v>9.3000000000000007</v>
      </c>
      <c r="G362" s="39">
        <v>9.6</v>
      </c>
      <c r="H362" s="39">
        <v>0.1</v>
      </c>
      <c r="I362" s="39">
        <v>1.05</v>
      </c>
      <c r="J362" s="39">
        <v>9.51</v>
      </c>
      <c r="K362" s="39">
        <v>9.5500000000000007</v>
      </c>
      <c r="L362" s="39">
        <v>9.6</v>
      </c>
      <c r="M362" s="40">
        <v>3960900</v>
      </c>
      <c r="N362" s="40">
        <v>37659380</v>
      </c>
      <c r="O362" s="40">
        <v>3960922</v>
      </c>
      <c r="P362" s="40">
        <v>37659592.299999997</v>
      </c>
      <c r="Q362" s="40">
        <v>681600000</v>
      </c>
      <c r="R362" s="39" t="s">
        <v>21</v>
      </c>
      <c r="S362" s="39">
        <v>0.95</v>
      </c>
      <c r="T362" s="39">
        <v>10.210000000000001</v>
      </c>
      <c r="U362" s="39">
        <v>6.83</v>
      </c>
      <c r="V362" s="39">
        <v>5.58</v>
      </c>
      <c r="W362" s="41">
        <v>71000000</v>
      </c>
      <c r="X362" s="42">
        <v>9.9</v>
      </c>
      <c r="AI362" s="38" t="s">
        <v>226</v>
      </c>
    </row>
    <row r="363" spans="1:35" ht="14.4" x14ac:dyDescent="0.3">
      <c r="A363" s="43" t="s">
        <v>468</v>
      </c>
      <c r="B363" s="66" t="s">
        <v>618</v>
      </c>
      <c r="C363" s="44">
        <v>13</v>
      </c>
      <c r="D363" s="44">
        <v>13</v>
      </c>
      <c r="E363" s="44">
        <v>16</v>
      </c>
      <c r="F363" s="44">
        <v>12.3</v>
      </c>
      <c r="G363" s="44">
        <v>15</v>
      </c>
      <c r="H363" s="44">
        <v>2</v>
      </c>
      <c r="I363" s="44">
        <v>15.38</v>
      </c>
      <c r="J363" s="44">
        <v>14.06</v>
      </c>
      <c r="K363" s="44">
        <v>14.2</v>
      </c>
      <c r="L363" s="44">
        <v>15.8</v>
      </c>
      <c r="M363" s="45">
        <v>160500</v>
      </c>
      <c r="N363" s="45">
        <v>2257320</v>
      </c>
      <c r="O363" s="45">
        <v>20460507</v>
      </c>
      <c r="P363" s="45">
        <v>306757406.19999999</v>
      </c>
      <c r="Q363" s="45">
        <v>3735000000</v>
      </c>
      <c r="R363" s="44" t="s">
        <v>21</v>
      </c>
      <c r="S363" s="44">
        <v>1.41</v>
      </c>
      <c r="T363" s="44">
        <v>10.61</v>
      </c>
      <c r="U363" s="44">
        <v>4.2699999999999996</v>
      </c>
      <c r="V363" s="44">
        <v>8.2200000000000006</v>
      </c>
      <c r="W363" s="46">
        <v>249000000</v>
      </c>
      <c r="X363" s="17">
        <v>10</v>
      </c>
      <c r="AI363" s="43" t="s">
        <v>247</v>
      </c>
    </row>
    <row r="364" spans="1:35" ht="14.4" x14ac:dyDescent="0.3">
      <c r="A364" s="38" t="s">
        <v>481</v>
      </c>
      <c r="B364" s="66" t="s">
        <v>618</v>
      </c>
      <c r="C364" s="39">
        <v>20.100000000000001</v>
      </c>
      <c r="D364" s="39">
        <v>20.100000000000001</v>
      </c>
      <c r="E364" s="39">
        <v>27</v>
      </c>
      <c r="F364" s="39">
        <v>20.100000000000001</v>
      </c>
      <c r="G364" s="39">
        <v>20.8</v>
      </c>
      <c r="H364" s="39">
        <v>0.7</v>
      </c>
      <c r="I364" s="39">
        <v>3.48</v>
      </c>
      <c r="J364" s="39">
        <v>20.76</v>
      </c>
      <c r="K364" s="39">
        <v>20.8</v>
      </c>
      <c r="L364" s="39">
        <v>21</v>
      </c>
      <c r="M364" s="40">
        <v>1083400</v>
      </c>
      <c r="N364" s="40">
        <v>22486200</v>
      </c>
      <c r="O364" s="40">
        <v>1083506</v>
      </c>
      <c r="P364" s="40">
        <v>22488359.100000001</v>
      </c>
      <c r="Q364" s="40">
        <v>3744000000</v>
      </c>
      <c r="R364" s="39" t="s">
        <v>21</v>
      </c>
      <c r="S364" s="39">
        <v>1.93</v>
      </c>
      <c r="T364" s="39">
        <v>10.76</v>
      </c>
      <c r="U364" s="39">
        <v>7.21</v>
      </c>
      <c r="V364" s="39">
        <v>0.6</v>
      </c>
      <c r="W364" s="41">
        <v>180000000</v>
      </c>
      <c r="X364" s="42">
        <v>9.9</v>
      </c>
      <c r="AI364" s="38" t="s">
        <v>249</v>
      </c>
    </row>
    <row r="365" spans="1:35" ht="14.4" x14ac:dyDescent="0.3">
      <c r="A365" s="43" t="s">
        <v>484</v>
      </c>
      <c r="B365" s="66" t="s">
        <v>618</v>
      </c>
      <c r="C365" s="44">
        <v>7.5</v>
      </c>
      <c r="D365" s="44">
        <v>7.6</v>
      </c>
      <c r="E365" s="44">
        <v>7.65</v>
      </c>
      <c r="F365" s="44">
        <v>5.4</v>
      </c>
      <c r="G365" s="44">
        <v>5.9</v>
      </c>
      <c r="H365" s="44">
        <v>-1.6</v>
      </c>
      <c r="I365" s="44">
        <v>-21.33</v>
      </c>
      <c r="J365" s="44">
        <v>7.18</v>
      </c>
      <c r="K365" s="44">
        <v>5.5</v>
      </c>
      <c r="L365" s="44">
        <v>5.9</v>
      </c>
      <c r="M365" s="45">
        <v>2339700</v>
      </c>
      <c r="N365" s="45">
        <v>16806610</v>
      </c>
      <c r="O365" s="45">
        <v>2339783</v>
      </c>
      <c r="P365" s="45">
        <v>16807193.399999999</v>
      </c>
      <c r="Q365" s="45">
        <v>614955820</v>
      </c>
      <c r="R365" s="44" t="s">
        <v>21</v>
      </c>
      <c r="S365" s="44">
        <v>0.61</v>
      </c>
      <c r="T365" s="44">
        <v>9.67</v>
      </c>
      <c r="U365" s="44">
        <v>2.29</v>
      </c>
      <c r="V365" s="44">
        <v>2.2400000000000002</v>
      </c>
      <c r="W365" s="46">
        <v>104229800</v>
      </c>
      <c r="X365" s="17">
        <v>9.923</v>
      </c>
      <c r="AI365" s="43" t="s">
        <v>254</v>
      </c>
    </row>
    <row r="366" spans="1:35" ht="14.4" x14ac:dyDescent="0.3">
      <c r="A366" s="38" t="s">
        <v>496</v>
      </c>
      <c r="B366" s="66" t="s">
        <v>618</v>
      </c>
      <c r="C366" s="39">
        <v>9.85</v>
      </c>
      <c r="D366" s="39">
        <v>9.85</v>
      </c>
      <c r="E366" s="39">
        <v>9.9499999999999993</v>
      </c>
      <c r="F366" s="39">
        <v>9.6</v>
      </c>
      <c r="G366" s="39">
        <v>9.6999999999999993</v>
      </c>
      <c r="H366" s="39">
        <v>-0.15</v>
      </c>
      <c r="I366" s="39">
        <v>-1.52</v>
      </c>
      <c r="J366" s="39">
        <v>9.82</v>
      </c>
      <c r="K366" s="39">
        <v>9.65</v>
      </c>
      <c r="L366" s="39">
        <v>9.75</v>
      </c>
      <c r="M366" s="40">
        <v>4427400</v>
      </c>
      <c r="N366" s="40">
        <v>43487285</v>
      </c>
      <c r="O366" s="40">
        <v>4427401</v>
      </c>
      <c r="P366" s="40">
        <v>43487295.299999997</v>
      </c>
      <c r="Q366" s="40">
        <v>2298900000</v>
      </c>
      <c r="R366" s="39" t="s">
        <v>21</v>
      </c>
      <c r="S366" s="39">
        <v>0.92</v>
      </c>
      <c r="T366" s="39">
        <v>10.54</v>
      </c>
      <c r="U366" s="39">
        <v>6.07</v>
      </c>
      <c r="V366" s="39">
        <v>1.87</v>
      </c>
      <c r="W366" s="41">
        <v>237000000</v>
      </c>
      <c r="X366" s="42">
        <v>10</v>
      </c>
      <c r="AI366" s="38" t="s">
        <v>255</v>
      </c>
    </row>
    <row r="367" spans="1:35" ht="14.4" x14ac:dyDescent="0.3">
      <c r="A367" s="43" t="s">
        <v>497</v>
      </c>
      <c r="B367" s="66" t="s">
        <v>618</v>
      </c>
      <c r="C367" s="44">
        <v>2.96</v>
      </c>
      <c r="D367" s="44">
        <v>2.98</v>
      </c>
      <c r="E367" s="44">
        <v>3.08</v>
      </c>
      <c r="F367" s="44">
        <v>2.62</v>
      </c>
      <c r="G367" s="44">
        <v>2.8</v>
      </c>
      <c r="H367" s="44">
        <v>-0.16</v>
      </c>
      <c r="I367" s="44">
        <v>-5.41</v>
      </c>
      <c r="J367" s="44">
        <v>2.86</v>
      </c>
      <c r="K367" s="44">
        <v>2.8</v>
      </c>
      <c r="L367" s="44">
        <v>2.94</v>
      </c>
      <c r="M367" s="45">
        <v>515500</v>
      </c>
      <c r="N367" s="45">
        <v>1476610</v>
      </c>
      <c r="O367" s="45">
        <v>515646</v>
      </c>
      <c r="P367" s="45">
        <v>1477118.6</v>
      </c>
      <c r="Q367" s="45">
        <v>238000000</v>
      </c>
      <c r="R367" s="44" t="s">
        <v>21</v>
      </c>
      <c r="S367" s="44">
        <v>0.56999999999999995</v>
      </c>
      <c r="T367" s="44">
        <v>4.92</v>
      </c>
      <c r="U367" s="44" t="s">
        <v>20</v>
      </c>
      <c r="V367" s="44">
        <v>0.61</v>
      </c>
      <c r="W367" s="46">
        <v>85000000</v>
      </c>
      <c r="X367" s="17">
        <v>9.75</v>
      </c>
      <c r="AI367" s="43" t="s">
        <v>256</v>
      </c>
    </row>
    <row r="368" spans="1:35" ht="14.4" x14ac:dyDescent="0.3">
      <c r="A368" s="38" t="s">
        <v>502</v>
      </c>
      <c r="B368" s="66" t="s">
        <v>618</v>
      </c>
      <c r="C368" s="39">
        <v>4.18</v>
      </c>
      <c r="D368" s="39">
        <v>4.0599999999999996</v>
      </c>
      <c r="E368" s="39">
        <v>5.4</v>
      </c>
      <c r="F368" s="39">
        <v>3.98</v>
      </c>
      <c r="G368" s="39">
        <v>4.0599999999999996</v>
      </c>
      <c r="H368" s="39">
        <v>-0.12</v>
      </c>
      <c r="I368" s="39">
        <v>-2.87</v>
      </c>
      <c r="J368" s="39">
        <v>4.09</v>
      </c>
      <c r="K368" s="39">
        <v>4.04</v>
      </c>
      <c r="L368" s="39">
        <v>4.08</v>
      </c>
      <c r="M368" s="40">
        <v>2398100</v>
      </c>
      <c r="N368" s="40">
        <v>9803648</v>
      </c>
      <c r="O368" s="40">
        <v>2398111</v>
      </c>
      <c r="P368" s="40">
        <v>9803698.5500000007</v>
      </c>
      <c r="Q368" s="40">
        <v>292320000</v>
      </c>
      <c r="R368" s="39" t="s">
        <v>21</v>
      </c>
      <c r="S368" s="39">
        <v>0.7</v>
      </c>
      <c r="T368" s="39">
        <v>5.91</v>
      </c>
      <c r="U368" s="39" t="s">
        <v>20</v>
      </c>
      <c r="V368" s="39">
        <v>3.33</v>
      </c>
      <c r="W368" s="41">
        <v>72000000</v>
      </c>
      <c r="X368" s="42">
        <v>8.4710000000000001</v>
      </c>
      <c r="AI368" s="38" t="s">
        <v>258</v>
      </c>
    </row>
    <row r="369" spans="1:35" ht="14.4" x14ac:dyDescent="0.3">
      <c r="A369" s="43" t="s">
        <v>518</v>
      </c>
      <c r="B369" s="66" t="s">
        <v>618</v>
      </c>
      <c r="C369" s="44">
        <v>12.2</v>
      </c>
      <c r="D369" s="44">
        <v>12</v>
      </c>
      <c r="E369" s="44">
        <v>12.2</v>
      </c>
      <c r="F369" s="44">
        <v>10.8</v>
      </c>
      <c r="G369" s="44">
        <v>11.1</v>
      </c>
      <c r="H369" s="44">
        <v>-1.1000000000000001</v>
      </c>
      <c r="I369" s="44">
        <v>-9.02</v>
      </c>
      <c r="J369" s="44">
        <v>11.5</v>
      </c>
      <c r="K369" s="44">
        <v>11.1</v>
      </c>
      <c r="L369" s="44">
        <v>11.2</v>
      </c>
      <c r="M369" s="45">
        <v>14396000</v>
      </c>
      <c r="N369" s="45">
        <v>165608740</v>
      </c>
      <c r="O369" s="45">
        <v>17362860</v>
      </c>
      <c r="P369" s="45">
        <v>200710525.19999999</v>
      </c>
      <c r="Q369" s="45">
        <v>5829720000</v>
      </c>
      <c r="R369" s="44" t="s">
        <v>21</v>
      </c>
      <c r="S369" s="44">
        <v>1.77</v>
      </c>
      <c r="T369" s="44">
        <v>10.62</v>
      </c>
      <c r="U369" s="44">
        <v>2.73</v>
      </c>
      <c r="V369" s="44">
        <v>3.31</v>
      </c>
      <c r="W369" s="46">
        <v>525200000</v>
      </c>
      <c r="X369" s="17">
        <v>10</v>
      </c>
      <c r="AI369" s="43" t="s">
        <v>261</v>
      </c>
    </row>
    <row r="370" spans="1:35" ht="14.4" x14ac:dyDescent="0.3">
      <c r="A370" s="61" t="s">
        <v>592</v>
      </c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3"/>
      <c r="V370" s="50"/>
      <c r="W370" s="51"/>
      <c r="X370" s="52"/>
      <c r="AI370" s="38" t="s">
        <v>227</v>
      </c>
    </row>
    <row r="371" spans="1:35" x14ac:dyDescent="0.3">
      <c r="A371" s="22" t="s">
        <v>593</v>
      </c>
      <c r="B371" s="20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4"/>
      <c r="V371" s="35"/>
      <c r="W371" s="36"/>
      <c r="X371" s="37"/>
      <c r="AI371" s="43" t="s">
        <v>294</v>
      </c>
    </row>
    <row r="372" spans="1:35" ht="14.4" x14ac:dyDescent="0.3">
      <c r="A372" s="38" t="s">
        <v>28</v>
      </c>
      <c r="B372" s="66" t="s">
        <v>648</v>
      </c>
      <c r="C372" s="39">
        <v>6.7</v>
      </c>
      <c r="D372" s="39">
        <v>6.7</v>
      </c>
      <c r="E372" s="39">
        <v>19.3</v>
      </c>
      <c r="F372" s="39">
        <v>6.4</v>
      </c>
      <c r="G372" s="39">
        <v>17.2</v>
      </c>
      <c r="H372" s="39">
        <v>10.5</v>
      </c>
      <c r="I372" s="39">
        <v>156.72</v>
      </c>
      <c r="J372" s="39">
        <v>12.65</v>
      </c>
      <c r="K372" s="39">
        <v>17.2</v>
      </c>
      <c r="L372" s="39">
        <v>17.3</v>
      </c>
      <c r="M372" s="40">
        <v>977507800</v>
      </c>
      <c r="N372" s="40">
        <v>12365297430</v>
      </c>
      <c r="O372" s="40">
        <v>977537140</v>
      </c>
      <c r="P372" s="40">
        <v>12365551652.700001</v>
      </c>
      <c r="Q372" s="40">
        <v>8600000000</v>
      </c>
      <c r="R372" s="39">
        <v>45.22</v>
      </c>
      <c r="S372" s="39">
        <v>5.29</v>
      </c>
      <c r="T372" s="39">
        <v>3.25</v>
      </c>
      <c r="U372" s="39">
        <v>2.62</v>
      </c>
      <c r="V372" s="39">
        <v>195.51</v>
      </c>
      <c r="W372" s="41">
        <v>500000000</v>
      </c>
      <c r="X372" s="42">
        <v>1</v>
      </c>
      <c r="AI372" s="38" t="s">
        <v>300</v>
      </c>
    </row>
    <row r="373" spans="1:35" ht="14.4" x14ac:dyDescent="0.3">
      <c r="A373" s="43" t="s">
        <v>32</v>
      </c>
      <c r="B373" s="66" t="s">
        <v>648</v>
      </c>
      <c r="C373" s="44">
        <v>1.33</v>
      </c>
      <c r="D373" s="44">
        <v>1.33</v>
      </c>
      <c r="E373" s="44">
        <v>3.02</v>
      </c>
      <c r="F373" s="44">
        <v>1.3</v>
      </c>
      <c r="G373" s="44">
        <v>2.2999999999999998</v>
      </c>
      <c r="H373" s="44">
        <v>0.97</v>
      </c>
      <c r="I373" s="44">
        <v>72.930000000000007</v>
      </c>
      <c r="J373" s="44">
        <v>2.14</v>
      </c>
      <c r="K373" s="44">
        <v>2.2799999999999998</v>
      </c>
      <c r="L373" s="44">
        <v>2.2999999999999998</v>
      </c>
      <c r="M373" s="45">
        <v>3519213300</v>
      </c>
      <c r="N373" s="45">
        <v>7542671964</v>
      </c>
      <c r="O373" s="45">
        <v>3519217917</v>
      </c>
      <c r="P373" s="45">
        <v>7542679508.5500002</v>
      </c>
      <c r="Q373" s="45">
        <v>1817399372</v>
      </c>
      <c r="R373" s="44">
        <v>12.82</v>
      </c>
      <c r="S373" s="44">
        <v>4.55</v>
      </c>
      <c r="T373" s="44">
        <v>0.51</v>
      </c>
      <c r="U373" s="44">
        <v>0.23</v>
      </c>
      <c r="V373" s="44">
        <v>445.37</v>
      </c>
      <c r="W373" s="46">
        <v>790173640</v>
      </c>
      <c r="X373" s="17">
        <v>0.8</v>
      </c>
      <c r="AI373" s="43" t="s">
        <v>319</v>
      </c>
    </row>
    <row r="374" spans="1:35" ht="14.4" x14ac:dyDescent="0.3">
      <c r="A374" s="38" t="s">
        <v>52</v>
      </c>
      <c r="B374" s="66" t="s">
        <v>648</v>
      </c>
      <c r="C374" s="39">
        <v>20.6</v>
      </c>
      <c r="D374" s="39">
        <v>20.6</v>
      </c>
      <c r="E374" s="39">
        <v>26.25</v>
      </c>
      <c r="F374" s="39">
        <v>19.5</v>
      </c>
      <c r="G374" s="39">
        <v>24.1</v>
      </c>
      <c r="H374" s="39">
        <v>3.5</v>
      </c>
      <c r="I374" s="39">
        <v>16.989999999999998</v>
      </c>
      <c r="J374" s="39">
        <v>22.71</v>
      </c>
      <c r="K374" s="39">
        <v>24</v>
      </c>
      <c r="L374" s="39">
        <v>24.1</v>
      </c>
      <c r="M374" s="40">
        <v>24544700</v>
      </c>
      <c r="N374" s="40">
        <v>557514285</v>
      </c>
      <c r="O374" s="40">
        <v>24547176</v>
      </c>
      <c r="P374" s="40">
        <v>557568218.20000005</v>
      </c>
      <c r="Q374" s="40">
        <v>12290935532.5</v>
      </c>
      <c r="R374" s="39">
        <v>15.21</v>
      </c>
      <c r="S374" s="39">
        <v>2.84</v>
      </c>
      <c r="T374" s="39">
        <v>8.4700000000000006</v>
      </c>
      <c r="U374" s="39">
        <v>3.24</v>
      </c>
      <c r="V374" s="39">
        <v>5.05</v>
      </c>
      <c r="W374" s="41">
        <v>509997325</v>
      </c>
      <c r="X374" s="42">
        <v>1</v>
      </c>
      <c r="AI374" s="38" t="s">
        <v>320</v>
      </c>
    </row>
    <row r="375" spans="1:35" ht="14.4" x14ac:dyDescent="0.3">
      <c r="A375" s="43" t="s">
        <v>53</v>
      </c>
      <c r="B375" s="66" t="s">
        <v>648</v>
      </c>
      <c r="C375" s="44">
        <v>412</v>
      </c>
      <c r="D375" s="44">
        <v>414</v>
      </c>
      <c r="E375" s="44">
        <v>426</v>
      </c>
      <c r="F375" s="44">
        <v>322</v>
      </c>
      <c r="G375" s="44">
        <v>327</v>
      </c>
      <c r="H375" s="44">
        <v>-85</v>
      </c>
      <c r="I375" s="44">
        <v>-20.63</v>
      </c>
      <c r="J375" s="44">
        <v>376.32</v>
      </c>
      <c r="K375" s="44">
        <v>327</v>
      </c>
      <c r="L375" s="44">
        <v>328</v>
      </c>
      <c r="M375" s="45">
        <v>96985600</v>
      </c>
      <c r="N375" s="45">
        <v>36497265300</v>
      </c>
      <c r="O375" s="45">
        <v>98448888</v>
      </c>
      <c r="P375" s="45">
        <v>37062764287.919998</v>
      </c>
      <c r="Q375" s="45">
        <v>88861548585</v>
      </c>
      <c r="R375" s="44">
        <v>11.77</v>
      </c>
      <c r="S375" s="44">
        <v>1.1000000000000001</v>
      </c>
      <c r="T375" s="44">
        <v>292.62</v>
      </c>
      <c r="U375" s="44">
        <v>5.59</v>
      </c>
      <c r="V375" s="44">
        <v>36.36</v>
      </c>
      <c r="W375" s="46">
        <v>271747855</v>
      </c>
      <c r="X375" s="17">
        <v>10</v>
      </c>
      <c r="AI375" s="43" t="s">
        <v>321</v>
      </c>
    </row>
    <row r="376" spans="1:35" ht="14.4" x14ac:dyDescent="0.3">
      <c r="A376" s="38" t="s">
        <v>58</v>
      </c>
      <c r="B376" s="66" t="s">
        <v>648</v>
      </c>
      <c r="C376" s="39">
        <v>31.75</v>
      </c>
      <c r="D376" s="39">
        <v>32</v>
      </c>
      <c r="E376" s="39">
        <v>40.25</v>
      </c>
      <c r="F376" s="39">
        <v>30.25</v>
      </c>
      <c r="G376" s="39">
        <v>36</v>
      </c>
      <c r="H376" s="39">
        <v>4.25</v>
      </c>
      <c r="I376" s="39">
        <v>13.39</v>
      </c>
      <c r="J376" s="39">
        <v>35.630000000000003</v>
      </c>
      <c r="K376" s="39">
        <v>35.75</v>
      </c>
      <c r="L376" s="39">
        <v>36</v>
      </c>
      <c r="M376" s="40">
        <v>447792300</v>
      </c>
      <c r="N376" s="40">
        <v>15953896475</v>
      </c>
      <c r="O376" s="40">
        <v>449703525</v>
      </c>
      <c r="P376" s="40">
        <v>16019937227.030001</v>
      </c>
      <c r="Q376" s="40">
        <v>49569233652</v>
      </c>
      <c r="R376" s="39">
        <v>12.29</v>
      </c>
      <c r="S376" s="39">
        <v>1.44</v>
      </c>
      <c r="T376" s="39">
        <v>24.94</v>
      </c>
      <c r="U376" s="39">
        <v>3.47</v>
      </c>
      <c r="V376" s="39">
        <v>32.659999999999997</v>
      </c>
      <c r="W376" s="41">
        <v>1376923157</v>
      </c>
      <c r="X376" s="42">
        <v>1</v>
      </c>
      <c r="AI376" s="38" t="s">
        <v>384</v>
      </c>
    </row>
    <row r="377" spans="1:35" ht="14.4" x14ac:dyDescent="0.3">
      <c r="A377" s="43" t="s">
        <v>120</v>
      </c>
      <c r="B377" s="66" t="s">
        <v>648</v>
      </c>
      <c r="C377" s="44">
        <v>7.35</v>
      </c>
      <c r="D377" s="44">
        <v>7.35</v>
      </c>
      <c r="E377" s="44">
        <v>19.5</v>
      </c>
      <c r="F377" s="44">
        <v>7.3</v>
      </c>
      <c r="G377" s="44">
        <v>15.6</v>
      </c>
      <c r="H377" s="44">
        <v>8.25</v>
      </c>
      <c r="I377" s="44">
        <v>112.24</v>
      </c>
      <c r="J377" s="44">
        <v>14.7</v>
      </c>
      <c r="K377" s="44">
        <v>15.6</v>
      </c>
      <c r="L377" s="44">
        <v>15.7</v>
      </c>
      <c r="M377" s="45">
        <v>3048999300</v>
      </c>
      <c r="N377" s="45">
        <v>44809011455</v>
      </c>
      <c r="O377" s="45">
        <v>3061963576</v>
      </c>
      <c r="P377" s="45">
        <v>45011637924</v>
      </c>
      <c r="Q377" s="45">
        <v>9812960445.6000004</v>
      </c>
      <c r="R377" s="44">
        <v>24.78</v>
      </c>
      <c r="S377" s="44">
        <v>5.74</v>
      </c>
      <c r="T377" s="44">
        <v>3.19</v>
      </c>
      <c r="U377" s="44">
        <v>2.0499999999999998</v>
      </c>
      <c r="V377" s="44">
        <v>501.95</v>
      </c>
      <c r="W377" s="46">
        <v>629035926</v>
      </c>
      <c r="X377" s="17">
        <v>1</v>
      </c>
      <c r="AI377" s="43" t="s">
        <v>393</v>
      </c>
    </row>
    <row r="378" spans="1:35" ht="14.4" x14ac:dyDescent="0.3">
      <c r="A378" s="38" t="s">
        <v>129</v>
      </c>
      <c r="B378" s="66" t="s">
        <v>648</v>
      </c>
      <c r="C378" s="39">
        <v>12.9</v>
      </c>
      <c r="D378" s="39">
        <v>12.9</v>
      </c>
      <c r="E378" s="39">
        <v>15.8</v>
      </c>
      <c r="F378" s="39">
        <v>12.8</v>
      </c>
      <c r="G378" s="39">
        <v>14</v>
      </c>
      <c r="H378" s="39">
        <v>1.1000000000000001</v>
      </c>
      <c r="I378" s="39">
        <v>8.5299999999999994</v>
      </c>
      <c r="J378" s="39">
        <v>14.16</v>
      </c>
      <c r="K378" s="39">
        <v>14</v>
      </c>
      <c r="L378" s="39">
        <v>14.1</v>
      </c>
      <c r="M378" s="40">
        <v>63676700</v>
      </c>
      <c r="N378" s="40">
        <v>901445570</v>
      </c>
      <c r="O378" s="40">
        <v>70799522</v>
      </c>
      <c r="P378" s="40">
        <v>993568953.20000005</v>
      </c>
      <c r="Q378" s="40">
        <v>23292152086</v>
      </c>
      <c r="R378" s="39">
        <v>18.11</v>
      </c>
      <c r="S378" s="39">
        <v>3.03</v>
      </c>
      <c r="T378" s="39">
        <v>4.62</v>
      </c>
      <c r="U378" s="39">
        <v>3.14</v>
      </c>
      <c r="V378" s="39">
        <v>4.26</v>
      </c>
      <c r="W378" s="41">
        <v>1663725149</v>
      </c>
      <c r="X378" s="42">
        <v>1</v>
      </c>
      <c r="AI378" s="38" t="s">
        <v>396</v>
      </c>
    </row>
    <row r="379" spans="1:35" ht="14.4" x14ac:dyDescent="0.3">
      <c r="A379" s="43" t="s">
        <v>132</v>
      </c>
      <c r="B379" s="66" t="s">
        <v>648</v>
      </c>
      <c r="C379" s="44">
        <v>151</v>
      </c>
      <c r="D379" s="44">
        <v>151</v>
      </c>
      <c r="E379" s="44">
        <v>167</v>
      </c>
      <c r="F379" s="44">
        <v>145.5</v>
      </c>
      <c r="G379" s="44">
        <v>153.5</v>
      </c>
      <c r="H379" s="44">
        <v>2.5</v>
      </c>
      <c r="I379" s="44">
        <v>1.66</v>
      </c>
      <c r="J379" s="44">
        <v>152.91999999999999</v>
      </c>
      <c r="K379" s="44">
        <v>153</v>
      </c>
      <c r="L379" s="44">
        <v>153.5</v>
      </c>
      <c r="M379" s="45">
        <v>60540000</v>
      </c>
      <c r="N379" s="45">
        <v>9257802150</v>
      </c>
      <c r="O379" s="45">
        <v>61669513</v>
      </c>
      <c r="P379" s="45">
        <v>9430998513.0900002</v>
      </c>
      <c r="Q379" s="45">
        <v>80812377500</v>
      </c>
      <c r="R379" s="44">
        <v>7.03</v>
      </c>
      <c r="S379" s="44">
        <v>1.22</v>
      </c>
      <c r="T379" s="44">
        <v>125.35</v>
      </c>
      <c r="U379" s="44">
        <v>3.91</v>
      </c>
      <c r="V379" s="44">
        <v>11.73</v>
      </c>
      <c r="W379" s="46">
        <v>526465000</v>
      </c>
      <c r="X379" s="17">
        <v>10</v>
      </c>
      <c r="AI379" s="43" t="s">
        <v>418</v>
      </c>
    </row>
    <row r="380" spans="1:35" ht="14.4" x14ac:dyDescent="0.3">
      <c r="A380" s="38" t="s">
        <v>137</v>
      </c>
      <c r="B380" s="66" t="s">
        <v>648</v>
      </c>
      <c r="C380" s="39">
        <v>10.1</v>
      </c>
      <c r="D380" s="39">
        <v>10.199999999999999</v>
      </c>
      <c r="E380" s="39">
        <v>11.8</v>
      </c>
      <c r="F380" s="39">
        <v>9</v>
      </c>
      <c r="G380" s="39">
        <v>9.15</v>
      </c>
      <c r="H380" s="39">
        <v>-0.95</v>
      </c>
      <c r="I380" s="39">
        <v>-9.41</v>
      </c>
      <c r="J380" s="39">
        <v>10.58</v>
      </c>
      <c r="K380" s="39">
        <v>9.15</v>
      </c>
      <c r="L380" s="39">
        <v>9.1999999999999993</v>
      </c>
      <c r="M380" s="40">
        <v>1446459400</v>
      </c>
      <c r="N380" s="40">
        <v>15298536955</v>
      </c>
      <c r="O380" s="40">
        <v>1449371456</v>
      </c>
      <c r="P380" s="40">
        <v>15329037367.26</v>
      </c>
      <c r="Q380" s="40">
        <v>31666850700</v>
      </c>
      <c r="R380" s="39" t="s">
        <v>21</v>
      </c>
      <c r="S380" s="39">
        <v>1.33</v>
      </c>
      <c r="T380" s="39">
        <v>6.87</v>
      </c>
      <c r="U380" s="39">
        <v>0.55000000000000004</v>
      </c>
      <c r="V380" s="39">
        <v>41.88</v>
      </c>
      <c r="W380" s="41">
        <v>3460858000</v>
      </c>
      <c r="X380" s="42">
        <v>4.9337999999999997</v>
      </c>
      <c r="AI380" s="38" t="s">
        <v>427</v>
      </c>
    </row>
    <row r="381" spans="1:35" ht="14.4" x14ac:dyDescent="0.3">
      <c r="A381" s="43" t="s">
        <v>157</v>
      </c>
      <c r="B381" s="66" t="s">
        <v>648</v>
      </c>
      <c r="C381" s="44">
        <v>77.5</v>
      </c>
      <c r="D381" s="44">
        <v>79</v>
      </c>
      <c r="E381" s="44">
        <v>86.5</v>
      </c>
      <c r="F381" s="44">
        <v>70</v>
      </c>
      <c r="G381" s="44">
        <v>73.5</v>
      </c>
      <c r="H381" s="44">
        <v>-4</v>
      </c>
      <c r="I381" s="44">
        <v>-5.16</v>
      </c>
      <c r="J381" s="44">
        <v>78.180000000000007</v>
      </c>
      <c r="K381" s="44">
        <v>73.5</v>
      </c>
      <c r="L381" s="44">
        <v>73.75</v>
      </c>
      <c r="M381" s="45">
        <v>86372700</v>
      </c>
      <c r="N381" s="45">
        <v>6752358725</v>
      </c>
      <c r="O381" s="45">
        <v>95512759</v>
      </c>
      <c r="P381" s="45">
        <v>7468152369.2799997</v>
      </c>
      <c r="Q381" s="45">
        <v>107520580072.5</v>
      </c>
      <c r="R381" s="44">
        <v>16.54</v>
      </c>
      <c r="S381" s="44">
        <v>2.77</v>
      </c>
      <c r="T381" s="44">
        <v>26.58</v>
      </c>
      <c r="U381" s="44">
        <v>2.87</v>
      </c>
      <c r="V381" s="44">
        <v>6.53</v>
      </c>
      <c r="W381" s="46">
        <v>1462865035</v>
      </c>
      <c r="X381" s="17">
        <v>10</v>
      </c>
      <c r="AI381" s="43" t="s">
        <v>439</v>
      </c>
    </row>
    <row r="382" spans="1:35" ht="14.4" x14ac:dyDescent="0.3">
      <c r="A382" s="38" t="s">
        <v>163</v>
      </c>
      <c r="B382" s="66" t="s">
        <v>648</v>
      </c>
      <c r="C382" s="39">
        <v>22.8</v>
      </c>
      <c r="D382" s="39">
        <v>23.2</v>
      </c>
      <c r="E382" s="39">
        <v>39</v>
      </c>
      <c r="F382" s="39">
        <v>22.5</v>
      </c>
      <c r="G382" s="39">
        <v>26.75</v>
      </c>
      <c r="H382" s="39">
        <v>3.95</v>
      </c>
      <c r="I382" s="39">
        <v>17.32</v>
      </c>
      <c r="J382" s="39">
        <v>28.46</v>
      </c>
      <c r="K382" s="39">
        <v>26.75</v>
      </c>
      <c r="L382" s="39">
        <v>27</v>
      </c>
      <c r="M382" s="40">
        <v>380551400</v>
      </c>
      <c r="N382" s="40">
        <v>10829524300</v>
      </c>
      <c r="O382" s="40">
        <v>380560728</v>
      </c>
      <c r="P382" s="40">
        <v>10829786364.4</v>
      </c>
      <c r="Q382" s="40">
        <v>17654998100.75</v>
      </c>
      <c r="R382" s="39">
        <v>16.64</v>
      </c>
      <c r="S382" s="39">
        <v>6.62</v>
      </c>
      <c r="T382" s="39">
        <v>3.37</v>
      </c>
      <c r="U382" s="39">
        <v>0.15</v>
      </c>
      <c r="V382" s="39">
        <v>81.61</v>
      </c>
      <c r="W382" s="41">
        <v>659999929</v>
      </c>
      <c r="X382" s="42">
        <v>1</v>
      </c>
      <c r="AI382" s="38" t="s">
        <v>447</v>
      </c>
    </row>
    <row r="383" spans="1:35" ht="14.4" x14ac:dyDescent="0.3">
      <c r="A383" s="43" t="s">
        <v>180</v>
      </c>
      <c r="B383" s="66" t="s">
        <v>648</v>
      </c>
      <c r="C383" s="44">
        <v>4.12</v>
      </c>
      <c r="D383" s="44">
        <v>4.16</v>
      </c>
      <c r="E383" s="44">
        <v>4.66</v>
      </c>
      <c r="F383" s="44">
        <v>3.76</v>
      </c>
      <c r="G383" s="44">
        <v>3.96</v>
      </c>
      <c r="H383" s="44">
        <v>-0.16</v>
      </c>
      <c r="I383" s="44">
        <v>-3.88</v>
      </c>
      <c r="J383" s="44">
        <v>4.25</v>
      </c>
      <c r="K383" s="44">
        <v>3.96</v>
      </c>
      <c r="L383" s="44">
        <v>3.98</v>
      </c>
      <c r="M383" s="45">
        <v>6193506100</v>
      </c>
      <c r="N383" s="45">
        <v>26345136078</v>
      </c>
      <c r="O383" s="45">
        <v>6196022810</v>
      </c>
      <c r="P383" s="45">
        <v>26355553311.790001</v>
      </c>
      <c r="Q383" s="45">
        <v>80920300214.160004</v>
      </c>
      <c r="R383" s="44" t="s">
        <v>21</v>
      </c>
      <c r="S383" s="44">
        <v>1.06</v>
      </c>
      <c r="T383" s="44">
        <v>3.75</v>
      </c>
      <c r="U383" s="44">
        <v>2.02</v>
      </c>
      <c r="V383" s="44">
        <v>30.32</v>
      </c>
      <c r="W383" s="46">
        <v>20434419246</v>
      </c>
      <c r="X383" s="17">
        <v>1</v>
      </c>
      <c r="AI383" s="43" t="s">
        <v>448</v>
      </c>
    </row>
    <row r="384" spans="1:35" ht="14.4" x14ac:dyDescent="0.3">
      <c r="A384" s="38" t="s">
        <v>211</v>
      </c>
      <c r="B384" s="66" t="s">
        <v>648</v>
      </c>
      <c r="C384" s="39">
        <v>23.1</v>
      </c>
      <c r="D384" s="39">
        <v>23.1</v>
      </c>
      <c r="E384" s="39">
        <v>26.25</v>
      </c>
      <c r="F384" s="39">
        <v>15</v>
      </c>
      <c r="G384" s="39">
        <v>15.3</v>
      </c>
      <c r="H384" s="39">
        <v>-7.8</v>
      </c>
      <c r="I384" s="39">
        <v>-33.770000000000003</v>
      </c>
      <c r="J384" s="39">
        <v>23.62</v>
      </c>
      <c r="K384" s="39">
        <v>15.2</v>
      </c>
      <c r="L384" s="39">
        <v>15.3</v>
      </c>
      <c r="M384" s="40">
        <v>102138400</v>
      </c>
      <c r="N384" s="40">
        <v>2412202365</v>
      </c>
      <c r="O384" s="40">
        <v>102526425</v>
      </c>
      <c r="P384" s="40">
        <v>2421196696.1500001</v>
      </c>
      <c r="Q384" s="40">
        <v>5355000000</v>
      </c>
      <c r="R384" s="39">
        <v>8.77</v>
      </c>
      <c r="S384" s="39">
        <v>2.2200000000000002</v>
      </c>
      <c r="T384" s="39">
        <v>6.88</v>
      </c>
      <c r="U384" s="39">
        <v>4.3600000000000003</v>
      </c>
      <c r="V384" s="39">
        <v>29.3</v>
      </c>
      <c r="W384" s="41">
        <v>350000000</v>
      </c>
      <c r="X384" s="42">
        <v>1</v>
      </c>
      <c r="AI384" s="38" t="s">
        <v>456</v>
      </c>
    </row>
    <row r="385" spans="1:35" ht="14.4" x14ac:dyDescent="0.3">
      <c r="A385" s="43" t="s">
        <v>239</v>
      </c>
      <c r="B385" s="66" t="s">
        <v>648</v>
      </c>
      <c r="C385" s="44">
        <v>6.95</v>
      </c>
      <c r="D385" s="44">
        <v>7</v>
      </c>
      <c r="E385" s="44">
        <v>24.4</v>
      </c>
      <c r="F385" s="44">
        <v>6.95</v>
      </c>
      <c r="G385" s="44">
        <v>16.3</v>
      </c>
      <c r="H385" s="44">
        <v>9.35</v>
      </c>
      <c r="I385" s="44">
        <v>134.53</v>
      </c>
      <c r="J385" s="44">
        <v>15.84</v>
      </c>
      <c r="K385" s="44">
        <v>16.3</v>
      </c>
      <c r="L385" s="44">
        <v>16.399999999999999</v>
      </c>
      <c r="M385" s="45">
        <v>3057357000</v>
      </c>
      <c r="N385" s="45">
        <v>48421028630</v>
      </c>
      <c r="O385" s="45">
        <v>3058295274</v>
      </c>
      <c r="P385" s="45">
        <v>48435224035.25</v>
      </c>
      <c r="Q385" s="45">
        <v>7752168214.6000004</v>
      </c>
      <c r="R385" s="44">
        <v>16.95</v>
      </c>
      <c r="S385" s="44">
        <v>4.8600000000000003</v>
      </c>
      <c r="T385" s="44">
        <v>3.36</v>
      </c>
      <c r="U385" s="44" t="s">
        <v>20</v>
      </c>
      <c r="V385" s="44">
        <v>643.05999999999995</v>
      </c>
      <c r="W385" s="46">
        <v>475593142</v>
      </c>
      <c r="X385" s="17">
        <v>10</v>
      </c>
      <c r="AI385" s="43" t="s">
        <v>468</v>
      </c>
    </row>
    <row r="386" spans="1:35" ht="14.4" x14ac:dyDescent="0.3">
      <c r="A386" s="38" t="s">
        <v>314</v>
      </c>
      <c r="B386" s="66" t="s">
        <v>648</v>
      </c>
      <c r="C386" s="39">
        <v>332</v>
      </c>
      <c r="D386" s="39">
        <v>335</v>
      </c>
      <c r="E386" s="39">
        <v>368</v>
      </c>
      <c r="F386" s="39">
        <v>305</v>
      </c>
      <c r="G386" s="39">
        <v>335</v>
      </c>
      <c r="H386" s="39">
        <v>3</v>
      </c>
      <c r="I386" s="39">
        <v>0.9</v>
      </c>
      <c r="J386" s="39">
        <v>337.48</v>
      </c>
      <c r="K386" s="39">
        <v>335</v>
      </c>
      <c r="L386" s="39">
        <v>336</v>
      </c>
      <c r="M386" s="40">
        <v>450347200</v>
      </c>
      <c r="N386" s="40">
        <v>151984819100</v>
      </c>
      <c r="O386" s="40">
        <v>459201405</v>
      </c>
      <c r="P386" s="40">
        <v>154988910675.29001</v>
      </c>
      <c r="Q386" s="40">
        <v>956860374375</v>
      </c>
      <c r="R386" s="39">
        <v>9.26</v>
      </c>
      <c r="S386" s="39">
        <v>1.52</v>
      </c>
      <c r="T386" s="39">
        <v>220.48</v>
      </c>
      <c r="U386" s="39">
        <v>3.88</v>
      </c>
      <c r="V386" s="39">
        <v>16.2</v>
      </c>
      <c r="W386" s="41">
        <v>2856299625</v>
      </c>
      <c r="X386" s="42">
        <v>10</v>
      </c>
      <c r="AI386" s="38" t="s">
        <v>481</v>
      </c>
    </row>
    <row r="387" spans="1:35" ht="14.4" x14ac:dyDescent="0.3">
      <c r="A387" s="43" t="s">
        <v>315</v>
      </c>
      <c r="B387" s="66" t="s">
        <v>648</v>
      </c>
      <c r="C387" s="44">
        <v>164</v>
      </c>
      <c r="D387" s="44">
        <v>165</v>
      </c>
      <c r="E387" s="44">
        <v>173</v>
      </c>
      <c r="F387" s="44">
        <v>141</v>
      </c>
      <c r="G387" s="44">
        <v>159</v>
      </c>
      <c r="H387" s="44">
        <v>-5</v>
      </c>
      <c r="I387" s="44">
        <v>-3.05</v>
      </c>
      <c r="J387" s="44">
        <v>157.97</v>
      </c>
      <c r="K387" s="44">
        <v>158.5</v>
      </c>
      <c r="L387" s="44">
        <v>159</v>
      </c>
      <c r="M387" s="45">
        <v>533602400</v>
      </c>
      <c r="N387" s="45">
        <v>84295336450</v>
      </c>
      <c r="O387" s="45">
        <v>548209431</v>
      </c>
      <c r="P387" s="45">
        <v>86629214971.809998</v>
      </c>
      <c r="Q387" s="45">
        <v>631227678600</v>
      </c>
      <c r="R387" s="44">
        <v>10.65</v>
      </c>
      <c r="S387" s="44">
        <v>1.96</v>
      </c>
      <c r="T387" s="44">
        <v>80.98</v>
      </c>
      <c r="U387" s="44">
        <v>3.36</v>
      </c>
      <c r="V387" s="44">
        <v>13.88</v>
      </c>
      <c r="W387" s="46">
        <v>3969985400</v>
      </c>
      <c r="X387" s="17">
        <v>1</v>
      </c>
      <c r="AI387" s="43" t="s">
        <v>484</v>
      </c>
    </row>
    <row r="388" spans="1:35" ht="14.4" x14ac:dyDescent="0.3">
      <c r="A388" s="38" t="s">
        <v>324</v>
      </c>
      <c r="B388" s="66" t="s">
        <v>648</v>
      </c>
      <c r="C388" s="39">
        <v>59.75</v>
      </c>
      <c r="D388" s="39">
        <v>60</v>
      </c>
      <c r="E388" s="39">
        <v>64.5</v>
      </c>
      <c r="F388" s="39">
        <v>56</v>
      </c>
      <c r="G388" s="39">
        <v>56.75</v>
      </c>
      <c r="H388" s="39">
        <v>-3</v>
      </c>
      <c r="I388" s="39">
        <v>-5.0199999999999996</v>
      </c>
      <c r="J388" s="39">
        <v>60.38</v>
      </c>
      <c r="K388" s="39">
        <v>56.5</v>
      </c>
      <c r="L388" s="39">
        <v>56.75</v>
      </c>
      <c r="M388" s="40">
        <v>118309300</v>
      </c>
      <c r="N388" s="40">
        <v>7143822525</v>
      </c>
      <c r="O388" s="40">
        <v>122617779</v>
      </c>
      <c r="P388" s="40">
        <v>7403395428.75</v>
      </c>
      <c r="Q388" s="40">
        <v>82287500000</v>
      </c>
      <c r="R388" s="39">
        <v>9.89</v>
      </c>
      <c r="S388" s="39">
        <v>1.53</v>
      </c>
      <c r="T388" s="39">
        <v>37.200000000000003</v>
      </c>
      <c r="U388" s="39">
        <v>4</v>
      </c>
      <c r="V388" s="39">
        <v>8.49</v>
      </c>
      <c r="W388" s="41">
        <v>1450000000</v>
      </c>
      <c r="X388" s="42">
        <v>10</v>
      </c>
      <c r="AI388" s="38" t="s">
        <v>496</v>
      </c>
    </row>
    <row r="389" spans="1:35" ht="14.4" x14ac:dyDescent="0.3">
      <c r="A389" s="43" t="s">
        <v>333</v>
      </c>
      <c r="B389" s="66" t="s">
        <v>648</v>
      </c>
      <c r="C389" s="44">
        <v>1.42</v>
      </c>
      <c r="D389" s="44">
        <v>1.43</v>
      </c>
      <c r="E389" s="44">
        <v>2.3199999999999998</v>
      </c>
      <c r="F389" s="44">
        <v>1.1499999999999999</v>
      </c>
      <c r="G389" s="44">
        <v>1.69</v>
      </c>
      <c r="H389" s="44">
        <v>0.27</v>
      </c>
      <c r="I389" s="44">
        <v>19.010000000000002</v>
      </c>
      <c r="J389" s="44">
        <v>1.74</v>
      </c>
      <c r="K389" s="44">
        <v>1.69</v>
      </c>
      <c r="L389" s="44">
        <v>1.7</v>
      </c>
      <c r="M389" s="45">
        <v>1162930500</v>
      </c>
      <c r="N389" s="45">
        <v>2023767464</v>
      </c>
      <c r="O389" s="45">
        <v>1162932297</v>
      </c>
      <c r="P389" s="45">
        <v>2023770218.9200001</v>
      </c>
      <c r="Q389" s="45">
        <v>895480687.00999999</v>
      </c>
      <c r="R389" s="44" t="s">
        <v>21</v>
      </c>
      <c r="S389" s="44">
        <v>1.07</v>
      </c>
      <c r="T389" s="44">
        <v>1.59</v>
      </c>
      <c r="U389" s="44">
        <v>55.62</v>
      </c>
      <c r="V389" s="44">
        <v>219.47</v>
      </c>
      <c r="W389" s="46">
        <v>529870229</v>
      </c>
      <c r="X389" s="17">
        <v>1</v>
      </c>
      <c r="AI389" s="43" t="s">
        <v>497</v>
      </c>
    </row>
    <row r="390" spans="1:35" ht="14.4" x14ac:dyDescent="0.3">
      <c r="A390" s="38" t="s">
        <v>351</v>
      </c>
      <c r="B390" s="66" t="s">
        <v>648</v>
      </c>
      <c r="C390" s="39">
        <v>7.1</v>
      </c>
      <c r="D390" s="39">
        <v>7.15</v>
      </c>
      <c r="E390" s="39">
        <v>7.75</v>
      </c>
      <c r="F390" s="39">
        <v>5.0999999999999996</v>
      </c>
      <c r="G390" s="39">
        <v>5.95</v>
      </c>
      <c r="H390" s="39">
        <v>-1.1499999999999999</v>
      </c>
      <c r="I390" s="39">
        <v>-16.2</v>
      </c>
      <c r="J390" s="39">
        <v>6.93</v>
      </c>
      <c r="K390" s="39">
        <v>5.9</v>
      </c>
      <c r="L390" s="39">
        <v>5.95</v>
      </c>
      <c r="M390" s="40">
        <v>31707300</v>
      </c>
      <c r="N390" s="40">
        <v>219613375</v>
      </c>
      <c r="O390" s="40">
        <v>31707746</v>
      </c>
      <c r="P390" s="40">
        <v>219616625.90000001</v>
      </c>
      <c r="Q390" s="40">
        <v>5682250000</v>
      </c>
      <c r="R390" s="39">
        <v>19.100000000000001</v>
      </c>
      <c r="S390" s="39">
        <v>2.39</v>
      </c>
      <c r="T390" s="39">
        <v>2.4900000000000002</v>
      </c>
      <c r="U390" s="39">
        <v>3.03</v>
      </c>
      <c r="V390" s="39">
        <v>3.32</v>
      </c>
      <c r="W390" s="41">
        <v>955000000</v>
      </c>
      <c r="X390" s="42">
        <v>1</v>
      </c>
      <c r="AI390" s="38" t="s">
        <v>502</v>
      </c>
    </row>
    <row r="391" spans="1:35" ht="14.4" x14ac:dyDescent="0.3">
      <c r="A391" s="43" t="s">
        <v>361</v>
      </c>
      <c r="B391" s="66" t="s">
        <v>648</v>
      </c>
      <c r="C391" s="44">
        <v>13.8</v>
      </c>
      <c r="D391" s="44">
        <v>13.9</v>
      </c>
      <c r="E391" s="44">
        <v>15.1</v>
      </c>
      <c r="F391" s="44">
        <v>11.6</v>
      </c>
      <c r="G391" s="44">
        <v>11.7</v>
      </c>
      <c r="H391" s="44">
        <v>-2.1</v>
      </c>
      <c r="I391" s="44">
        <v>-15.22</v>
      </c>
      <c r="J391" s="44">
        <v>13.85</v>
      </c>
      <c r="K391" s="44">
        <v>11.7</v>
      </c>
      <c r="L391" s="44">
        <v>11.8</v>
      </c>
      <c r="M391" s="45">
        <v>216727800</v>
      </c>
      <c r="N391" s="45">
        <v>3001132930</v>
      </c>
      <c r="O391" s="45">
        <v>216728159</v>
      </c>
      <c r="P391" s="45">
        <v>3001137627.5</v>
      </c>
      <c r="Q391" s="45">
        <v>10751498550</v>
      </c>
      <c r="R391" s="44">
        <v>153.24</v>
      </c>
      <c r="S391" s="44">
        <v>1.52</v>
      </c>
      <c r="T391" s="44">
        <v>7.68</v>
      </c>
      <c r="U391" s="44">
        <v>3.42</v>
      </c>
      <c r="V391" s="44">
        <v>23.23</v>
      </c>
      <c r="W391" s="46">
        <v>918931500</v>
      </c>
      <c r="X391" s="17">
        <v>1</v>
      </c>
      <c r="AI391" s="43" t="s">
        <v>518</v>
      </c>
    </row>
    <row r="392" spans="1:35" ht="14.4" x14ac:dyDescent="0.3">
      <c r="A392" s="38" t="s">
        <v>378</v>
      </c>
      <c r="B392" s="66" t="s">
        <v>648</v>
      </c>
      <c r="C392" s="39">
        <v>3.2</v>
      </c>
      <c r="D392" s="39">
        <v>3.24</v>
      </c>
      <c r="E392" s="39">
        <v>9.9</v>
      </c>
      <c r="F392" s="39">
        <v>3.12</v>
      </c>
      <c r="G392" s="39">
        <v>8</v>
      </c>
      <c r="H392" s="39">
        <v>4.8</v>
      </c>
      <c r="I392" s="39">
        <v>150</v>
      </c>
      <c r="J392" s="39">
        <v>7.12</v>
      </c>
      <c r="K392" s="39">
        <v>8</v>
      </c>
      <c r="L392" s="39">
        <v>8.0500000000000007</v>
      </c>
      <c r="M392" s="40">
        <v>4395896200</v>
      </c>
      <c r="N392" s="40">
        <v>31299810974</v>
      </c>
      <c r="O392" s="40">
        <v>4405914560</v>
      </c>
      <c r="P392" s="40">
        <v>31334914392.650002</v>
      </c>
      <c r="Q392" s="40">
        <v>3956997784</v>
      </c>
      <c r="R392" s="39">
        <v>20.27</v>
      </c>
      <c r="S392" s="39">
        <v>2.73</v>
      </c>
      <c r="T392" s="39">
        <v>2.94</v>
      </c>
      <c r="U392" s="39">
        <v>0.56999999999999995</v>
      </c>
      <c r="V392" s="39">
        <v>928.37</v>
      </c>
      <c r="W392" s="41">
        <v>494624723</v>
      </c>
      <c r="X392" s="42">
        <v>1</v>
      </c>
      <c r="AI392" s="38" t="s">
        <v>28</v>
      </c>
    </row>
    <row r="393" spans="1:35" ht="14.4" x14ac:dyDescent="0.3">
      <c r="A393" s="43" t="s">
        <v>383</v>
      </c>
      <c r="B393" s="66" t="s">
        <v>648</v>
      </c>
      <c r="C393" s="44">
        <v>17.899999999999999</v>
      </c>
      <c r="D393" s="44">
        <v>18.2</v>
      </c>
      <c r="E393" s="44">
        <v>35.25</v>
      </c>
      <c r="F393" s="44">
        <v>17.2</v>
      </c>
      <c r="G393" s="44">
        <v>33.25</v>
      </c>
      <c r="H393" s="44">
        <v>15.35</v>
      </c>
      <c r="I393" s="44">
        <v>85.75</v>
      </c>
      <c r="J393" s="44">
        <v>25.9</v>
      </c>
      <c r="K393" s="44">
        <v>33</v>
      </c>
      <c r="L393" s="44">
        <v>33.25</v>
      </c>
      <c r="M393" s="45">
        <v>546308400</v>
      </c>
      <c r="N393" s="45">
        <v>14149112495</v>
      </c>
      <c r="O393" s="45">
        <v>546322822</v>
      </c>
      <c r="P393" s="45">
        <v>14149440544</v>
      </c>
      <c r="Q393" s="45">
        <v>18620000000</v>
      </c>
      <c r="R393" s="44">
        <v>473.03</v>
      </c>
      <c r="S393" s="44">
        <v>10.15</v>
      </c>
      <c r="T393" s="44">
        <v>3.28</v>
      </c>
      <c r="U393" s="44" t="s">
        <v>20</v>
      </c>
      <c r="V393" s="44">
        <v>97.66</v>
      </c>
      <c r="W393" s="46">
        <v>560000000</v>
      </c>
      <c r="X393" s="17">
        <v>1</v>
      </c>
      <c r="AI393" s="43" t="s">
        <v>32</v>
      </c>
    </row>
    <row r="394" spans="1:35" ht="14.4" x14ac:dyDescent="0.3">
      <c r="A394" s="38" t="s">
        <v>404</v>
      </c>
      <c r="B394" s="66" t="s">
        <v>648</v>
      </c>
      <c r="C394" s="39">
        <v>3.3</v>
      </c>
      <c r="D394" s="39">
        <v>3.34</v>
      </c>
      <c r="E394" s="39">
        <v>7.4</v>
      </c>
      <c r="F394" s="39">
        <v>3.3</v>
      </c>
      <c r="G394" s="39">
        <v>5.85</v>
      </c>
      <c r="H394" s="39">
        <v>2.5499999999999998</v>
      </c>
      <c r="I394" s="39">
        <v>77.27</v>
      </c>
      <c r="J394" s="39">
        <v>5.46</v>
      </c>
      <c r="K394" s="39">
        <v>5.85</v>
      </c>
      <c r="L394" s="39">
        <v>5.9</v>
      </c>
      <c r="M394" s="40">
        <v>9738065300</v>
      </c>
      <c r="N394" s="40">
        <v>53135559786</v>
      </c>
      <c r="O394" s="40">
        <v>9739089854</v>
      </c>
      <c r="P394" s="40">
        <v>53142204102.209999</v>
      </c>
      <c r="Q394" s="40">
        <v>6435000000</v>
      </c>
      <c r="R394" s="39">
        <v>6.22</v>
      </c>
      <c r="S394" s="39">
        <v>2.4</v>
      </c>
      <c r="T394" s="39">
        <v>2.44</v>
      </c>
      <c r="U394" s="39">
        <v>1.98</v>
      </c>
      <c r="V394" s="39">
        <v>885.37</v>
      </c>
      <c r="W394" s="41">
        <v>1100000000</v>
      </c>
      <c r="X394" s="42">
        <v>1</v>
      </c>
      <c r="AI394" s="38" t="s">
        <v>52</v>
      </c>
    </row>
    <row r="395" spans="1:35" ht="14.4" x14ac:dyDescent="0.3">
      <c r="A395" s="43" t="s">
        <v>416</v>
      </c>
      <c r="B395" s="66" t="s">
        <v>648</v>
      </c>
      <c r="C395" s="44">
        <v>2.48</v>
      </c>
      <c r="D395" s="44">
        <v>2.5</v>
      </c>
      <c r="E395" s="44">
        <v>2.56</v>
      </c>
      <c r="F395" s="44">
        <v>1.68</v>
      </c>
      <c r="G395" s="44">
        <v>1.73</v>
      </c>
      <c r="H395" s="44">
        <v>-0.75</v>
      </c>
      <c r="I395" s="44">
        <v>-30.24</v>
      </c>
      <c r="J395" s="44">
        <v>2.19</v>
      </c>
      <c r="K395" s="44">
        <v>1.72</v>
      </c>
      <c r="L395" s="44">
        <v>1.73</v>
      </c>
      <c r="M395" s="45">
        <v>1759302600</v>
      </c>
      <c r="N395" s="45">
        <v>3850440728</v>
      </c>
      <c r="O395" s="45">
        <v>1759303982</v>
      </c>
      <c r="P395" s="45">
        <v>3850443721.4200001</v>
      </c>
      <c r="Q395" s="45">
        <v>2047212969.54</v>
      </c>
      <c r="R395" s="44">
        <v>230.31</v>
      </c>
      <c r="S395" s="44">
        <v>2.59</v>
      </c>
      <c r="T395" s="44">
        <v>0.84</v>
      </c>
      <c r="U395" s="44" t="s">
        <v>20</v>
      </c>
      <c r="V395" s="44">
        <v>157.03</v>
      </c>
      <c r="W395" s="46">
        <v>1183360098</v>
      </c>
      <c r="X395" s="17">
        <v>0.5</v>
      </c>
      <c r="AI395" s="43" t="s">
        <v>53</v>
      </c>
    </row>
    <row r="396" spans="1:35" ht="14.4" x14ac:dyDescent="0.3">
      <c r="A396" s="38" t="s">
        <v>458</v>
      </c>
      <c r="B396" s="66" t="s">
        <v>648</v>
      </c>
      <c r="C396" s="39">
        <v>67.5</v>
      </c>
      <c r="D396" s="39">
        <v>68</v>
      </c>
      <c r="E396" s="39">
        <v>76.5</v>
      </c>
      <c r="F396" s="39">
        <v>61</v>
      </c>
      <c r="G396" s="39">
        <v>65</v>
      </c>
      <c r="H396" s="39">
        <v>-2.5</v>
      </c>
      <c r="I396" s="39">
        <v>-3.7</v>
      </c>
      <c r="J396" s="39">
        <v>69.459999999999994</v>
      </c>
      <c r="K396" s="39">
        <v>65</v>
      </c>
      <c r="L396" s="39">
        <v>65.25</v>
      </c>
      <c r="M396" s="40">
        <v>698469000</v>
      </c>
      <c r="N396" s="40">
        <v>48514788600</v>
      </c>
      <c r="O396" s="40">
        <v>710518750</v>
      </c>
      <c r="P396" s="40">
        <v>49347050360.290001</v>
      </c>
      <c r="Q396" s="40">
        <v>132601811745</v>
      </c>
      <c r="R396" s="39">
        <v>14.02</v>
      </c>
      <c r="S396" s="39">
        <v>1.46</v>
      </c>
      <c r="T396" s="39">
        <v>44.54</v>
      </c>
      <c r="U396" s="39">
        <v>4.1500000000000004</v>
      </c>
      <c r="V396" s="39">
        <v>34.979999999999997</v>
      </c>
      <c r="W396" s="41">
        <v>2040027873</v>
      </c>
      <c r="X396" s="42">
        <v>10</v>
      </c>
      <c r="AI396" s="38" t="s">
        <v>58</v>
      </c>
    </row>
    <row r="397" spans="1:35" ht="14.4" x14ac:dyDescent="0.3">
      <c r="A397" s="43" t="s">
        <v>483</v>
      </c>
      <c r="B397" s="66" t="s">
        <v>648</v>
      </c>
      <c r="C397" s="44">
        <v>9.1999999999999993</v>
      </c>
      <c r="D397" s="44">
        <v>9.25</v>
      </c>
      <c r="E397" s="44">
        <v>11.6</v>
      </c>
      <c r="F397" s="44">
        <v>9.25</v>
      </c>
      <c r="G397" s="44">
        <v>10.6</v>
      </c>
      <c r="H397" s="44">
        <v>1.4</v>
      </c>
      <c r="I397" s="44">
        <v>15.22</v>
      </c>
      <c r="J397" s="44">
        <v>10.4</v>
      </c>
      <c r="K397" s="44">
        <v>10.6</v>
      </c>
      <c r="L397" s="44">
        <v>10.7</v>
      </c>
      <c r="M397" s="45">
        <v>569312700</v>
      </c>
      <c r="N397" s="45">
        <v>5920320325</v>
      </c>
      <c r="O397" s="45">
        <v>571568718</v>
      </c>
      <c r="P397" s="45">
        <v>5944432298.75</v>
      </c>
      <c r="Q397" s="45">
        <v>42294000000</v>
      </c>
      <c r="R397" s="44">
        <v>16.09</v>
      </c>
      <c r="S397" s="44">
        <v>4.0999999999999996</v>
      </c>
      <c r="T397" s="44">
        <v>2.58</v>
      </c>
      <c r="U397" s="44">
        <v>4.91</v>
      </c>
      <c r="V397" s="44">
        <v>14.37</v>
      </c>
      <c r="W397" s="46">
        <v>3990000000</v>
      </c>
      <c r="X397" s="17">
        <v>1</v>
      </c>
      <c r="AI397" s="43" t="s">
        <v>120</v>
      </c>
    </row>
    <row r="398" spans="1:35" x14ac:dyDescent="0.3">
      <c r="A398" s="25" t="s">
        <v>594</v>
      </c>
      <c r="B398" s="62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7"/>
      <c r="V398" s="50"/>
      <c r="W398" s="51"/>
      <c r="X398" s="52"/>
      <c r="AI398" s="38" t="s">
        <v>129</v>
      </c>
    </row>
    <row r="399" spans="1:35" ht="14.4" x14ac:dyDescent="0.3">
      <c r="A399" s="43" t="s">
        <v>290</v>
      </c>
      <c r="B399" s="69" t="s">
        <v>649</v>
      </c>
      <c r="C399" s="44">
        <v>12.8</v>
      </c>
      <c r="D399" s="44">
        <v>12.8</v>
      </c>
      <c r="E399" s="44">
        <v>17.5</v>
      </c>
      <c r="F399" s="44">
        <v>12.6</v>
      </c>
      <c r="G399" s="44">
        <v>13.5</v>
      </c>
      <c r="H399" s="44">
        <v>0.7</v>
      </c>
      <c r="I399" s="44">
        <v>5.47</v>
      </c>
      <c r="J399" s="44">
        <v>14.68</v>
      </c>
      <c r="K399" s="44">
        <v>13.5</v>
      </c>
      <c r="L399" s="44">
        <v>13.6</v>
      </c>
      <c r="M399" s="45">
        <v>86864400</v>
      </c>
      <c r="N399" s="45">
        <v>1275359000</v>
      </c>
      <c r="O399" s="45">
        <v>86866839</v>
      </c>
      <c r="P399" s="45">
        <v>1275391647.4000001</v>
      </c>
      <c r="Q399" s="45">
        <v>3051000000</v>
      </c>
      <c r="R399" s="44" t="s">
        <v>21</v>
      </c>
      <c r="S399" s="44">
        <v>0.83</v>
      </c>
      <c r="T399" s="44">
        <v>16.22</v>
      </c>
      <c r="U399" s="44" t="s">
        <v>20</v>
      </c>
      <c r="V399" s="44">
        <v>38.44</v>
      </c>
      <c r="W399" s="46">
        <v>226000000</v>
      </c>
      <c r="X399" s="17">
        <v>10</v>
      </c>
      <c r="AI399" s="43" t="s">
        <v>132</v>
      </c>
    </row>
    <row r="400" spans="1:35" ht="14.4" x14ac:dyDescent="0.3">
      <c r="A400" s="38" t="s">
        <v>435</v>
      </c>
      <c r="B400" s="69" t="s">
        <v>649</v>
      </c>
      <c r="C400" s="39">
        <v>0.46</v>
      </c>
      <c r="D400" s="39" t="s">
        <v>20</v>
      </c>
      <c r="E400" s="39" t="s">
        <v>20</v>
      </c>
      <c r="F400" s="39" t="s">
        <v>20</v>
      </c>
      <c r="G400" s="39" t="s">
        <v>20</v>
      </c>
      <c r="H400" s="39" t="s">
        <v>20</v>
      </c>
      <c r="I400" s="39" t="s">
        <v>20</v>
      </c>
      <c r="J400" s="39" t="s">
        <v>20</v>
      </c>
      <c r="K400" s="39" t="s">
        <v>20</v>
      </c>
      <c r="L400" s="39" t="s">
        <v>20</v>
      </c>
      <c r="M400" s="40" t="s">
        <v>20</v>
      </c>
      <c r="N400" s="40" t="s">
        <v>20</v>
      </c>
      <c r="O400" s="40" t="s">
        <v>20</v>
      </c>
      <c r="P400" s="40" t="s">
        <v>20</v>
      </c>
      <c r="Q400" s="40">
        <v>348192152.98000002</v>
      </c>
      <c r="R400" s="39">
        <v>16.170000000000002</v>
      </c>
      <c r="S400" s="39" t="s">
        <v>21</v>
      </c>
      <c r="T400" s="39">
        <v>-0.17</v>
      </c>
      <c r="U400" s="39" t="s">
        <v>20</v>
      </c>
      <c r="V400" s="39" t="s">
        <v>20</v>
      </c>
      <c r="W400" s="41">
        <v>756939463</v>
      </c>
      <c r="X400" s="42">
        <v>1</v>
      </c>
      <c r="AI400" s="38" t="s">
        <v>137</v>
      </c>
    </row>
    <row r="401" spans="1:35" ht="14.4" x14ac:dyDescent="0.3">
      <c r="A401" s="19" t="s">
        <v>595</v>
      </c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47"/>
      <c r="W401" s="48"/>
      <c r="X401" s="49"/>
      <c r="AI401" s="43" t="s">
        <v>157</v>
      </c>
    </row>
    <row r="402" spans="1:35" x14ac:dyDescent="0.3">
      <c r="A402" s="25" t="s">
        <v>596</v>
      </c>
      <c r="B402" s="62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7"/>
      <c r="V402" s="32"/>
      <c r="W402" s="33"/>
      <c r="X402" s="34"/>
      <c r="AI402" s="38" t="s">
        <v>163</v>
      </c>
    </row>
    <row r="403" spans="1:35" ht="14.4" x14ac:dyDescent="0.3">
      <c r="A403" s="43" t="s">
        <v>59</v>
      </c>
      <c r="B403" s="69" t="s">
        <v>619</v>
      </c>
      <c r="C403" s="44">
        <v>16</v>
      </c>
      <c r="D403" s="44">
        <v>16.2</v>
      </c>
      <c r="E403" s="44">
        <v>29.25</v>
      </c>
      <c r="F403" s="44">
        <v>16.100000000000001</v>
      </c>
      <c r="G403" s="44">
        <v>24.4</v>
      </c>
      <c r="H403" s="44">
        <v>8.4</v>
      </c>
      <c r="I403" s="44">
        <v>52.5</v>
      </c>
      <c r="J403" s="44">
        <v>22.47</v>
      </c>
      <c r="K403" s="44">
        <v>24.3</v>
      </c>
      <c r="L403" s="44">
        <v>24.4</v>
      </c>
      <c r="M403" s="45">
        <v>709507600</v>
      </c>
      <c r="N403" s="45">
        <v>15942323880</v>
      </c>
      <c r="O403" s="45">
        <v>709519601</v>
      </c>
      <c r="P403" s="45">
        <v>15942535697.950001</v>
      </c>
      <c r="Q403" s="45">
        <v>7320000000</v>
      </c>
      <c r="R403" s="44">
        <v>42.14</v>
      </c>
      <c r="S403" s="44">
        <v>7.42</v>
      </c>
      <c r="T403" s="44">
        <v>3.29</v>
      </c>
      <c r="U403" s="44">
        <v>1.43</v>
      </c>
      <c r="V403" s="44">
        <v>236.51</v>
      </c>
      <c r="W403" s="46">
        <v>300000000</v>
      </c>
      <c r="X403" s="17">
        <v>1</v>
      </c>
      <c r="AI403" s="43" t="s">
        <v>180</v>
      </c>
    </row>
    <row r="404" spans="1:35" ht="14.4" x14ac:dyDescent="0.3">
      <c r="A404" s="38" t="s">
        <v>65</v>
      </c>
      <c r="B404" s="69" t="s">
        <v>619</v>
      </c>
      <c r="C404" s="39">
        <v>207</v>
      </c>
      <c r="D404" s="39">
        <v>210</v>
      </c>
      <c r="E404" s="39">
        <v>252</v>
      </c>
      <c r="F404" s="39">
        <v>205</v>
      </c>
      <c r="G404" s="39">
        <v>223</v>
      </c>
      <c r="H404" s="39">
        <v>16</v>
      </c>
      <c r="I404" s="39">
        <v>7.73</v>
      </c>
      <c r="J404" s="39">
        <v>221.22</v>
      </c>
      <c r="K404" s="39">
        <v>222</v>
      </c>
      <c r="L404" s="39">
        <v>223</v>
      </c>
      <c r="M404" s="40">
        <v>68517900</v>
      </c>
      <c r="N404" s="40">
        <v>15157388400</v>
      </c>
      <c r="O404" s="40">
        <v>72407690</v>
      </c>
      <c r="P404" s="40">
        <v>16005017042.639999</v>
      </c>
      <c r="Q404" s="40">
        <v>183975000000</v>
      </c>
      <c r="R404" s="39">
        <v>32.31</v>
      </c>
      <c r="S404" s="39">
        <v>5.53</v>
      </c>
      <c r="T404" s="39">
        <v>40.32</v>
      </c>
      <c r="U404" s="39">
        <v>0.99</v>
      </c>
      <c r="V404" s="39">
        <v>8.8800000000000008</v>
      </c>
      <c r="W404" s="41">
        <v>825000000</v>
      </c>
      <c r="X404" s="42">
        <v>10</v>
      </c>
      <c r="AI404" s="38" t="s">
        <v>211</v>
      </c>
    </row>
    <row r="405" spans="1:35" ht="14.4" x14ac:dyDescent="0.3">
      <c r="A405" s="43" t="s">
        <v>66</v>
      </c>
      <c r="B405" s="69" t="s">
        <v>619</v>
      </c>
      <c r="C405" s="44">
        <v>61.75</v>
      </c>
      <c r="D405" s="44">
        <v>62</v>
      </c>
      <c r="E405" s="44">
        <v>92.75</v>
      </c>
      <c r="F405" s="44">
        <v>61</v>
      </c>
      <c r="G405" s="44">
        <v>66</v>
      </c>
      <c r="H405" s="44">
        <v>4.25</v>
      </c>
      <c r="I405" s="44">
        <v>6.88</v>
      </c>
      <c r="J405" s="44">
        <v>77.400000000000006</v>
      </c>
      <c r="K405" s="44">
        <v>66</v>
      </c>
      <c r="L405" s="44">
        <v>66.25</v>
      </c>
      <c r="M405" s="45">
        <v>734483400</v>
      </c>
      <c r="N405" s="45">
        <v>56851480275</v>
      </c>
      <c r="O405" s="45">
        <v>735718749</v>
      </c>
      <c r="P405" s="45">
        <v>56942919390.199997</v>
      </c>
      <c r="Q405" s="45">
        <v>104816250000</v>
      </c>
      <c r="R405" s="44">
        <v>43.05</v>
      </c>
      <c r="S405" s="44">
        <v>7.37</v>
      </c>
      <c r="T405" s="44">
        <v>8.9499999999999993</v>
      </c>
      <c r="U405" s="44">
        <v>1.27</v>
      </c>
      <c r="V405" s="44">
        <v>46.33</v>
      </c>
      <c r="W405" s="46">
        <v>1588125000</v>
      </c>
      <c r="X405" s="17">
        <v>1</v>
      </c>
      <c r="AI405" s="43" t="s">
        <v>239</v>
      </c>
    </row>
    <row r="406" spans="1:35" ht="14.4" x14ac:dyDescent="0.3">
      <c r="A406" s="38" t="s">
        <v>101</v>
      </c>
      <c r="B406" s="69" t="s">
        <v>619</v>
      </c>
      <c r="C406" s="39">
        <v>46</v>
      </c>
      <c r="D406" s="39">
        <v>46.25</v>
      </c>
      <c r="E406" s="39">
        <v>52</v>
      </c>
      <c r="F406" s="39">
        <v>38.5</v>
      </c>
      <c r="G406" s="39">
        <v>43</v>
      </c>
      <c r="H406" s="39">
        <v>-3</v>
      </c>
      <c r="I406" s="39">
        <v>-6.52</v>
      </c>
      <c r="J406" s="39">
        <v>43.91</v>
      </c>
      <c r="K406" s="39">
        <v>42.75</v>
      </c>
      <c r="L406" s="39">
        <v>43</v>
      </c>
      <c r="M406" s="40">
        <v>3800713100</v>
      </c>
      <c r="N406" s="40">
        <v>166895443600</v>
      </c>
      <c r="O406" s="40">
        <v>3909146518</v>
      </c>
      <c r="P406" s="40">
        <v>171714121062.28</v>
      </c>
      <c r="Q406" s="40">
        <v>386273357964</v>
      </c>
      <c r="R406" s="39">
        <v>33.729999999999997</v>
      </c>
      <c r="S406" s="39">
        <v>12.83</v>
      </c>
      <c r="T406" s="39">
        <v>3.35</v>
      </c>
      <c r="U406" s="39">
        <v>2.09</v>
      </c>
      <c r="V406" s="39">
        <v>45.86</v>
      </c>
      <c r="W406" s="41">
        <v>8983101348</v>
      </c>
      <c r="X406" s="42">
        <v>1</v>
      </c>
      <c r="AI406" s="38" t="s">
        <v>314</v>
      </c>
    </row>
    <row r="407" spans="1:35" ht="14.4" x14ac:dyDescent="0.3">
      <c r="A407" s="43" t="s">
        <v>156</v>
      </c>
      <c r="B407" s="69" t="s">
        <v>619</v>
      </c>
      <c r="C407" s="44">
        <v>17.8</v>
      </c>
      <c r="D407" s="44">
        <v>18</v>
      </c>
      <c r="E407" s="44">
        <v>28.5</v>
      </c>
      <c r="F407" s="44">
        <v>18</v>
      </c>
      <c r="G407" s="44">
        <v>25.25</v>
      </c>
      <c r="H407" s="44">
        <v>7.45</v>
      </c>
      <c r="I407" s="44">
        <v>41.85</v>
      </c>
      <c r="J407" s="44">
        <v>22.38</v>
      </c>
      <c r="K407" s="44">
        <v>25</v>
      </c>
      <c r="L407" s="44">
        <v>25.25</v>
      </c>
      <c r="M407" s="45">
        <v>451172500</v>
      </c>
      <c r="N407" s="45">
        <v>10099240365</v>
      </c>
      <c r="O407" s="45">
        <v>453937156</v>
      </c>
      <c r="P407" s="45">
        <v>10156003932.75</v>
      </c>
      <c r="Q407" s="45">
        <v>63384634993.5</v>
      </c>
      <c r="R407" s="44">
        <v>82.77</v>
      </c>
      <c r="S407" s="44">
        <v>6.72</v>
      </c>
      <c r="T407" s="44">
        <v>4.38</v>
      </c>
      <c r="U407" s="44">
        <v>0.06</v>
      </c>
      <c r="V407" s="44">
        <v>20.68</v>
      </c>
      <c r="W407" s="46">
        <v>2510282574</v>
      </c>
      <c r="X407" s="17">
        <v>1</v>
      </c>
      <c r="AI407" s="43" t="s">
        <v>315</v>
      </c>
    </row>
    <row r="408" spans="1:35" ht="14.4" x14ac:dyDescent="0.3">
      <c r="A408" s="38" t="s">
        <v>168</v>
      </c>
      <c r="B408" s="69" t="s">
        <v>619</v>
      </c>
      <c r="C408" s="39">
        <v>12.6</v>
      </c>
      <c r="D408" s="39">
        <v>12.8</v>
      </c>
      <c r="E408" s="39">
        <v>17.399999999999999</v>
      </c>
      <c r="F408" s="39">
        <v>12.7</v>
      </c>
      <c r="G408" s="39">
        <v>15.9</v>
      </c>
      <c r="H408" s="39">
        <v>3.3</v>
      </c>
      <c r="I408" s="39">
        <v>26.19</v>
      </c>
      <c r="J408" s="39">
        <v>15.28</v>
      </c>
      <c r="K408" s="39">
        <v>15.8</v>
      </c>
      <c r="L408" s="39">
        <v>15.9</v>
      </c>
      <c r="M408" s="40">
        <v>1663307000</v>
      </c>
      <c r="N408" s="40">
        <v>25415841320</v>
      </c>
      <c r="O408" s="40">
        <v>1671497219</v>
      </c>
      <c r="P408" s="40">
        <v>25535019561</v>
      </c>
      <c r="Q408" s="40">
        <v>130662112555.2</v>
      </c>
      <c r="R408" s="39">
        <v>47.33</v>
      </c>
      <c r="S408" s="39">
        <v>12.3</v>
      </c>
      <c r="T408" s="39">
        <v>1.29</v>
      </c>
      <c r="U408" s="39">
        <v>0.2</v>
      </c>
      <c r="V408" s="39">
        <v>23.28</v>
      </c>
      <c r="W408" s="41">
        <v>8217742928</v>
      </c>
      <c r="X408" s="42">
        <v>1</v>
      </c>
      <c r="AI408" s="38" t="s">
        <v>324</v>
      </c>
    </row>
    <row r="409" spans="1:35" ht="14.4" x14ac:dyDescent="0.3">
      <c r="A409" s="43" t="s">
        <v>181</v>
      </c>
      <c r="B409" s="69" t="s">
        <v>619</v>
      </c>
      <c r="C409" s="44">
        <v>5</v>
      </c>
      <c r="D409" s="44">
        <v>5</v>
      </c>
      <c r="E409" s="44">
        <v>6.3</v>
      </c>
      <c r="F409" s="44">
        <v>3.86</v>
      </c>
      <c r="G409" s="44">
        <v>3.88</v>
      </c>
      <c r="H409" s="44">
        <v>-1.1200000000000001</v>
      </c>
      <c r="I409" s="44">
        <v>-22.4</v>
      </c>
      <c r="J409" s="44">
        <v>5.19</v>
      </c>
      <c r="K409" s="44">
        <v>3.88</v>
      </c>
      <c r="L409" s="44">
        <v>3.92</v>
      </c>
      <c r="M409" s="45">
        <v>175614100</v>
      </c>
      <c r="N409" s="45">
        <v>910609484</v>
      </c>
      <c r="O409" s="45">
        <v>175814750</v>
      </c>
      <c r="P409" s="45">
        <v>911682783.64999998</v>
      </c>
      <c r="Q409" s="45">
        <v>1355667572.9200001</v>
      </c>
      <c r="R409" s="44">
        <v>43.75</v>
      </c>
      <c r="S409" s="44">
        <v>1.32</v>
      </c>
      <c r="T409" s="44">
        <v>2.93</v>
      </c>
      <c r="U409" s="44">
        <v>5.41</v>
      </c>
      <c r="V409" s="44">
        <v>50.32</v>
      </c>
      <c r="W409" s="46">
        <v>349398859</v>
      </c>
      <c r="X409" s="17">
        <v>1</v>
      </c>
      <c r="AI409" s="43" t="s">
        <v>333</v>
      </c>
    </row>
    <row r="410" spans="1:35" ht="14.4" x14ac:dyDescent="0.3">
      <c r="A410" s="38" t="s">
        <v>192</v>
      </c>
      <c r="B410" s="69" t="s">
        <v>619</v>
      </c>
      <c r="C410" s="39">
        <v>7</v>
      </c>
      <c r="D410" s="39">
        <v>7.05</v>
      </c>
      <c r="E410" s="39">
        <v>12.3</v>
      </c>
      <c r="F410" s="39">
        <v>6.9</v>
      </c>
      <c r="G410" s="39">
        <v>9.4499999999999993</v>
      </c>
      <c r="H410" s="39">
        <v>2.4500000000000002</v>
      </c>
      <c r="I410" s="39">
        <v>35</v>
      </c>
      <c r="J410" s="39">
        <v>9.82</v>
      </c>
      <c r="K410" s="39">
        <v>9.4499999999999993</v>
      </c>
      <c r="L410" s="39">
        <v>9.5</v>
      </c>
      <c r="M410" s="40">
        <v>1151685900</v>
      </c>
      <c r="N410" s="40">
        <v>11310209425</v>
      </c>
      <c r="O410" s="40">
        <v>1151708427</v>
      </c>
      <c r="P410" s="40">
        <v>11310441361.75</v>
      </c>
      <c r="Q410" s="40">
        <v>5670000000</v>
      </c>
      <c r="R410" s="39">
        <v>30.62</v>
      </c>
      <c r="S410" s="39">
        <v>9.31</v>
      </c>
      <c r="T410" s="39">
        <v>1.01</v>
      </c>
      <c r="U410" s="39">
        <v>2.2200000000000002</v>
      </c>
      <c r="V410" s="39">
        <v>191.95</v>
      </c>
      <c r="W410" s="41">
        <v>600000000</v>
      </c>
      <c r="X410" s="42">
        <v>0.6</v>
      </c>
      <c r="AI410" s="38" t="s">
        <v>351</v>
      </c>
    </row>
    <row r="411" spans="1:35" ht="14.4" x14ac:dyDescent="0.3">
      <c r="A411" s="43" t="s">
        <v>218</v>
      </c>
      <c r="B411" s="69" t="s">
        <v>619</v>
      </c>
      <c r="C411" s="44">
        <v>5.05</v>
      </c>
      <c r="D411" s="44">
        <v>5.0999999999999996</v>
      </c>
      <c r="E411" s="44">
        <v>8.65</v>
      </c>
      <c r="F411" s="44">
        <v>4.76</v>
      </c>
      <c r="G411" s="44">
        <v>7.55</v>
      </c>
      <c r="H411" s="44">
        <v>2.5</v>
      </c>
      <c r="I411" s="44">
        <v>49.5</v>
      </c>
      <c r="J411" s="44">
        <v>6.63</v>
      </c>
      <c r="K411" s="44">
        <v>7.5</v>
      </c>
      <c r="L411" s="44">
        <v>7.55</v>
      </c>
      <c r="M411" s="45">
        <v>6908482600</v>
      </c>
      <c r="N411" s="45">
        <v>45806993774</v>
      </c>
      <c r="O411" s="45">
        <v>6908486389</v>
      </c>
      <c r="P411" s="45">
        <v>45807021164.849998</v>
      </c>
      <c r="Q411" s="45">
        <v>15100000000</v>
      </c>
      <c r="R411" s="44">
        <v>21.4</v>
      </c>
      <c r="S411" s="44">
        <v>3.15</v>
      </c>
      <c r="T411" s="44">
        <v>2.52</v>
      </c>
      <c r="U411" s="44">
        <v>1.26</v>
      </c>
      <c r="V411" s="44">
        <v>345.42</v>
      </c>
      <c r="W411" s="46">
        <v>2000000000</v>
      </c>
      <c r="X411" s="17">
        <v>1</v>
      </c>
      <c r="AI411" s="43" t="s">
        <v>361</v>
      </c>
    </row>
    <row r="412" spans="1:35" ht="14.4" x14ac:dyDescent="0.3">
      <c r="A412" s="38" t="s">
        <v>229</v>
      </c>
      <c r="B412" s="69" t="s">
        <v>619</v>
      </c>
      <c r="C412" s="39">
        <v>446</v>
      </c>
      <c r="D412" s="39">
        <v>450</v>
      </c>
      <c r="E412" s="39">
        <v>770</v>
      </c>
      <c r="F412" s="39">
        <v>422</v>
      </c>
      <c r="G412" s="39">
        <v>758</v>
      </c>
      <c r="H412" s="39">
        <v>312</v>
      </c>
      <c r="I412" s="39">
        <v>69.959999999999994</v>
      </c>
      <c r="J412" s="39">
        <v>640.38</v>
      </c>
      <c r="K412" s="39">
        <v>758</v>
      </c>
      <c r="L412" s="39">
        <v>760</v>
      </c>
      <c r="M412" s="40">
        <v>43338400</v>
      </c>
      <c r="N412" s="40">
        <v>27752864200</v>
      </c>
      <c r="O412" s="40">
        <v>46170550</v>
      </c>
      <c r="P412" s="40">
        <v>29238213424.02</v>
      </c>
      <c r="Q412" s="40">
        <v>181920000000</v>
      </c>
      <c r="R412" s="39">
        <v>49.14</v>
      </c>
      <c r="S412" s="39">
        <v>15.32</v>
      </c>
      <c r="T412" s="39">
        <v>49.47</v>
      </c>
      <c r="U412" s="39">
        <v>1.65</v>
      </c>
      <c r="V412" s="39">
        <v>19.78</v>
      </c>
      <c r="W412" s="41">
        <v>240000000</v>
      </c>
      <c r="X412" s="42">
        <v>10</v>
      </c>
      <c r="AI412" s="38" t="s">
        <v>378</v>
      </c>
    </row>
    <row r="413" spans="1:35" ht="14.4" x14ac:dyDescent="0.3">
      <c r="A413" s="43" t="s">
        <v>244</v>
      </c>
      <c r="B413" s="69" t="s">
        <v>619</v>
      </c>
      <c r="C413" s="44">
        <v>1.37</v>
      </c>
      <c r="D413" s="44">
        <v>1.39</v>
      </c>
      <c r="E413" s="44">
        <v>3.28</v>
      </c>
      <c r="F413" s="44">
        <v>1.39</v>
      </c>
      <c r="G413" s="44">
        <v>2.5</v>
      </c>
      <c r="H413" s="44">
        <v>1.1299999999999999</v>
      </c>
      <c r="I413" s="44">
        <v>82.48</v>
      </c>
      <c r="J413" s="44">
        <v>2.1800000000000002</v>
      </c>
      <c r="K413" s="44">
        <v>2.5</v>
      </c>
      <c r="L413" s="44">
        <v>2.52</v>
      </c>
      <c r="M413" s="45">
        <v>2453019000</v>
      </c>
      <c r="N413" s="45">
        <v>5348580610</v>
      </c>
      <c r="O413" s="45">
        <v>2453109646</v>
      </c>
      <c r="P413" s="45">
        <v>5348770827.7700005</v>
      </c>
      <c r="Q413" s="45">
        <v>2586894815</v>
      </c>
      <c r="R413" s="44" t="s">
        <v>21</v>
      </c>
      <c r="S413" s="44">
        <v>0.84</v>
      </c>
      <c r="T413" s="44">
        <v>2.98</v>
      </c>
      <c r="U413" s="44" t="s">
        <v>20</v>
      </c>
      <c r="V413" s="44">
        <v>237.07</v>
      </c>
      <c r="W413" s="46">
        <v>1034757926</v>
      </c>
      <c r="X413" s="17">
        <v>1</v>
      </c>
      <c r="AI413" s="43" t="s">
        <v>383</v>
      </c>
    </row>
    <row r="414" spans="1:35" ht="14.4" x14ac:dyDescent="0.3">
      <c r="A414" s="38" t="s">
        <v>278</v>
      </c>
      <c r="B414" s="69" t="s">
        <v>619</v>
      </c>
      <c r="C414" s="39">
        <v>58.5</v>
      </c>
      <c r="D414" s="39">
        <v>59.75</v>
      </c>
      <c r="E414" s="39">
        <v>87.75</v>
      </c>
      <c r="F414" s="39">
        <v>55.5</v>
      </c>
      <c r="G414" s="39">
        <v>71.75</v>
      </c>
      <c r="H414" s="39">
        <v>13.25</v>
      </c>
      <c r="I414" s="39">
        <v>22.65</v>
      </c>
      <c r="J414" s="39">
        <v>74.38</v>
      </c>
      <c r="K414" s="39">
        <v>71.75</v>
      </c>
      <c r="L414" s="39">
        <v>72</v>
      </c>
      <c r="M414" s="40">
        <v>50701400</v>
      </c>
      <c r="N414" s="40">
        <v>3771103500</v>
      </c>
      <c r="O414" s="40">
        <v>92442254</v>
      </c>
      <c r="P414" s="40">
        <v>6703410304.25</v>
      </c>
      <c r="Q414" s="40">
        <v>22960000000</v>
      </c>
      <c r="R414" s="39">
        <v>63.72</v>
      </c>
      <c r="S414" s="39">
        <v>5.29</v>
      </c>
      <c r="T414" s="39">
        <v>13.57</v>
      </c>
      <c r="U414" s="39">
        <v>0.42</v>
      </c>
      <c r="V414" s="39">
        <v>28.89</v>
      </c>
      <c r="W414" s="41">
        <v>320000000</v>
      </c>
      <c r="X414" s="42">
        <v>1</v>
      </c>
      <c r="AI414" s="38" t="s">
        <v>404</v>
      </c>
    </row>
    <row r="415" spans="1:35" ht="14.4" x14ac:dyDescent="0.3">
      <c r="A415" s="43" t="s">
        <v>329</v>
      </c>
      <c r="B415" s="69" t="s">
        <v>619</v>
      </c>
      <c r="C415" s="44">
        <v>66.5</v>
      </c>
      <c r="D415" s="44">
        <v>67</v>
      </c>
      <c r="E415" s="44">
        <v>83.75</v>
      </c>
      <c r="F415" s="44">
        <v>64.75</v>
      </c>
      <c r="G415" s="44">
        <v>80.5</v>
      </c>
      <c r="H415" s="44">
        <v>14</v>
      </c>
      <c r="I415" s="44">
        <v>21.05</v>
      </c>
      <c r="J415" s="44">
        <v>73.36</v>
      </c>
      <c r="K415" s="44">
        <v>79.5</v>
      </c>
      <c r="L415" s="44">
        <v>80.5</v>
      </c>
      <c r="M415" s="45">
        <v>133714900</v>
      </c>
      <c r="N415" s="45">
        <v>9809713675</v>
      </c>
      <c r="O415" s="45">
        <v>136072561</v>
      </c>
      <c r="P415" s="45">
        <v>9978301842.0599995</v>
      </c>
      <c r="Q415" s="45">
        <v>89408221206.5</v>
      </c>
      <c r="R415" s="44">
        <v>43.59</v>
      </c>
      <c r="S415" s="44">
        <v>8.2100000000000009</v>
      </c>
      <c r="T415" s="44">
        <v>9.81</v>
      </c>
      <c r="U415" s="44">
        <v>1.1200000000000001</v>
      </c>
      <c r="V415" s="44">
        <v>13.34</v>
      </c>
      <c r="W415" s="46">
        <v>1110661133</v>
      </c>
      <c r="X415" s="17">
        <v>3.55</v>
      </c>
      <c r="AI415" s="43" t="s">
        <v>416</v>
      </c>
    </row>
    <row r="416" spans="1:35" ht="14.4" x14ac:dyDescent="0.3">
      <c r="A416" s="38" t="s">
        <v>365</v>
      </c>
      <c r="B416" s="69" t="s">
        <v>619</v>
      </c>
      <c r="C416" s="39">
        <v>18.100000000000001</v>
      </c>
      <c r="D416" s="39">
        <v>18.3</v>
      </c>
      <c r="E416" s="39">
        <v>28.75</v>
      </c>
      <c r="F416" s="39">
        <v>17.7</v>
      </c>
      <c r="G416" s="39">
        <v>27.5</v>
      </c>
      <c r="H416" s="39">
        <v>9.4</v>
      </c>
      <c r="I416" s="39">
        <v>51.93</v>
      </c>
      <c r="J416" s="39">
        <v>22.67</v>
      </c>
      <c r="K416" s="39">
        <v>27.5</v>
      </c>
      <c r="L416" s="39">
        <v>27.75</v>
      </c>
      <c r="M416" s="40">
        <v>187689300</v>
      </c>
      <c r="N416" s="40">
        <v>4254025275</v>
      </c>
      <c r="O416" s="40">
        <v>187898084</v>
      </c>
      <c r="P416" s="40">
        <v>4258103448.5999999</v>
      </c>
      <c r="Q416" s="40">
        <v>7425000000</v>
      </c>
      <c r="R416" s="39">
        <v>28.61</v>
      </c>
      <c r="S416" s="39">
        <v>5.79</v>
      </c>
      <c r="T416" s="39">
        <v>4.75</v>
      </c>
      <c r="U416" s="39">
        <v>1.0900000000000001</v>
      </c>
      <c r="V416" s="39">
        <v>69.59</v>
      </c>
      <c r="W416" s="41">
        <v>270000000</v>
      </c>
      <c r="X416" s="42">
        <v>1</v>
      </c>
      <c r="AI416" s="38" t="s">
        <v>458</v>
      </c>
    </row>
    <row r="417" spans="1:35" ht="14.4" x14ac:dyDescent="0.3">
      <c r="A417" s="43" t="s">
        <v>382</v>
      </c>
      <c r="B417" s="69" t="s">
        <v>619</v>
      </c>
      <c r="C417" s="44">
        <v>56</v>
      </c>
      <c r="D417" s="44">
        <v>56.25</v>
      </c>
      <c r="E417" s="44">
        <v>56.25</v>
      </c>
      <c r="F417" s="44">
        <v>45</v>
      </c>
      <c r="G417" s="44">
        <v>47.25</v>
      </c>
      <c r="H417" s="44">
        <v>-8.75</v>
      </c>
      <c r="I417" s="44">
        <v>-15.62</v>
      </c>
      <c r="J417" s="44">
        <v>50.21</v>
      </c>
      <c r="K417" s="44">
        <v>47</v>
      </c>
      <c r="L417" s="44">
        <v>47.25</v>
      </c>
      <c r="M417" s="45">
        <v>445200</v>
      </c>
      <c r="N417" s="45">
        <v>22355100</v>
      </c>
      <c r="O417" s="45">
        <v>524573</v>
      </c>
      <c r="P417" s="45">
        <v>26167951.75</v>
      </c>
      <c r="Q417" s="45">
        <v>15045434916.75</v>
      </c>
      <c r="R417" s="44">
        <v>15.49</v>
      </c>
      <c r="S417" s="44">
        <v>1.55</v>
      </c>
      <c r="T417" s="44">
        <v>30.47</v>
      </c>
      <c r="U417" s="44">
        <v>2.12</v>
      </c>
      <c r="V417" s="44">
        <v>0.16</v>
      </c>
      <c r="W417" s="46">
        <v>318421903</v>
      </c>
      <c r="X417" s="17">
        <v>1</v>
      </c>
      <c r="AI417" s="43" t="s">
        <v>483</v>
      </c>
    </row>
    <row r="418" spans="1:35" ht="14.4" x14ac:dyDescent="0.3">
      <c r="A418" s="38" t="s">
        <v>386</v>
      </c>
      <c r="B418" s="69" t="s">
        <v>619</v>
      </c>
      <c r="C418" s="39">
        <v>29.75</v>
      </c>
      <c r="D418" s="39">
        <v>29.75</v>
      </c>
      <c r="E418" s="39">
        <v>30.25</v>
      </c>
      <c r="F418" s="39">
        <v>24.5</v>
      </c>
      <c r="G418" s="39">
        <v>27</v>
      </c>
      <c r="H418" s="39">
        <v>-2.75</v>
      </c>
      <c r="I418" s="39">
        <v>-9.24</v>
      </c>
      <c r="J418" s="39">
        <v>28.28</v>
      </c>
      <c r="K418" s="39">
        <v>27</v>
      </c>
      <c r="L418" s="39">
        <v>27.25</v>
      </c>
      <c r="M418" s="40">
        <v>2268000</v>
      </c>
      <c r="N418" s="40">
        <v>64134600</v>
      </c>
      <c r="O418" s="40">
        <v>2268344</v>
      </c>
      <c r="P418" s="40">
        <v>64144011.25</v>
      </c>
      <c r="Q418" s="40">
        <v>13338926100</v>
      </c>
      <c r="R418" s="39">
        <v>10.210000000000001</v>
      </c>
      <c r="S418" s="39">
        <v>0.77</v>
      </c>
      <c r="T418" s="39">
        <v>35.28</v>
      </c>
      <c r="U418" s="39">
        <v>0.85</v>
      </c>
      <c r="V418" s="39">
        <v>0.46</v>
      </c>
      <c r="W418" s="41">
        <v>494034300</v>
      </c>
      <c r="X418" s="42">
        <v>1</v>
      </c>
      <c r="AI418" s="43" t="s">
        <v>290</v>
      </c>
    </row>
    <row r="419" spans="1:35" x14ac:dyDescent="0.3">
      <c r="A419" s="22" t="s">
        <v>597</v>
      </c>
      <c r="B419" s="20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4"/>
      <c r="V419" s="47"/>
      <c r="W419" s="48"/>
      <c r="X419" s="49"/>
      <c r="AI419" s="38" t="s">
        <v>435</v>
      </c>
    </row>
    <row r="420" spans="1:35" ht="14.4" x14ac:dyDescent="0.3">
      <c r="A420" s="38" t="s">
        <v>27</v>
      </c>
      <c r="B420" s="66" t="s">
        <v>620</v>
      </c>
      <c r="C420" s="39">
        <v>21.4</v>
      </c>
      <c r="D420" s="39">
        <v>21.6</v>
      </c>
      <c r="E420" s="39">
        <v>31.5</v>
      </c>
      <c r="F420" s="39">
        <v>21</v>
      </c>
      <c r="G420" s="39">
        <v>28.75</v>
      </c>
      <c r="H420" s="39">
        <v>7.35</v>
      </c>
      <c r="I420" s="39">
        <v>34.35</v>
      </c>
      <c r="J420" s="39">
        <v>26.96</v>
      </c>
      <c r="K420" s="39">
        <v>28.5</v>
      </c>
      <c r="L420" s="39">
        <v>28.75</v>
      </c>
      <c r="M420" s="40">
        <v>7009200</v>
      </c>
      <c r="N420" s="40">
        <v>188941345</v>
      </c>
      <c r="O420" s="40">
        <v>7009380</v>
      </c>
      <c r="P420" s="40">
        <v>188946046.30000001</v>
      </c>
      <c r="Q420" s="40">
        <v>3593750000</v>
      </c>
      <c r="R420" s="39">
        <v>23.53</v>
      </c>
      <c r="S420" s="39">
        <v>4.01</v>
      </c>
      <c r="T420" s="39">
        <v>7.17</v>
      </c>
      <c r="U420" s="39">
        <v>1.74</v>
      </c>
      <c r="V420" s="39">
        <v>5.61</v>
      </c>
      <c r="W420" s="41">
        <v>125000000</v>
      </c>
      <c r="X420" s="42">
        <v>1</v>
      </c>
      <c r="AI420" s="43" t="s">
        <v>59</v>
      </c>
    </row>
    <row r="421" spans="1:35" ht="14.4" x14ac:dyDescent="0.3">
      <c r="A421" s="43" t="s">
        <v>57</v>
      </c>
      <c r="B421" s="66" t="s">
        <v>620</v>
      </c>
      <c r="C421" s="44">
        <v>9.0500000000000007</v>
      </c>
      <c r="D421" s="44">
        <v>9.1</v>
      </c>
      <c r="E421" s="44">
        <v>13.7</v>
      </c>
      <c r="F421" s="44">
        <v>8.9499999999999993</v>
      </c>
      <c r="G421" s="44">
        <v>9.6999999999999993</v>
      </c>
      <c r="H421" s="44">
        <v>0.65</v>
      </c>
      <c r="I421" s="44">
        <v>7.18</v>
      </c>
      <c r="J421" s="44">
        <v>11.3</v>
      </c>
      <c r="K421" s="44">
        <v>9.6999999999999993</v>
      </c>
      <c r="L421" s="44">
        <v>9.75</v>
      </c>
      <c r="M421" s="45">
        <v>921185000</v>
      </c>
      <c r="N421" s="45">
        <v>10411490385</v>
      </c>
      <c r="O421" s="45">
        <v>922064876</v>
      </c>
      <c r="P421" s="45">
        <v>10420022244.389999</v>
      </c>
      <c r="Q421" s="45">
        <v>19351485372.400002</v>
      </c>
      <c r="R421" s="44">
        <v>27.98</v>
      </c>
      <c r="S421" s="44">
        <v>6.34</v>
      </c>
      <c r="T421" s="44">
        <v>1.53</v>
      </c>
      <c r="U421" s="44">
        <v>1.48</v>
      </c>
      <c r="V421" s="44">
        <v>46.23</v>
      </c>
      <c r="W421" s="46">
        <v>1994998492</v>
      </c>
      <c r="X421" s="17">
        <v>1</v>
      </c>
      <c r="AI421" s="38" t="s">
        <v>65</v>
      </c>
    </row>
    <row r="422" spans="1:35" ht="14.4" x14ac:dyDescent="0.3">
      <c r="A422" s="38" t="s">
        <v>63</v>
      </c>
      <c r="B422" s="66" t="s">
        <v>620</v>
      </c>
      <c r="C422" s="39">
        <v>113.5</v>
      </c>
      <c r="D422" s="39">
        <v>115</v>
      </c>
      <c r="E422" s="39">
        <v>177</v>
      </c>
      <c r="F422" s="39">
        <v>111.5</v>
      </c>
      <c r="G422" s="39">
        <v>174.5</v>
      </c>
      <c r="H422" s="39">
        <v>61</v>
      </c>
      <c r="I422" s="39">
        <v>53.74</v>
      </c>
      <c r="J422" s="39">
        <v>145.80000000000001</v>
      </c>
      <c r="K422" s="39">
        <v>174</v>
      </c>
      <c r="L422" s="39">
        <v>174.5</v>
      </c>
      <c r="M422" s="40">
        <v>299682800</v>
      </c>
      <c r="N422" s="40">
        <v>43694685350</v>
      </c>
      <c r="O422" s="40">
        <v>302045251</v>
      </c>
      <c r="P422" s="40">
        <v>44038359607.480003</v>
      </c>
      <c r="Q422" s="40">
        <v>269682575083.5</v>
      </c>
      <c r="R422" s="39">
        <v>40.5</v>
      </c>
      <c r="S422" s="39">
        <v>6.91</v>
      </c>
      <c r="T422" s="39">
        <v>25.27</v>
      </c>
      <c r="U422" s="39">
        <v>1.03</v>
      </c>
      <c r="V422" s="39">
        <v>19.559999999999999</v>
      </c>
      <c r="W422" s="41">
        <v>1545458883</v>
      </c>
      <c r="X422" s="42">
        <v>1</v>
      </c>
      <c r="AI422" s="43" t="s">
        <v>66</v>
      </c>
    </row>
    <row r="423" spans="1:35" ht="14.4" x14ac:dyDescent="0.3">
      <c r="A423" s="43" t="s">
        <v>64</v>
      </c>
      <c r="B423" s="66" t="s">
        <v>620</v>
      </c>
      <c r="C423" s="44">
        <v>74</v>
      </c>
      <c r="D423" s="44">
        <v>74.25</v>
      </c>
      <c r="E423" s="44">
        <v>95</v>
      </c>
      <c r="F423" s="44">
        <v>74.25</v>
      </c>
      <c r="G423" s="44">
        <v>86.5</v>
      </c>
      <c r="H423" s="44">
        <v>12.5</v>
      </c>
      <c r="I423" s="44">
        <v>16.89</v>
      </c>
      <c r="J423" s="44">
        <v>83.08</v>
      </c>
      <c r="K423" s="44">
        <v>86.5</v>
      </c>
      <c r="L423" s="44">
        <v>86.75</v>
      </c>
      <c r="M423" s="45">
        <v>120943300</v>
      </c>
      <c r="N423" s="45">
        <v>10048041025</v>
      </c>
      <c r="O423" s="45">
        <v>120981092</v>
      </c>
      <c r="P423" s="45">
        <v>10051142820.5</v>
      </c>
      <c r="Q423" s="45">
        <v>63020488353.5</v>
      </c>
      <c r="R423" s="44">
        <v>23.41</v>
      </c>
      <c r="S423" s="44">
        <v>6.93</v>
      </c>
      <c r="T423" s="44">
        <v>12.49</v>
      </c>
      <c r="U423" s="44">
        <v>2.08</v>
      </c>
      <c r="V423" s="44">
        <v>16.63</v>
      </c>
      <c r="W423" s="46">
        <v>728560559</v>
      </c>
      <c r="X423" s="17">
        <v>1</v>
      </c>
      <c r="AI423" s="38" t="s">
        <v>101</v>
      </c>
    </row>
    <row r="424" spans="1:35" ht="14.4" x14ac:dyDescent="0.3">
      <c r="A424" s="38" t="s">
        <v>631</v>
      </c>
      <c r="B424" s="66" t="s">
        <v>620</v>
      </c>
      <c r="C424" s="39">
        <v>6.3</v>
      </c>
      <c r="D424" s="39">
        <v>10</v>
      </c>
      <c r="E424" s="39">
        <v>10</v>
      </c>
      <c r="F424" s="39">
        <v>8.6</v>
      </c>
      <c r="G424" s="39">
        <v>8.9499999999999993</v>
      </c>
      <c r="H424" s="39">
        <v>2.65</v>
      </c>
      <c r="I424" s="39">
        <v>42.06</v>
      </c>
      <c r="J424" s="39">
        <v>9.35</v>
      </c>
      <c r="K424" s="39">
        <v>8.9499999999999993</v>
      </c>
      <c r="L424" s="39">
        <v>9</v>
      </c>
      <c r="M424" s="40">
        <v>210546400</v>
      </c>
      <c r="N424" s="40">
        <v>1969094405</v>
      </c>
      <c r="O424" s="40">
        <v>210546935</v>
      </c>
      <c r="P424" s="40">
        <v>1969099271.3499999</v>
      </c>
      <c r="Q424" s="40">
        <v>9845000000</v>
      </c>
      <c r="R424" s="39">
        <v>28.83</v>
      </c>
      <c r="S424" s="39" t="s">
        <v>21</v>
      </c>
      <c r="T424" s="39" t="s">
        <v>20</v>
      </c>
      <c r="U424" s="39" t="s">
        <v>20</v>
      </c>
      <c r="V424" s="39">
        <v>19.14</v>
      </c>
      <c r="W424" s="41">
        <v>1100000000</v>
      </c>
      <c r="X424" s="42">
        <v>1</v>
      </c>
      <c r="AI424" s="43" t="s">
        <v>156</v>
      </c>
    </row>
    <row r="425" spans="1:35" ht="14.4" x14ac:dyDescent="0.3">
      <c r="A425" s="43" t="s">
        <v>98</v>
      </c>
      <c r="B425" s="66" t="s">
        <v>620</v>
      </c>
      <c r="C425" s="44">
        <v>73</v>
      </c>
      <c r="D425" s="44">
        <v>73</v>
      </c>
      <c r="E425" s="44">
        <v>132</v>
      </c>
      <c r="F425" s="44">
        <v>69.5</v>
      </c>
      <c r="G425" s="44">
        <v>119.5</v>
      </c>
      <c r="H425" s="44">
        <v>46.5</v>
      </c>
      <c r="I425" s="44">
        <v>63.7</v>
      </c>
      <c r="J425" s="44">
        <v>100.11</v>
      </c>
      <c r="K425" s="44">
        <v>115</v>
      </c>
      <c r="L425" s="44">
        <v>120</v>
      </c>
      <c r="M425" s="45">
        <v>299300</v>
      </c>
      <c r="N425" s="45">
        <v>29962125</v>
      </c>
      <c r="O425" s="45">
        <v>299482</v>
      </c>
      <c r="P425" s="45">
        <v>29975792.25</v>
      </c>
      <c r="Q425" s="45">
        <v>4807634375</v>
      </c>
      <c r="R425" s="44">
        <v>23.06</v>
      </c>
      <c r="S425" s="44">
        <v>2.67</v>
      </c>
      <c r="T425" s="44">
        <v>44.79</v>
      </c>
      <c r="U425" s="44">
        <v>2.09</v>
      </c>
      <c r="V425" s="44">
        <v>0.74</v>
      </c>
      <c r="W425" s="46">
        <v>40231250</v>
      </c>
      <c r="X425" s="17">
        <v>10</v>
      </c>
      <c r="AI425" s="38" t="s">
        <v>168</v>
      </c>
    </row>
    <row r="426" spans="1:35" ht="14.4" x14ac:dyDescent="0.3">
      <c r="A426" s="38" t="s">
        <v>198</v>
      </c>
      <c r="B426" s="66" t="s">
        <v>620</v>
      </c>
      <c r="C426" s="39">
        <v>46.5</v>
      </c>
      <c r="D426" s="39">
        <v>45.5</v>
      </c>
      <c r="E426" s="39">
        <v>93.25</v>
      </c>
      <c r="F426" s="39">
        <v>45.5</v>
      </c>
      <c r="G426" s="39">
        <v>84.75</v>
      </c>
      <c r="H426" s="39">
        <v>38.25</v>
      </c>
      <c r="I426" s="39">
        <v>82.26</v>
      </c>
      <c r="J426" s="39">
        <v>66.11</v>
      </c>
      <c r="K426" s="39">
        <v>84.75</v>
      </c>
      <c r="L426" s="39">
        <v>86</v>
      </c>
      <c r="M426" s="40">
        <v>4956900</v>
      </c>
      <c r="N426" s="40">
        <v>327725100</v>
      </c>
      <c r="O426" s="40">
        <v>8701295</v>
      </c>
      <c r="P426" s="40">
        <v>533691900.75</v>
      </c>
      <c r="Q426" s="40">
        <v>1271250000</v>
      </c>
      <c r="R426" s="39">
        <v>95.71</v>
      </c>
      <c r="S426" s="39">
        <v>4.95</v>
      </c>
      <c r="T426" s="39">
        <v>17.13</v>
      </c>
      <c r="U426" s="39" t="s">
        <v>20</v>
      </c>
      <c r="V426" s="39">
        <v>58.01</v>
      </c>
      <c r="W426" s="41">
        <v>15000000</v>
      </c>
      <c r="X426" s="42">
        <v>10</v>
      </c>
      <c r="AI426" s="43" t="s">
        <v>181</v>
      </c>
    </row>
    <row r="427" spans="1:35" ht="14.4" x14ac:dyDescent="0.3">
      <c r="A427" s="43" t="s">
        <v>225</v>
      </c>
      <c r="B427" s="66" t="s">
        <v>620</v>
      </c>
      <c r="C427" s="44">
        <v>128</v>
      </c>
      <c r="D427" s="44">
        <v>128</v>
      </c>
      <c r="E427" s="44">
        <v>159.5</v>
      </c>
      <c r="F427" s="44">
        <v>125</v>
      </c>
      <c r="G427" s="44">
        <v>150</v>
      </c>
      <c r="H427" s="44">
        <v>22</v>
      </c>
      <c r="I427" s="44">
        <v>17.190000000000001</v>
      </c>
      <c r="J427" s="44">
        <v>146.94</v>
      </c>
      <c r="K427" s="44">
        <v>147</v>
      </c>
      <c r="L427" s="44">
        <v>152</v>
      </c>
      <c r="M427" s="45">
        <v>185400</v>
      </c>
      <c r="N427" s="45">
        <v>27242050</v>
      </c>
      <c r="O427" s="45">
        <v>185402</v>
      </c>
      <c r="P427" s="45">
        <v>27242390</v>
      </c>
      <c r="Q427" s="45">
        <v>2400000000</v>
      </c>
      <c r="R427" s="44">
        <v>16.46</v>
      </c>
      <c r="S427" s="44">
        <v>3.19</v>
      </c>
      <c r="T427" s="44">
        <v>47.08</v>
      </c>
      <c r="U427" s="44">
        <v>2.4700000000000002</v>
      </c>
      <c r="V427" s="44">
        <v>1.1599999999999999</v>
      </c>
      <c r="W427" s="46">
        <v>16000000</v>
      </c>
      <c r="X427" s="17">
        <v>10</v>
      </c>
      <c r="AI427" s="38" t="s">
        <v>192</v>
      </c>
    </row>
    <row r="428" spans="1:35" ht="14.4" x14ac:dyDescent="0.3">
      <c r="A428" s="38" t="s">
        <v>267</v>
      </c>
      <c r="B428" s="66" t="s">
        <v>620</v>
      </c>
      <c r="C428" s="39">
        <v>57.5</v>
      </c>
      <c r="D428" s="39">
        <v>58.75</v>
      </c>
      <c r="E428" s="39">
        <v>61</v>
      </c>
      <c r="F428" s="39">
        <v>50</v>
      </c>
      <c r="G428" s="39">
        <v>56</v>
      </c>
      <c r="H428" s="39">
        <v>-1.5</v>
      </c>
      <c r="I428" s="39">
        <v>-2.61</v>
      </c>
      <c r="J428" s="39">
        <v>56.99</v>
      </c>
      <c r="K428" s="39">
        <v>55.5</v>
      </c>
      <c r="L428" s="39">
        <v>56</v>
      </c>
      <c r="M428" s="40">
        <v>1722100</v>
      </c>
      <c r="N428" s="40">
        <v>98147700</v>
      </c>
      <c r="O428" s="40">
        <v>1722196</v>
      </c>
      <c r="P428" s="40">
        <v>98153137.75</v>
      </c>
      <c r="Q428" s="40">
        <v>560000000</v>
      </c>
      <c r="R428" s="39">
        <v>129.97999999999999</v>
      </c>
      <c r="S428" s="39">
        <v>1.97</v>
      </c>
      <c r="T428" s="39">
        <v>28.48</v>
      </c>
      <c r="U428" s="39">
        <v>0.36</v>
      </c>
      <c r="V428" s="39">
        <v>17.22</v>
      </c>
      <c r="W428" s="41">
        <v>10000000</v>
      </c>
      <c r="X428" s="42">
        <v>10</v>
      </c>
      <c r="AI428" s="43" t="s">
        <v>218</v>
      </c>
    </row>
    <row r="429" spans="1:35" ht="14.4" x14ac:dyDescent="0.3">
      <c r="A429" s="43" t="s">
        <v>274</v>
      </c>
      <c r="B429" s="66" t="s">
        <v>620</v>
      </c>
      <c r="C429" s="44">
        <v>25.5</v>
      </c>
      <c r="D429" s="44">
        <v>25.5</v>
      </c>
      <c r="E429" s="44">
        <v>32.75</v>
      </c>
      <c r="F429" s="44">
        <v>24.8</v>
      </c>
      <c r="G429" s="44">
        <v>28.5</v>
      </c>
      <c r="H429" s="44">
        <v>3</v>
      </c>
      <c r="I429" s="44">
        <v>11.76</v>
      </c>
      <c r="J429" s="44">
        <v>28.42</v>
      </c>
      <c r="K429" s="44">
        <v>28.5</v>
      </c>
      <c r="L429" s="44">
        <v>28.75</v>
      </c>
      <c r="M429" s="45">
        <v>21688900</v>
      </c>
      <c r="N429" s="45">
        <v>616372995</v>
      </c>
      <c r="O429" s="45">
        <v>21689337</v>
      </c>
      <c r="P429" s="45">
        <v>616386583.25</v>
      </c>
      <c r="Q429" s="45">
        <v>4560000000</v>
      </c>
      <c r="R429" s="44">
        <v>18.09</v>
      </c>
      <c r="S429" s="44">
        <v>4.13</v>
      </c>
      <c r="T429" s="44">
        <v>6.91</v>
      </c>
      <c r="U429" s="44">
        <v>3.26</v>
      </c>
      <c r="V429" s="44">
        <v>13.56</v>
      </c>
      <c r="W429" s="46">
        <v>160000000</v>
      </c>
      <c r="X429" s="17">
        <v>1</v>
      </c>
      <c r="AI429" s="38" t="s">
        <v>229</v>
      </c>
    </row>
    <row r="430" spans="1:35" ht="14.4" x14ac:dyDescent="0.3">
      <c r="A430" s="38" t="s">
        <v>322</v>
      </c>
      <c r="B430" s="66" t="s">
        <v>620</v>
      </c>
      <c r="C430" s="40">
        <v>1576</v>
      </c>
      <c r="D430" s="40">
        <v>1576</v>
      </c>
      <c r="E430" s="40">
        <v>1980</v>
      </c>
      <c r="F430" s="40">
        <v>1550</v>
      </c>
      <c r="G430" s="40">
        <v>1968</v>
      </c>
      <c r="H430" s="39">
        <v>392</v>
      </c>
      <c r="I430" s="39">
        <v>24.87</v>
      </c>
      <c r="J430" s="40">
        <v>1730.28</v>
      </c>
      <c r="K430" s="40">
        <v>1902</v>
      </c>
      <c r="L430" s="40">
        <v>1980</v>
      </c>
      <c r="M430" s="40">
        <v>6000</v>
      </c>
      <c r="N430" s="40">
        <v>10381700</v>
      </c>
      <c r="O430" s="40">
        <v>6176</v>
      </c>
      <c r="P430" s="40">
        <v>10693512</v>
      </c>
      <c r="Q430" s="40">
        <v>23616000000</v>
      </c>
      <c r="R430" s="39">
        <v>18.21</v>
      </c>
      <c r="S430" s="39">
        <v>4.3</v>
      </c>
      <c r="T430" s="39">
        <v>458.2</v>
      </c>
      <c r="U430" s="39">
        <v>0.61</v>
      </c>
      <c r="V430" s="39">
        <v>0.05</v>
      </c>
      <c r="W430" s="41">
        <v>12000000</v>
      </c>
      <c r="X430" s="42">
        <v>10</v>
      </c>
      <c r="AI430" s="43" t="s">
        <v>244</v>
      </c>
    </row>
    <row r="431" spans="1:35" ht="14.4" x14ac:dyDescent="0.3">
      <c r="A431" s="43" t="s">
        <v>370</v>
      </c>
      <c r="B431" s="66" t="s">
        <v>620</v>
      </c>
      <c r="C431" s="44">
        <v>26</v>
      </c>
      <c r="D431" s="44">
        <v>26</v>
      </c>
      <c r="E431" s="44">
        <v>36.25</v>
      </c>
      <c r="F431" s="44">
        <v>24.9</v>
      </c>
      <c r="G431" s="44">
        <v>28.75</v>
      </c>
      <c r="H431" s="44">
        <v>2.75</v>
      </c>
      <c r="I431" s="44">
        <v>10.58</v>
      </c>
      <c r="J431" s="44">
        <v>28.6</v>
      </c>
      <c r="K431" s="44">
        <v>28.75</v>
      </c>
      <c r="L431" s="44">
        <v>29</v>
      </c>
      <c r="M431" s="45">
        <v>38827400</v>
      </c>
      <c r="N431" s="45">
        <v>1110572090</v>
      </c>
      <c r="O431" s="45">
        <v>50277748</v>
      </c>
      <c r="P431" s="45">
        <v>1408731411</v>
      </c>
      <c r="Q431" s="45">
        <v>2875000000</v>
      </c>
      <c r="R431" s="44">
        <v>23.51</v>
      </c>
      <c r="S431" s="44">
        <v>2.21</v>
      </c>
      <c r="T431" s="44">
        <v>13.02</v>
      </c>
      <c r="U431" s="44">
        <v>2.46</v>
      </c>
      <c r="V431" s="44">
        <v>50.28</v>
      </c>
      <c r="W431" s="46">
        <v>100000000</v>
      </c>
      <c r="X431" s="17">
        <v>6.5</v>
      </c>
      <c r="AI431" s="38" t="s">
        <v>278</v>
      </c>
    </row>
    <row r="432" spans="1:35" ht="14.4" x14ac:dyDescent="0.3">
      <c r="A432" s="38" t="s">
        <v>405</v>
      </c>
      <c r="B432" s="66" t="s">
        <v>620</v>
      </c>
      <c r="C432" s="39">
        <v>227</v>
      </c>
      <c r="D432" s="39">
        <v>226</v>
      </c>
      <c r="E432" s="39">
        <v>268</v>
      </c>
      <c r="F432" s="39">
        <v>200</v>
      </c>
      <c r="G432" s="39">
        <v>253</v>
      </c>
      <c r="H432" s="39">
        <v>26</v>
      </c>
      <c r="I432" s="39">
        <v>11.45</v>
      </c>
      <c r="J432" s="39">
        <v>241.06</v>
      </c>
      <c r="K432" s="39">
        <v>251</v>
      </c>
      <c r="L432" s="39">
        <v>254</v>
      </c>
      <c r="M432" s="40">
        <v>552600</v>
      </c>
      <c r="N432" s="40">
        <v>133211100</v>
      </c>
      <c r="O432" s="40">
        <v>553649</v>
      </c>
      <c r="P432" s="40">
        <v>133464991</v>
      </c>
      <c r="Q432" s="40">
        <v>25300000000</v>
      </c>
      <c r="R432" s="39">
        <v>24.61</v>
      </c>
      <c r="S432" s="39">
        <v>5.0599999999999996</v>
      </c>
      <c r="T432" s="39">
        <v>49.97</v>
      </c>
      <c r="U432" s="39">
        <v>1.68</v>
      </c>
      <c r="V432" s="39">
        <v>0.55000000000000004</v>
      </c>
      <c r="W432" s="41">
        <v>100000000</v>
      </c>
      <c r="X432" s="42">
        <v>10</v>
      </c>
      <c r="AI432" s="43" t="s">
        <v>329</v>
      </c>
    </row>
    <row r="433" spans="1:35" ht="14.4" x14ac:dyDescent="0.3">
      <c r="A433" s="43" t="s">
        <v>510</v>
      </c>
      <c r="B433" s="66" t="s">
        <v>620</v>
      </c>
      <c r="C433" s="44">
        <v>8.15</v>
      </c>
      <c r="D433" s="44">
        <v>8.1999999999999993</v>
      </c>
      <c r="E433" s="44">
        <v>17.100000000000001</v>
      </c>
      <c r="F433" s="44">
        <v>8</v>
      </c>
      <c r="G433" s="44">
        <v>15.3</v>
      </c>
      <c r="H433" s="44">
        <v>7.15</v>
      </c>
      <c r="I433" s="44">
        <v>87.73</v>
      </c>
      <c r="J433" s="44">
        <v>13.23</v>
      </c>
      <c r="K433" s="44">
        <v>15.3</v>
      </c>
      <c r="L433" s="44">
        <v>15.4</v>
      </c>
      <c r="M433" s="45">
        <v>502585500</v>
      </c>
      <c r="N433" s="45">
        <v>6650795470</v>
      </c>
      <c r="O433" s="45">
        <v>548576210</v>
      </c>
      <c r="P433" s="45">
        <v>7062915074.8000002</v>
      </c>
      <c r="Q433" s="45">
        <v>16035885920.700001</v>
      </c>
      <c r="R433" s="44">
        <v>49.1</v>
      </c>
      <c r="S433" s="44">
        <v>5.2</v>
      </c>
      <c r="T433" s="44">
        <v>3.53</v>
      </c>
      <c r="U433" s="44">
        <v>1.36</v>
      </c>
      <c r="V433" s="44">
        <v>52.34</v>
      </c>
      <c r="W433" s="46">
        <v>1048097119</v>
      </c>
      <c r="X433" s="17">
        <v>1</v>
      </c>
      <c r="AI433" s="38" t="s">
        <v>365</v>
      </c>
    </row>
    <row r="434" spans="1:35" ht="14.4" x14ac:dyDescent="0.3">
      <c r="A434" s="38" t="s">
        <v>511</v>
      </c>
      <c r="B434" s="66" t="s">
        <v>620</v>
      </c>
      <c r="C434" s="39">
        <v>3.16</v>
      </c>
      <c r="D434" s="39">
        <v>3.16</v>
      </c>
      <c r="E434" s="39">
        <v>4.42</v>
      </c>
      <c r="F434" s="39">
        <v>3.14</v>
      </c>
      <c r="G434" s="39">
        <v>3.7</v>
      </c>
      <c r="H434" s="39">
        <v>0.54</v>
      </c>
      <c r="I434" s="39">
        <v>17.09</v>
      </c>
      <c r="J434" s="39">
        <v>3.72</v>
      </c>
      <c r="K434" s="39">
        <v>3.68</v>
      </c>
      <c r="L434" s="39">
        <v>3.7</v>
      </c>
      <c r="M434" s="40">
        <v>715144400</v>
      </c>
      <c r="N434" s="40">
        <v>2662557642</v>
      </c>
      <c r="O434" s="40">
        <v>715144985</v>
      </c>
      <c r="P434" s="40">
        <v>2662559779.9400001</v>
      </c>
      <c r="Q434" s="40">
        <v>1979500000</v>
      </c>
      <c r="R434" s="39">
        <v>88.07</v>
      </c>
      <c r="S434" s="39">
        <v>2.65</v>
      </c>
      <c r="T434" s="39">
        <v>1.4</v>
      </c>
      <c r="U434" s="39">
        <v>0.81</v>
      </c>
      <c r="V434" s="39">
        <v>133.66999999999999</v>
      </c>
      <c r="W434" s="41">
        <v>535000000</v>
      </c>
      <c r="X434" s="42">
        <v>1</v>
      </c>
      <c r="AI434" s="43" t="s">
        <v>382</v>
      </c>
    </row>
    <row r="435" spans="1:35" x14ac:dyDescent="0.3">
      <c r="A435" s="22" t="s">
        <v>598</v>
      </c>
      <c r="B435" s="20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4"/>
      <c r="V435" s="47"/>
      <c r="W435" s="48"/>
      <c r="X435" s="49"/>
      <c r="AI435" s="38" t="s">
        <v>386</v>
      </c>
    </row>
    <row r="436" spans="1:35" ht="14.4" x14ac:dyDescent="0.3">
      <c r="A436" s="38" t="s">
        <v>566</v>
      </c>
      <c r="B436" s="66" t="s">
        <v>621</v>
      </c>
      <c r="C436" s="39">
        <v>19.399999999999999</v>
      </c>
      <c r="D436" s="39">
        <v>19.399999999999999</v>
      </c>
      <c r="E436" s="39">
        <v>34.75</v>
      </c>
      <c r="F436" s="39">
        <v>18.899999999999999</v>
      </c>
      <c r="G436" s="39">
        <v>27.75</v>
      </c>
      <c r="H436" s="39">
        <v>8.35</v>
      </c>
      <c r="I436" s="39">
        <v>43.04</v>
      </c>
      <c r="J436" s="39">
        <v>27.36</v>
      </c>
      <c r="K436" s="39">
        <v>27.25</v>
      </c>
      <c r="L436" s="39">
        <v>27.75</v>
      </c>
      <c r="M436" s="40">
        <v>9208900</v>
      </c>
      <c r="N436" s="40">
        <v>251913170</v>
      </c>
      <c r="O436" s="40">
        <v>10093588</v>
      </c>
      <c r="P436" s="40">
        <v>276683786.19999999</v>
      </c>
      <c r="Q436" s="40">
        <v>5550000000</v>
      </c>
      <c r="R436" s="39">
        <v>15.66</v>
      </c>
      <c r="S436" s="39">
        <v>2.69</v>
      </c>
      <c r="T436" s="39">
        <v>10.3</v>
      </c>
      <c r="U436" s="39">
        <v>4.32</v>
      </c>
      <c r="V436" s="39">
        <v>5.05</v>
      </c>
      <c r="W436" s="41">
        <v>200000000</v>
      </c>
      <c r="X436" s="42">
        <v>1</v>
      </c>
      <c r="AI436" s="38" t="s">
        <v>27</v>
      </c>
    </row>
    <row r="437" spans="1:35" ht="14.4" x14ac:dyDescent="0.3">
      <c r="A437" s="43" t="s">
        <v>43</v>
      </c>
      <c r="B437" s="66" t="s">
        <v>621</v>
      </c>
      <c r="C437" s="44">
        <v>0.6</v>
      </c>
      <c r="D437" s="44">
        <v>0.61</v>
      </c>
      <c r="E437" s="44">
        <v>1.1399999999999999</v>
      </c>
      <c r="F437" s="44">
        <v>0.61</v>
      </c>
      <c r="G437" s="44">
        <v>0.88</v>
      </c>
      <c r="H437" s="44">
        <v>0.28000000000000003</v>
      </c>
      <c r="I437" s="44">
        <v>46.67</v>
      </c>
      <c r="J437" s="44">
        <v>0.92</v>
      </c>
      <c r="K437" s="44">
        <v>0.88</v>
      </c>
      <c r="L437" s="44">
        <v>0.89</v>
      </c>
      <c r="M437" s="45">
        <v>2407712900</v>
      </c>
      <c r="N437" s="45">
        <v>2221271715</v>
      </c>
      <c r="O437" s="45">
        <v>2567714060</v>
      </c>
      <c r="P437" s="45">
        <v>2381272701.8200002</v>
      </c>
      <c r="Q437" s="45">
        <v>1582104189.5999999</v>
      </c>
      <c r="R437" s="44">
        <v>50.68</v>
      </c>
      <c r="S437" s="44">
        <v>1.88</v>
      </c>
      <c r="T437" s="44">
        <v>0.47</v>
      </c>
      <c r="U437" s="44" t="s">
        <v>20</v>
      </c>
      <c r="V437" s="44">
        <v>142.82</v>
      </c>
      <c r="W437" s="46">
        <v>1797845670</v>
      </c>
      <c r="X437" s="17">
        <v>0.5</v>
      </c>
      <c r="AI437" s="43" t="s">
        <v>57</v>
      </c>
    </row>
    <row r="438" spans="1:35" ht="14.4" x14ac:dyDescent="0.3">
      <c r="A438" s="38" t="s">
        <v>44</v>
      </c>
      <c r="B438" s="66" t="s">
        <v>621</v>
      </c>
      <c r="C438" s="39">
        <v>14.6</v>
      </c>
      <c r="D438" s="39">
        <v>14.7</v>
      </c>
      <c r="E438" s="39">
        <v>17.2</v>
      </c>
      <c r="F438" s="39">
        <v>14.2</v>
      </c>
      <c r="G438" s="39">
        <v>14.6</v>
      </c>
      <c r="H438" s="39" t="s">
        <v>20</v>
      </c>
      <c r="I438" s="39" t="s">
        <v>20</v>
      </c>
      <c r="J438" s="39">
        <v>15.79</v>
      </c>
      <c r="K438" s="39">
        <v>14.5</v>
      </c>
      <c r="L438" s="39">
        <v>14.6</v>
      </c>
      <c r="M438" s="40">
        <v>57967700</v>
      </c>
      <c r="N438" s="40">
        <v>915197530</v>
      </c>
      <c r="O438" s="40">
        <v>59152599</v>
      </c>
      <c r="P438" s="40">
        <v>933800382</v>
      </c>
      <c r="Q438" s="40">
        <v>4488153325.1999998</v>
      </c>
      <c r="R438" s="39">
        <v>14.77</v>
      </c>
      <c r="S438" s="39">
        <v>3.45</v>
      </c>
      <c r="T438" s="39">
        <v>4.2300000000000004</v>
      </c>
      <c r="U438" s="39">
        <v>6.85</v>
      </c>
      <c r="V438" s="39">
        <v>19.239999999999998</v>
      </c>
      <c r="W438" s="41">
        <v>307407762</v>
      </c>
      <c r="X438" s="42">
        <v>1</v>
      </c>
      <c r="AI438" s="38" t="s">
        <v>63</v>
      </c>
    </row>
    <row r="439" spans="1:35" ht="14.4" x14ac:dyDescent="0.3">
      <c r="A439" s="43" t="s">
        <v>60</v>
      </c>
      <c r="B439" s="66" t="s">
        <v>621</v>
      </c>
      <c r="C439" s="44">
        <v>71</v>
      </c>
      <c r="D439" s="44">
        <v>72</v>
      </c>
      <c r="E439" s="44">
        <v>79.5</v>
      </c>
      <c r="F439" s="44">
        <v>57</v>
      </c>
      <c r="G439" s="44">
        <v>70</v>
      </c>
      <c r="H439" s="44">
        <v>-1</v>
      </c>
      <c r="I439" s="44">
        <v>-1.41</v>
      </c>
      <c r="J439" s="44">
        <v>67.83</v>
      </c>
      <c r="K439" s="44">
        <v>69.5</v>
      </c>
      <c r="L439" s="44">
        <v>70</v>
      </c>
      <c r="M439" s="45">
        <v>237028600</v>
      </c>
      <c r="N439" s="45">
        <v>16076717325</v>
      </c>
      <c r="O439" s="45">
        <v>246370322</v>
      </c>
      <c r="P439" s="45">
        <v>16714860392.73</v>
      </c>
      <c r="Q439" s="45">
        <v>140000000000</v>
      </c>
      <c r="R439" s="44">
        <v>27.7</v>
      </c>
      <c r="S439" s="44">
        <v>20.04</v>
      </c>
      <c r="T439" s="44">
        <v>3.49</v>
      </c>
      <c r="U439" s="44">
        <v>3.21</v>
      </c>
      <c r="V439" s="44">
        <v>12.91</v>
      </c>
      <c r="W439" s="46">
        <v>2000000000</v>
      </c>
      <c r="X439" s="17">
        <v>1</v>
      </c>
      <c r="AI439" s="43" t="s">
        <v>64</v>
      </c>
    </row>
    <row r="440" spans="1:35" ht="14.4" x14ac:dyDescent="0.3">
      <c r="A440" s="38" t="s">
        <v>135</v>
      </c>
      <c r="B440" s="66" t="s">
        <v>621</v>
      </c>
      <c r="C440" s="39">
        <v>2.74</v>
      </c>
      <c r="D440" s="39">
        <v>2.78</v>
      </c>
      <c r="E440" s="39">
        <v>4.0999999999999996</v>
      </c>
      <c r="F440" s="39">
        <v>2.76</v>
      </c>
      <c r="G440" s="39">
        <v>4.04</v>
      </c>
      <c r="H440" s="39">
        <v>1.3</v>
      </c>
      <c r="I440" s="39">
        <v>47.45</v>
      </c>
      <c r="J440" s="39">
        <v>3.38</v>
      </c>
      <c r="K440" s="39">
        <v>4.0199999999999996</v>
      </c>
      <c r="L440" s="39">
        <v>4.04</v>
      </c>
      <c r="M440" s="40">
        <v>716075800</v>
      </c>
      <c r="N440" s="40">
        <v>2418554672</v>
      </c>
      <c r="O440" s="40">
        <v>716078778</v>
      </c>
      <c r="P440" s="40">
        <v>2418563366.0999999</v>
      </c>
      <c r="Q440" s="40">
        <v>2082431267.3599999</v>
      </c>
      <c r="R440" s="39">
        <v>22.95</v>
      </c>
      <c r="S440" s="39">
        <v>2.9</v>
      </c>
      <c r="T440" s="39">
        <v>1.4</v>
      </c>
      <c r="U440" s="39">
        <v>2.23</v>
      </c>
      <c r="V440" s="39">
        <v>138.93</v>
      </c>
      <c r="W440" s="41">
        <v>515453284</v>
      </c>
      <c r="X440" s="42">
        <v>1</v>
      </c>
      <c r="AI440" s="38" t="s">
        <v>631</v>
      </c>
    </row>
    <row r="441" spans="1:35" ht="14.4" x14ac:dyDescent="0.3">
      <c r="A441" s="43" t="s">
        <v>142</v>
      </c>
      <c r="B441" s="66" t="s">
        <v>621</v>
      </c>
      <c r="C441" s="44">
        <v>190</v>
      </c>
      <c r="D441" s="44">
        <v>200</v>
      </c>
      <c r="E441" s="44">
        <v>244</v>
      </c>
      <c r="F441" s="44">
        <v>180</v>
      </c>
      <c r="G441" s="44">
        <v>204</v>
      </c>
      <c r="H441" s="44">
        <v>14</v>
      </c>
      <c r="I441" s="44">
        <v>7.37</v>
      </c>
      <c r="J441" s="44">
        <v>210.18</v>
      </c>
      <c r="K441" s="44">
        <v>205</v>
      </c>
      <c r="L441" s="44">
        <v>246</v>
      </c>
      <c r="M441" s="45">
        <v>6400</v>
      </c>
      <c r="N441" s="45">
        <v>1345150</v>
      </c>
      <c r="O441" s="45">
        <v>6578</v>
      </c>
      <c r="P441" s="45">
        <v>1378953</v>
      </c>
      <c r="Q441" s="45">
        <v>1530000000</v>
      </c>
      <c r="R441" s="44">
        <v>12.76</v>
      </c>
      <c r="S441" s="44">
        <v>1.73</v>
      </c>
      <c r="T441" s="44">
        <v>117.99</v>
      </c>
      <c r="U441" s="44">
        <v>3.92</v>
      </c>
      <c r="V441" s="44">
        <v>0.09</v>
      </c>
      <c r="W441" s="46">
        <v>7500000</v>
      </c>
      <c r="X441" s="17">
        <v>10</v>
      </c>
      <c r="AI441" s="43" t="s">
        <v>98</v>
      </c>
    </row>
    <row r="442" spans="1:35" ht="14.4" x14ac:dyDescent="0.3">
      <c r="A442" s="38" t="s">
        <v>160</v>
      </c>
      <c r="B442" s="66" t="s">
        <v>621</v>
      </c>
      <c r="C442" s="39">
        <v>17.5</v>
      </c>
      <c r="D442" s="39">
        <v>17.5</v>
      </c>
      <c r="E442" s="39">
        <v>25.5</v>
      </c>
      <c r="F442" s="39">
        <v>17.3</v>
      </c>
      <c r="G442" s="39">
        <v>23.8</v>
      </c>
      <c r="H442" s="39">
        <v>6.3</v>
      </c>
      <c r="I442" s="39">
        <v>36</v>
      </c>
      <c r="J442" s="39">
        <v>21.22</v>
      </c>
      <c r="K442" s="39">
        <v>23.7</v>
      </c>
      <c r="L442" s="39">
        <v>23.8</v>
      </c>
      <c r="M442" s="40">
        <v>103572000</v>
      </c>
      <c r="N442" s="40">
        <v>2198266790</v>
      </c>
      <c r="O442" s="40">
        <v>110566280</v>
      </c>
      <c r="P442" s="40">
        <v>2340366705.5500002</v>
      </c>
      <c r="Q442" s="40">
        <v>12620305738.6</v>
      </c>
      <c r="R442" s="39" t="s">
        <v>21</v>
      </c>
      <c r="S442" s="39">
        <v>4.22</v>
      </c>
      <c r="T442" s="39">
        <v>5.64</v>
      </c>
      <c r="U442" s="39" t="s">
        <v>20</v>
      </c>
      <c r="V442" s="39">
        <v>20.85</v>
      </c>
      <c r="W442" s="41">
        <v>530264947</v>
      </c>
      <c r="X442" s="42">
        <v>1</v>
      </c>
      <c r="AI442" s="38" t="s">
        <v>198</v>
      </c>
    </row>
    <row r="443" spans="1:35" ht="14.4" x14ac:dyDescent="0.3">
      <c r="A443" s="43" t="s">
        <v>217</v>
      </c>
      <c r="B443" s="66" t="s">
        <v>621</v>
      </c>
      <c r="C443" s="44">
        <v>0.5</v>
      </c>
      <c r="D443" s="44">
        <v>0.5</v>
      </c>
      <c r="E443" s="44">
        <v>1</v>
      </c>
      <c r="F443" s="44">
        <v>0.45</v>
      </c>
      <c r="G443" s="44">
        <v>0.77</v>
      </c>
      <c r="H443" s="44">
        <v>0.27</v>
      </c>
      <c r="I443" s="44">
        <v>54</v>
      </c>
      <c r="J443" s="44">
        <v>0.77</v>
      </c>
      <c r="K443" s="44">
        <v>0.77</v>
      </c>
      <c r="L443" s="44">
        <v>0.78</v>
      </c>
      <c r="M443" s="45">
        <v>9834478000</v>
      </c>
      <c r="N443" s="45">
        <v>7524101763</v>
      </c>
      <c r="O443" s="45">
        <v>9834714040</v>
      </c>
      <c r="P443" s="45">
        <v>7524276122.8599997</v>
      </c>
      <c r="Q443" s="45">
        <v>2559260853.3800001</v>
      </c>
      <c r="R443" s="44">
        <v>68.7</v>
      </c>
      <c r="S443" s="44">
        <v>11.48</v>
      </c>
      <c r="T443" s="44">
        <v>0.08</v>
      </c>
      <c r="U443" s="44" t="s">
        <v>20</v>
      </c>
      <c r="V443" s="44">
        <v>322.72000000000003</v>
      </c>
      <c r="W443" s="46">
        <v>3323715394</v>
      </c>
      <c r="X443" s="17">
        <v>0.1</v>
      </c>
      <c r="AI443" s="43" t="s">
        <v>225</v>
      </c>
    </row>
    <row r="444" spans="1:35" ht="14.4" x14ac:dyDescent="0.3">
      <c r="A444" s="38" t="s">
        <v>228</v>
      </c>
      <c r="B444" s="66" t="s">
        <v>621</v>
      </c>
      <c r="C444" s="39">
        <v>19</v>
      </c>
      <c r="D444" s="39">
        <v>19.100000000000001</v>
      </c>
      <c r="E444" s="39">
        <v>24.9</v>
      </c>
      <c r="F444" s="39">
        <v>19.100000000000001</v>
      </c>
      <c r="G444" s="39">
        <v>24.5</v>
      </c>
      <c r="H444" s="39">
        <v>5.5</v>
      </c>
      <c r="I444" s="39">
        <v>28.95</v>
      </c>
      <c r="J444" s="39">
        <v>21.16</v>
      </c>
      <c r="K444" s="39">
        <v>24.3</v>
      </c>
      <c r="L444" s="39">
        <v>24.5</v>
      </c>
      <c r="M444" s="40">
        <v>506957200</v>
      </c>
      <c r="N444" s="40">
        <v>10728491610</v>
      </c>
      <c r="O444" s="40">
        <v>510731339</v>
      </c>
      <c r="P444" s="40">
        <v>10805206665.34</v>
      </c>
      <c r="Q444" s="40">
        <v>21745620403.5</v>
      </c>
      <c r="R444" s="39">
        <v>24.74</v>
      </c>
      <c r="S444" s="39">
        <v>3.51</v>
      </c>
      <c r="T444" s="39">
        <v>6.97</v>
      </c>
      <c r="U444" s="39">
        <v>3.55</v>
      </c>
      <c r="V444" s="39">
        <v>57.75</v>
      </c>
      <c r="W444" s="41">
        <v>887576343</v>
      </c>
      <c r="X444" s="42">
        <v>1</v>
      </c>
      <c r="AI444" s="38" t="s">
        <v>267</v>
      </c>
    </row>
    <row r="445" spans="1:35" ht="14.4" x14ac:dyDescent="0.3">
      <c r="A445" s="43" t="s">
        <v>232</v>
      </c>
      <c r="B445" s="66" t="s">
        <v>621</v>
      </c>
      <c r="C445" s="44">
        <v>5.85</v>
      </c>
      <c r="D445" s="44">
        <v>6.15</v>
      </c>
      <c r="E445" s="44">
        <v>6.15</v>
      </c>
      <c r="F445" s="44">
        <v>3.48</v>
      </c>
      <c r="G445" s="44">
        <v>3.64</v>
      </c>
      <c r="H445" s="44">
        <v>-2.21</v>
      </c>
      <c r="I445" s="44">
        <v>-37.78</v>
      </c>
      <c r="J445" s="44">
        <v>3.8</v>
      </c>
      <c r="K445" s="44">
        <v>3.64</v>
      </c>
      <c r="L445" s="44">
        <v>3.66</v>
      </c>
      <c r="M445" s="45">
        <v>223853000</v>
      </c>
      <c r="N445" s="45">
        <v>849534362</v>
      </c>
      <c r="O445" s="45">
        <v>223853763</v>
      </c>
      <c r="P445" s="45">
        <v>849537879.28999996</v>
      </c>
      <c r="Q445" s="45">
        <v>1707683457.48</v>
      </c>
      <c r="R445" s="44">
        <v>27.79</v>
      </c>
      <c r="S445" s="44">
        <v>3.54</v>
      </c>
      <c r="T445" s="44">
        <v>1.86</v>
      </c>
      <c r="U445" s="44">
        <v>0.91</v>
      </c>
      <c r="V445" s="44">
        <v>78.75</v>
      </c>
      <c r="W445" s="46">
        <v>469143807</v>
      </c>
      <c r="X445" s="17">
        <v>1</v>
      </c>
      <c r="AI445" s="43" t="s">
        <v>274</v>
      </c>
    </row>
    <row r="446" spans="1:35" ht="14.4" x14ac:dyDescent="0.3">
      <c r="A446" s="38" t="s">
        <v>233</v>
      </c>
      <c r="B446" s="66" t="s">
        <v>621</v>
      </c>
      <c r="C446" s="39">
        <v>6.8</v>
      </c>
      <c r="D446" s="39">
        <v>6.8</v>
      </c>
      <c r="E446" s="39">
        <v>11.3</v>
      </c>
      <c r="F446" s="39">
        <v>6.65</v>
      </c>
      <c r="G446" s="39">
        <v>8</v>
      </c>
      <c r="H446" s="39">
        <v>1.2</v>
      </c>
      <c r="I446" s="39">
        <v>17.649999999999999</v>
      </c>
      <c r="J446" s="39">
        <v>8.69</v>
      </c>
      <c r="K446" s="39">
        <v>8</v>
      </c>
      <c r="L446" s="39">
        <v>8.1</v>
      </c>
      <c r="M446" s="40">
        <v>122443000</v>
      </c>
      <c r="N446" s="40">
        <v>1063551430</v>
      </c>
      <c r="O446" s="40">
        <v>164831109</v>
      </c>
      <c r="P446" s="40">
        <v>1533497414.05</v>
      </c>
      <c r="Q446" s="40">
        <v>1482793600</v>
      </c>
      <c r="R446" s="39">
        <v>14.24</v>
      </c>
      <c r="S446" s="39">
        <v>0.92</v>
      </c>
      <c r="T446" s="39">
        <v>8.66</v>
      </c>
      <c r="U446" s="39">
        <v>4.38</v>
      </c>
      <c r="V446" s="39">
        <v>88.93</v>
      </c>
      <c r="W446" s="41">
        <v>185349200</v>
      </c>
      <c r="X446" s="42">
        <v>1</v>
      </c>
      <c r="AI446" s="38" t="s">
        <v>322</v>
      </c>
    </row>
    <row r="447" spans="1:35" ht="14.4" x14ac:dyDescent="0.3">
      <c r="A447" s="43" t="s">
        <v>237</v>
      </c>
      <c r="B447" s="66" t="s">
        <v>621</v>
      </c>
      <c r="C447" s="44">
        <v>47</v>
      </c>
      <c r="D447" s="44">
        <v>47</v>
      </c>
      <c r="E447" s="44">
        <v>56.75</v>
      </c>
      <c r="F447" s="44">
        <v>43.25</v>
      </c>
      <c r="G447" s="44">
        <v>49.5</v>
      </c>
      <c r="H447" s="44">
        <v>2.5</v>
      </c>
      <c r="I447" s="44">
        <v>5.32</v>
      </c>
      <c r="J447" s="44">
        <v>48.79</v>
      </c>
      <c r="K447" s="44">
        <v>49.5</v>
      </c>
      <c r="L447" s="44">
        <v>50</v>
      </c>
      <c r="M447" s="45">
        <v>106519100</v>
      </c>
      <c r="N447" s="45">
        <v>5196979675</v>
      </c>
      <c r="O447" s="45">
        <v>106699272</v>
      </c>
      <c r="P447" s="45">
        <v>5205371905.3800001</v>
      </c>
      <c r="Q447" s="45">
        <v>34011410895</v>
      </c>
      <c r="R447" s="44">
        <v>19.12</v>
      </c>
      <c r="S447" s="44">
        <v>4.08</v>
      </c>
      <c r="T447" s="44">
        <v>12.12</v>
      </c>
      <c r="U447" s="44">
        <v>4.6500000000000004</v>
      </c>
      <c r="V447" s="44">
        <v>15.53</v>
      </c>
      <c r="W447" s="46">
        <v>687099210</v>
      </c>
      <c r="X447" s="17">
        <v>5</v>
      </c>
      <c r="AI447" s="43" t="s">
        <v>370</v>
      </c>
    </row>
    <row r="448" spans="1:35" ht="14.4" x14ac:dyDescent="0.3">
      <c r="A448" s="38" t="s">
        <v>632</v>
      </c>
      <c r="B448" s="66" t="s">
        <v>621</v>
      </c>
      <c r="C448" s="39">
        <v>0.13</v>
      </c>
      <c r="D448" s="39" t="s">
        <v>20</v>
      </c>
      <c r="E448" s="39" t="s">
        <v>20</v>
      </c>
      <c r="F448" s="39" t="s">
        <v>20</v>
      </c>
      <c r="G448" s="39" t="s">
        <v>20</v>
      </c>
      <c r="H448" s="39" t="s">
        <v>20</v>
      </c>
      <c r="I448" s="39" t="s">
        <v>20</v>
      </c>
      <c r="J448" s="39" t="s">
        <v>20</v>
      </c>
      <c r="K448" s="39" t="s">
        <v>20</v>
      </c>
      <c r="L448" s="39" t="s">
        <v>20</v>
      </c>
      <c r="M448" s="40" t="s">
        <v>20</v>
      </c>
      <c r="N448" s="40" t="s">
        <v>20</v>
      </c>
      <c r="O448" s="40" t="s">
        <v>20</v>
      </c>
      <c r="P448" s="40" t="s">
        <v>20</v>
      </c>
      <c r="Q448" s="40">
        <v>53818055.460000001</v>
      </c>
      <c r="R448" s="39">
        <v>0.75</v>
      </c>
      <c r="S448" s="39">
        <v>0.28000000000000003</v>
      </c>
      <c r="T448" s="39">
        <v>0.22</v>
      </c>
      <c r="U448" s="39" t="s">
        <v>20</v>
      </c>
      <c r="V448" s="39" t="s">
        <v>20</v>
      </c>
      <c r="W448" s="41">
        <v>877751185</v>
      </c>
      <c r="X448" s="42">
        <v>1</v>
      </c>
      <c r="AI448" s="38" t="s">
        <v>405</v>
      </c>
    </row>
    <row r="449" spans="1:35" ht="14.4" x14ac:dyDescent="0.3">
      <c r="A449" s="43" t="s">
        <v>259</v>
      </c>
      <c r="B449" s="66" t="s">
        <v>621</v>
      </c>
      <c r="C449" s="44">
        <v>1.6</v>
      </c>
      <c r="D449" s="44">
        <v>1.59</v>
      </c>
      <c r="E449" s="44">
        <v>3.76</v>
      </c>
      <c r="F449" s="44">
        <v>1.5</v>
      </c>
      <c r="G449" s="44">
        <v>2.62</v>
      </c>
      <c r="H449" s="44">
        <v>1.02</v>
      </c>
      <c r="I449" s="44">
        <v>63.75</v>
      </c>
      <c r="J449" s="44">
        <v>2.72</v>
      </c>
      <c r="K449" s="44">
        <v>2.6</v>
      </c>
      <c r="L449" s="44">
        <v>2.62</v>
      </c>
      <c r="M449" s="45">
        <v>396511700</v>
      </c>
      <c r="N449" s="45">
        <v>1078902256</v>
      </c>
      <c r="O449" s="45">
        <v>396813412</v>
      </c>
      <c r="P449" s="45">
        <v>1079448899.4300001</v>
      </c>
      <c r="Q449" s="45">
        <v>1680075000</v>
      </c>
      <c r="R449" s="44" t="s">
        <v>21</v>
      </c>
      <c r="S449" s="44">
        <v>5.0599999999999996</v>
      </c>
      <c r="T449" s="44">
        <v>0.52</v>
      </c>
      <c r="U449" s="44" t="s">
        <v>20</v>
      </c>
      <c r="V449" s="44">
        <v>61.88</v>
      </c>
      <c r="W449" s="46">
        <v>641250000</v>
      </c>
      <c r="X449" s="17">
        <v>1</v>
      </c>
      <c r="AI449" s="43" t="s">
        <v>510</v>
      </c>
    </row>
    <row r="450" spans="1:35" ht="14.4" x14ac:dyDescent="0.3">
      <c r="A450" s="38" t="s">
        <v>270</v>
      </c>
      <c r="B450" s="66" t="s">
        <v>621</v>
      </c>
      <c r="C450" s="39">
        <v>1.76</v>
      </c>
      <c r="D450" s="39">
        <v>1.77</v>
      </c>
      <c r="E450" s="39">
        <v>4.96</v>
      </c>
      <c r="F450" s="39">
        <v>1.76</v>
      </c>
      <c r="G450" s="39">
        <v>2.56</v>
      </c>
      <c r="H450" s="39">
        <v>0.8</v>
      </c>
      <c r="I450" s="39">
        <v>45.45</v>
      </c>
      <c r="J450" s="39">
        <v>2.69</v>
      </c>
      <c r="K450" s="39">
        <v>2.56</v>
      </c>
      <c r="L450" s="39">
        <v>2.58</v>
      </c>
      <c r="M450" s="40">
        <v>10734109600</v>
      </c>
      <c r="N450" s="40">
        <v>28845629493</v>
      </c>
      <c r="O450" s="40">
        <v>10755130821</v>
      </c>
      <c r="P450" s="40">
        <v>28909094600.779999</v>
      </c>
      <c r="Q450" s="40">
        <v>4218215168</v>
      </c>
      <c r="R450" s="39">
        <v>37.19</v>
      </c>
      <c r="S450" s="39">
        <v>5.75</v>
      </c>
      <c r="T450" s="39">
        <v>0.89</v>
      </c>
      <c r="U450" s="39" t="s">
        <v>20</v>
      </c>
      <c r="V450" s="39">
        <v>652.72</v>
      </c>
      <c r="W450" s="41">
        <v>1647740300</v>
      </c>
      <c r="X450" s="42">
        <v>0.53</v>
      </c>
      <c r="AI450" s="38" t="s">
        <v>511</v>
      </c>
    </row>
    <row r="451" spans="1:35" ht="14.4" x14ac:dyDescent="0.3">
      <c r="A451" s="43" t="s">
        <v>283</v>
      </c>
      <c r="B451" s="66" t="s">
        <v>621</v>
      </c>
      <c r="C451" s="44">
        <v>13.3</v>
      </c>
      <c r="D451" s="44">
        <v>12.8</v>
      </c>
      <c r="E451" s="44">
        <v>20.9</v>
      </c>
      <c r="F451" s="44">
        <v>12.6</v>
      </c>
      <c r="G451" s="44">
        <v>19.399999999999999</v>
      </c>
      <c r="H451" s="44">
        <v>6.1</v>
      </c>
      <c r="I451" s="44">
        <v>45.86</v>
      </c>
      <c r="J451" s="44">
        <v>17.22</v>
      </c>
      <c r="K451" s="44">
        <v>19.3</v>
      </c>
      <c r="L451" s="44">
        <v>19.8</v>
      </c>
      <c r="M451" s="45">
        <v>1889100</v>
      </c>
      <c r="N451" s="45">
        <v>32527600</v>
      </c>
      <c r="O451" s="45">
        <v>1889170</v>
      </c>
      <c r="P451" s="45">
        <v>32528567.100000001</v>
      </c>
      <c r="Q451" s="45">
        <v>1164000000</v>
      </c>
      <c r="R451" s="44">
        <v>12.26</v>
      </c>
      <c r="S451" s="44">
        <v>1.39</v>
      </c>
      <c r="T451" s="44">
        <v>13.93</v>
      </c>
      <c r="U451" s="44">
        <v>5.15</v>
      </c>
      <c r="V451" s="44">
        <v>3.15</v>
      </c>
      <c r="W451" s="46">
        <v>60000000</v>
      </c>
      <c r="X451" s="17">
        <v>1</v>
      </c>
      <c r="AI451" s="38" t="s">
        <v>566</v>
      </c>
    </row>
    <row r="452" spans="1:35" ht="14.4" x14ac:dyDescent="0.3">
      <c r="A452" s="38" t="s">
        <v>301</v>
      </c>
      <c r="B452" s="66" t="s">
        <v>621</v>
      </c>
      <c r="C452" s="39">
        <v>4.62</v>
      </c>
      <c r="D452" s="39">
        <v>4.62</v>
      </c>
      <c r="E452" s="39">
        <v>9</v>
      </c>
      <c r="F452" s="39">
        <v>4.0999999999999996</v>
      </c>
      <c r="G452" s="39">
        <v>7.15</v>
      </c>
      <c r="H452" s="39">
        <v>2.5299999999999998</v>
      </c>
      <c r="I452" s="39">
        <v>54.76</v>
      </c>
      <c r="J452" s="39">
        <v>7.25</v>
      </c>
      <c r="K452" s="39">
        <v>7.15</v>
      </c>
      <c r="L452" s="39">
        <v>7.4</v>
      </c>
      <c r="M452" s="40">
        <v>151046300</v>
      </c>
      <c r="N452" s="40">
        <v>1094666764</v>
      </c>
      <c r="O452" s="40">
        <v>158407598</v>
      </c>
      <c r="P452" s="40">
        <v>1155396647.53</v>
      </c>
      <c r="Q452" s="40">
        <v>3575000000</v>
      </c>
      <c r="R452" s="39">
        <v>23.98</v>
      </c>
      <c r="S452" s="39">
        <v>4.13</v>
      </c>
      <c r="T452" s="39">
        <v>1.73</v>
      </c>
      <c r="U452" s="39">
        <v>2.2400000000000002</v>
      </c>
      <c r="V452" s="39">
        <v>32.64</v>
      </c>
      <c r="W452" s="41">
        <v>500000000</v>
      </c>
      <c r="X452" s="42">
        <v>1</v>
      </c>
      <c r="AI452" s="43" t="s">
        <v>43</v>
      </c>
    </row>
    <row r="453" spans="1:35" ht="14.4" x14ac:dyDescent="0.3">
      <c r="A453" s="43" t="s">
        <v>334</v>
      </c>
      <c r="B453" s="66" t="s">
        <v>621</v>
      </c>
      <c r="C453" s="44">
        <v>5.85</v>
      </c>
      <c r="D453" s="44">
        <v>5.95</v>
      </c>
      <c r="E453" s="44">
        <v>12.9</v>
      </c>
      <c r="F453" s="44">
        <v>5.8</v>
      </c>
      <c r="G453" s="44">
        <v>11.6</v>
      </c>
      <c r="H453" s="44">
        <v>5.75</v>
      </c>
      <c r="I453" s="44">
        <v>98.29</v>
      </c>
      <c r="J453" s="44">
        <v>10.02</v>
      </c>
      <c r="K453" s="44">
        <v>11.6</v>
      </c>
      <c r="L453" s="44">
        <v>11.8</v>
      </c>
      <c r="M453" s="45">
        <v>486459100</v>
      </c>
      <c r="N453" s="45">
        <v>4875192685</v>
      </c>
      <c r="O453" s="45">
        <v>486461988</v>
      </c>
      <c r="P453" s="45">
        <v>4875221071.6999998</v>
      </c>
      <c r="Q453" s="45">
        <v>10344394284.799999</v>
      </c>
      <c r="R453" s="44">
        <v>36.06</v>
      </c>
      <c r="S453" s="44">
        <v>8.09</v>
      </c>
      <c r="T453" s="44">
        <v>1.45</v>
      </c>
      <c r="U453" s="44">
        <v>2.15</v>
      </c>
      <c r="V453" s="44">
        <v>54.57</v>
      </c>
      <c r="W453" s="46">
        <v>891758128</v>
      </c>
      <c r="X453" s="17">
        <v>1</v>
      </c>
      <c r="AI453" s="38" t="s">
        <v>44</v>
      </c>
    </row>
    <row r="454" spans="1:35" ht="14.4" x14ac:dyDescent="0.3">
      <c r="A454" s="38" t="s">
        <v>354</v>
      </c>
      <c r="B454" s="66" t="s">
        <v>621</v>
      </c>
      <c r="C454" s="39">
        <v>9.6999999999999993</v>
      </c>
      <c r="D454" s="39">
        <v>9.6999999999999993</v>
      </c>
      <c r="E454" s="39">
        <v>10.3</v>
      </c>
      <c r="F454" s="39">
        <v>7.45</v>
      </c>
      <c r="G454" s="39">
        <v>7.55</v>
      </c>
      <c r="H454" s="39">
        <v>-2.15</v>
      </c>
      <c r="I454" s="39">
        <v>-22.16</v>
      </c>
      <c r="J454" s="39">
        <v>9.4</v>
      </c>
      <c r="K454" s="39">
        <v>7.5</v>
      </c>
      <c r="L454" s="39">
        <v>7.55</v>
      </c>
      <c r="M454" s="40">
        <v>64836600</v>
      </c>
      <c r="N454" s="40">
        <v>609388430</v>
      </c>
      <c r="O454" s="40">
        <v>64842150</v>
      </c>
      <c r="P454" s="40">
        <v>609439898.29999995</v>
      </c>
      <c r="Q454" s="40">
        <v>2690164727.9499998</v>
      </c>
      <c r="R454" s="39">
        <v>16.399999999999999</v>
      </c>
      <c r="S454" s="39">
        <v>3.28</v>
      </c>
      <c r="T454" s="39">
        <v>2.2999999999999998</v>
      </c>
      <c r="U454" s="39">
        <v>4.84</v>
      </c>
      <c r="V454" s="39">
        <v>18.2</v>
      </c>
      <c r="W454" s="41">
        <v>356313209</v>
      </c>
      <c r="X454" s="42">
        <v>1</v>
      </c>
      <c r="AI454" s="43" t="s">
        <v>60</v>
      </c>
    </row>
    <row r="455" spans="1:35" ht="14.4" x14ac:dyDescent="0.3">
      <c r="A455" s="43" t="s">
        <v>374</v>
      </c>
      <c r="B455" s="66" t="s">
        <v>621</v>
      </c>
      <c r="C455" s="44">
        <v>2.2200000000000002</v>
      </c>
      <c r="D455" s="44">
        <v>2.2200000000000002</v>
      </c>
      <c r="E455" s="44">
        <v>2.58</v>
      </c>
      <c r="F455" s="44">
        <v>1.94</v>
      </c>
      <c r="G455" s="44">
        <v>2.2000000000000002</v>
      </c>
      <c r="H455" s="44">
        <v>-0.02</v>
      </c>
      <c r="I455" s="44">
        <v>-0.9</v>
      </c>
      <c r="J455" s="44">
        <v>2.33</v>
      </c>
      <c r="K455" s="44">
        <v>2.1800000000000002</v>
      </c>
      <c r="L455" s="44">
        <v>2.2000000000000002</v>
      </c>
      <c r="M455" s="45">
        <v>486083700</v>
      </c>
      <c r="N455" s="45">
        <v>1133649456</v>
      </c>
      <c r="O455" s="45">
        <v>486108703</v>
      </c>
      <c r="P455" s="45">
        <v>1133706462.1800001</v>
      </c>
      <c r="Q455" s="45">
        <v>551821661.60000002</v>
      </c>
      <c r="R455" s="44">
        <v>17.260000000000002</v>
      </c>
      <c r="S455" s="44">
        <v>1.4</v>
      </c>
      <c r="T455" s="44">
        <v>1.61</v>
      </c>
      <c r="U455" s="44">
        <v>0.31</v>
      </c>
      <c r="V455" s="44">
        <v>194.31</v>
      </c>
      <c r="W455" s="46">
        <v>250828028</v>
      </c>
      <c r="X455" s="17">
        <v>1</v>
      </c>
      <c r="AI455" s="38" t="s">
        <v>135</v>
      </c>
    </row>
    <row r="456" spans="1:35" ht="14.4" x14ac:dyDescent="0.3">
      <c r="A456" s="38" t="s">
        <v>387</v>
      </c>
      <c r="B456" s="66" t="s">
        <v>621</v>
      </c>
      <c r="C456" s="39">
        <v>2.84</v>
      </c>
      <c r="D456" s="39">
        <v>2.9</v>
      </c>
      <c r="E456" s="39">
        <v>5</v>
      </c>
      <c r="F456" s="39">
        <v>2.8</v>
      </c>
      <c r="G456" s="39">
        <v>4</v>
      </c>
      <c r="H456" s="39">
        <v>1.1599999999999999</v>
      </c>
      <c r="I456" s="39">
        <v>40.85</v>
      </c>
      <c r="J456" s="39">
        <v>3.85</v>
      </c>
      <c r="K456" s="39">
        <v>3.96</v>
      </c>
      <c r="L456" s="39">
        <v>4</v>
      </c>
      <c r="M456" s="40">
        <v>71269700</v>
      </c>
      <c r="N456" s="40">
        <v>274428842</v>
      </c>
      <c r="O456" s="40">
        <v>71270440</v>
      </c>
      <c r="P456" s="40">
        <v>274431616.18000001</v>
      </c>
      <c r="Q456" s="40">
        <v>1212165448</v>
      </c>
      <c r="R456" s="39">
        <v>41.7</v>
      </c>
      <c r="S456" s="39">
        <v>1.99</v>
      </c>
      <c r="T456" s="39">
        <v>2.08</v>
      </c>
      <c r="U456" s="39">
        <v>2.41</v>
      </c>
      <c r="V456" s="39">
        <v>24.02</v>
      </c>
      <c r="W456" s="41">
        <v>303041362</v>
      </c>
      <c r="X456" s="42">
        <v>1</v>
      </c>
      <c r="AI456" s="43" t="s">
        <v>142</v>
      </c>
    </row>
    <row r="457" spans="1:35" ht="14.4" x14ac:dyDescent="0.3">
      <c r="A457" s="43" t="s">
        <v>412</v>
      </c>
      <c r="B457" s="66" t="s">
        <v>621</v>
      </c>
      <c r="C457" s="44">
        <v>149.5</v>
      </c>
      <c r="D457" s="44">
        <v>145</v>
      </c>
      <c r="E457" s="44">
        <v>204</v>
      </c>
      <c r="F457" s="44">
        <v>140</v>
      </c>
      <c r="G457" s="44">
        <v>158</v>
      </c>
      <c r="H457" s="44">
        <v>8.5</v>
      </c>
      <c r="I457" s="44">
        <v>5.69</v>
      </c>
      <c r="J457" s="44">
        <v>157.28</v>
      </c>
      <c r="K457" s="44">
        <v>158</v>
      </c>
      <c r="L457" s="44">
        <v>171.5</v>
      </c>
      <c r="M457" s="45">
        <v>30000</v>
      </c>
      <c r="N457" s="45">
        <v>4718300</v>
      </c>
      <c r="O457" s="45">
        <v>30025</v>
      </c>
      <c r="P457" s="45">
        <v>4721631</v>
      </c>
      <c r="Q457" s="45">
        <v>1738000000</v>
      </c>
      <c r="R457" s="44">
        <v>17.07</v>
      </c>
      <c r="S457" s="44">
        <v>2.61</v>
      </c>
      <c r="T457" s="44">
        <v>60.56</v>
      </c>
      <c r="U457" s="44">
        <v>4.1100000000000003</v>
      </c>
      <c r="V457" s="44">
        <v>0.27</v>
      </c>
      <c r="W457" s="46">
        <v>11000000</v>
      </c>
      <c r="X457" s="17">
        <v>10</v>
      </c>
      <c r="AI457" s="38" t="s">
        <v>160</v>
      </c>
    </row>
    <row r="458" spans="1:35" ht="14.4" x14ac:dyDescent="0.3">
      <c r="A458" s="38" t="s">
        <v>430</v>
      </c>
      <c r="B458" s="66" t="s">
        <v>621</v>
      </c>
      <c r="C458" s="39">
        <v>5.4</v>
      </c>
      <c r="D458" s="39">
        <v>5.45</v>
      </c>
      <c r="E458" s="39">
        <v>6.1</v>
      </c>
      <c r="F458" s="39">
        <v>2.02</v>
      </c>
      <c r="G458" s="39">
        <v>2.58</v>
      </c>
      <c r="H458" s="39">
        <v>-2.82</v>
      </c>
      <c r="I458" s="39">
        <v>-52.22</v>
      </c>
      <c r="J458" s="39">
        <v>4.38</v>
      </c>
      <c r="K458" s="39">
        <v>2.58</v>
      </c>
      <c r="L458" s="39">
        <v>2.6</v>
      </c>
      <c r="M458" s="40">
        <v>1008440400</v>
      </c>
      <c r="N458" s="40">
        <v>4421592945</v>
      </c>
      <c r="O458" s="40">
        <v>1055911366</v>
      </c>
      <c r="P458" s="40">
        <v>4661343062.8199997</v>
      </c>
      <c r="Q458" s="40">
        <v>1573800000</v>
      </c>
      <c r="R458" s="39">
        <v>140.72999999999999</v>
      </c>
      <c r="S458" s="39">
        <v>3.93</v>
      </c>
      <c r="T458" s="39">
        <v>1.08</v>
      </c>
      <c r="U458" s="39" t="s">
        <v>20</v>
      </c>
      <c r="V458" s="39">
        <v>209.9</v>
      </c>
      <c r="W458" s="41">
        <v>610000000</v>
      </c>
      <c r="X458" s="42">
        <v>1</v>
      </c>
      <c r="AI458" s="43" t="s">
        <v>217</v>
      </c>
    </row>
    <row r="459" spans="1:35" ht="14.4" x14ac:dyDescent="0.3">
      <c r="A459" s="43" t="s">
        <v>445</v>
      </c>
      <c r="B459" s="66" t="s">
        <v>621</v>
      </c>
      <c r="C459" s="44">
        <v>6.75</v>
      </c>
      <c r="D459" s="44">
        <v>6.8</v>
      </c>
      <c r="E459" s="44">
        <v>8.85</v>
      </c>
      <c r="F459" s="44">
        <v>6.5</v>
      </c>
      <c r="G459" s="44">
        <v>7.75</v>
      </c>
      <c r="H459" s="44">
        <v>1</v>
      </c>
      <c r="I459" s="44">
        <v>14.81</v>
      </c>
      <c r="J459" s="44">
        <v>7.58</v>
      </c>
      <c r="K459" s="44">
        <v>7.75</v>
      </c>
      <c r="L459" s="44">
        <v>7.8</v>
      </c>
      <c r="M459" s="45">
        <v>165316300</v>
      </c>
      <c r="N459" s="45">
        <v>1253843655</v>
      </c>
      <c r="O459" s="45">
        <v>165316929</v>
      </c>
      <c r="P459" s="45">
        <v>1253848070</v>
      </c>
      <c r="Q459" s="45">
        <v>1922593068.75</v>
      </c>
      <c r="R459" s="44">
        <v>10.06</v>
      </c>
      <c r="S459" s="44">
        <v>1.56</v>
      </c>
      <c r="T459" s="44">
        <v>5.94</v>
      </c>
      <c r="U459" s="44">
        <v>3.76</v>
      </c>
      <c r="V459" s="44">
        <v>66.64</v>
      </c>
      <c r="W459" s="46">
        <v>248076525</v>
      </c>
      <c r="X459" s="17">
        <v>1</v>
      </c>
      <c r="AI459" s="38" t="s">
        <v>228</v>
      </c>
    </row>
    <row r="460" spans="1:35" ht="14.4" x14ac:dyDescent="0.3">
      <c r="A460" s="38" t="s">
        <v>509</v>
      </c>
      <c r="B460" s="66" t="s">
        <v>621</v>
      </c>
      <c r="C460" s="39">
        <v>92.5</v>
      </c>
      <c r="D460" s="39">
        <v>93.25</v>
      </c>
      <c r="E460" s="39">
        <v>148.5</v>
      </c>
      <c r="F460" s="39">
        <v>86.75</v>
      </c>
      <c r="G460" s="39">
        <v>142.5</v>
      </c>
      <c r="H460" s="39">
        <v>50</v>
      </c>
      <c r="I460" s="39">
        <v>54.05</v>
      </c>
      <c r="J460" s="39">
        <v>118.23</v>
      </c>
      <c r="K460" s="39">
        <v>142.5</v>
      </c>
      <c r="L460" s="39">
        <v>143</v>
      </c>
      <c r="M460" s="40">
        <v>113974800</v>
      </c>
      <c r="N460" s="40">
        <v>13475065025</v>
      </c>
      <c r="O460" s="40">
        <v>133133452</v>
      </c>
      <c r="P460" s="40">
        <v>15710511203</v>
      </c>
      <c r="Q460" s="40">
        <v>42750000000</v>
      </c>
      <c r="R460" s="39">
        <v>56.75</v>
      </c>
      <c r="S460" s="39">
        <v>26.83</v>
      </c>
      <c r="T460" s="39">
        <v>5.31</v>
      </c>
      <c r="U460" s="39">
        <v>1.82</v>
      </c>
      <c r="V460" s="39">
        <v>44.39</v>
      </c>
      <c r="W460" s="41">
        <v>300000000</v>
      </c>
      <c r="X460" s="42">
        <v>1</v>
      </c>
      <c r="AI460" s="43" t="s">
        <v>232</v>
      </c>
    </row>
    <row r="461" spans="1:35" ht="14.4" x14ac:dyDescent="0.3">
      <c r="A461" s="43" t="s">
        <v>515</v>
      </c>
      <c r="B461" s="66" t="s">
        <v>621</v>
      </c>
      <c r="C461" s="44">
        <v>18.3</v>
      </c>
      <c r="D461" s="44">
        <v>18.3</v>
      </c>
      <c r="E461" s="44">
        <v>44.25</v>
      </c>
      <c r="F461" s="44">
        <v>18.3</v>
      </c>
      <c r="G461" s="44">
        <v>41</v>
      </c>
      <c r="H461" s="44">
        <v>22.7</v>
      </c>
      <c r="I461" s="44">
        <v>124.04</v>
      </c>
      <c r="J461" s="44">
        <v>33.49</v>
      </c>
      <c r="K461" s="44">
        <v>41</v>
      </c>
      <c r="L461" s="44">
        <v>41.25</v>
      </c>
      <c r="M461" s="45">
        <v>22011700</v>
      </c>
      <c r="N461" s="45">
        <v>737200970</v>
      </c>
      <c r="O461" s="45">
        <v>22012682</v>
      </c>
      <c r="P461" s="45">
        <v>737232479.5</v>
      </c>
      <c r="Q461" s="45">
        <v>1328400000</v>
      </c>
      <c r="R461" s="44">
        <v>54.39</v>
      </c>
      <c r="S461" s="44">
        <v>2.75</v>
      </c>
      <c r="T461" s="44">
        <v>14.89</v>
      </c>
      <c r="U461" s="44" t="s">
        <v>20</v>
      </c>
      <c r="V461" s="44">
        <v>67.94</v>
      </c>
      <c r="W461" s="46">
        <v>32400000</v>
      </c>
      <c r="X461" s="17">
        <v>10</v>
      </c>
      <c r="AI461" s="38" t="s">
        <v>233</v>
      </c>
    </row>
    <row r="462" spans="1:35" ht="14.4" x14ac:dyDescent="0.3">
      <c r="A462" s="38" t="s">
        <v>520</v>
      </c>
      <c r="B462" s="66" t="s">
        <v>621</v>
      </c>
      <c r="C462" s="39">
        <v>45.5</v>
      </c>
      <c r="D462" s="39">
        <v>46.5</v>
      </c>
      <c r="E462" s="39">
        <v>64.25</v>
      </c>
      <c r="F462" s="39">
        <v>44</v>
      </c>
      <c r="G462" s="39">
        <v>53.75</v>
      </c>
      <c r="H462" s="39">
        <v>8.25</v>
      </c>
      <c r="I462" s="39">
        <v>18.13</v>
      </c>
      <c r="J462" s="39">
        <v>51.46</v>
      </c>
      <c r="K462" s="39">
        <v>53.75</v>
      </c>
      <c r="L462" s="39">
        <v>54</v>
      </c>
      <c r="M462" s="40">
        <v>78230300</v>
      </c>
      <c r="N462" s="40">
        <v>4025415325</v>
      </c>
      <c r="O462" s="40">
        <v>78234106</v>
      </c>
      <c r="P462" s="40">
        <v>4025606431.5</v>
      </c>
      <c r="Q462" s="40">
        <v>13819553495</v>
      </c>
      <c r="R462" s="39">
        <v>38.36</v>
      </c>
      <c r="S462" s="39">
        <v>9.8699999999999992</v>
      </c>
      <c r="T462" s="39">
        <v>5.45</v>
      </c>
      <c r="U462" s="39">
        <v>2.6</v>
      </c>
      <c r="V462" s="39">
        <v>30.43</v>
      </c>
      <c r="W462" s="41">
        <v>257107972</v>
      </c>
      <c r="X462" s="42">
        <v>1</v>
      </c>
      <c r="AI462" s="43" t="s">
        <v>237</v>
      </c>
    </row>
    <row r="463" spans="1:35" x14ac:dyDescent="0.3">
      <c r="A463" s="22" t="s">
        <v>599</v>
      </c>
      <c r="B463" s="20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4"/>
      <c r="V463" s="47"/>
      <c r="W463" s="48"/>
      <c r="X463" s="49"/>
      <c r="AI463" s="38" t="s">
        <v>632</v>
      </c>
    </row>
    <row r="464" spans="1:35" ht="14.4" x14ac:dyDescent="0.3">
      <c r="A464" s="38" t="s">
        <v>81</v>
      </c>
      <c r="B464" s="66" t="s">
        <v>622</v>
      </c>
      <c r="C464" s="39">
        <v>1.68</v>
      </c>
      <c r="D464" s="39">
        <v>1.68</v>
      </c>
      <c r="E464" s="39">
        <v>2.76</v>
      </c>
      <c r="F464" s="39">
        <v>1.67</v>
      </c>
      <c r="G464" s="39">
        <v>2.54</v>
      </c>
      <c r="H464" s="39">
        <v>0.86</v>
      </c>
      <c r="I464" s="39">
        <v>51.19</v>
      </c>
      <c r="J464" s="39">
        <v>2.2799999999999998</v>
      </c>
      <c r="K464" s="39">
        <v>2.52</v>
      </c>
      <c r="L464" s="39">
        <v>2.54</v>
      </c>
      <c r="M464" s="40">
        <v>5786614800</v>
      </c>
      <c r="N464" s="40">
        <v>13178811220</v>
      </c>
      <c r="O464" s="40">
        <v>5788196123</v>
      </c>
      <c r="P464" s="40">
        <v>13182047244.110001</v>
      </c>
      <c r="Q464" s="40">
        <v>1814209780.26</v>
      </c>
      <c r="R464" s="39">
        <v>20.239999999999998</v>
      </c>
      <c r="S464" s="39">
        <v>1.33</v>
      </c>
      <c r="T464" s="39">
        <v>1.91</v>
      </c>
      <c r="U464" s="39">
        <v>1.57</v>
      </c>
      <c r="V464" s="39">
        <v>810.38</v>
      </c>
      <c r="W464" s="41">
        <v>714255819</v>
      </c>
      <c r="X464" s="42">
        <v>1</v>
      </c>
      <c r="AI464" s="43" t="s">
        <v>259</v>
      </c>
    </row>
    <row r="465" spans="1:35" ht="14.4" x14ac:dyDescent="0.3">
      <c r="A465" s="43" t="s">
        <v>151</v>
      </c>
      <c r="B465" s="66" t="s">
        <v>622</v>
      </c>
      <c r="C465" s="44">
        <v>0.83</v>
      </c>
      <c r="D465" s="44">
        <v>0.83</v>
      </c>
      <c r="E465" s="44">
        <v>1.46</v>
      </c>
      <c r="F465" s="44">
        <v>0.81</v>
      </c>
      <c r="G465" s="44">
        <v>1.05</v>
      </c>
      <c r="H465" s="44">
        <v>0.22</v>
      </c>
      <c r="I465" s="44">
        <v>26.51</v>
      </c>
      <c r="J465" s="44">
        <v>1.1200000000000001</v>
      </c>
      <c r="K465" s="44">
        <v>1.05</v>
      </c>
      <c r="L465" s="44">
        <v>1.06</v>
      </c>
      <c r="M465" s="45">
        <v>3907899800</v>
      </c>
      <c r="N465" s="45">
        <v>4369932855</v>
      </c>
      <c r="O465" s="45">
        <v>3910179910</v>
      </c>
      <c r="P465" s="45">
        <v>4372241671.7200003</v>
      </c>
      <c r="Q465" s="45">
        <v>945000000</v>
      </c>
      <c r="R465" s="44">
        <v>34.57</v>
      </c>
      <c r="S465" s="44">
        <v>0.9</v>
      </c>
      <c r="T465" s="44">
        <v>1.17</v>
      </c>
      <c r="U465" s="44" t="s">
        <v>20</v>
      </c>
      <c r="V465" s="44">
        <v>434.46</v>
      </c>
      <c r="W465" s="46">
        <v>900000000</v>
      </c>
      <c r="X465" s="17">
        <v>1</v>
      </c>
      <c r="AI465" s="38" t="s">
        <v>270</v>
      </c>
    </row>
    <row r="466" spans="1:35" ht="14.4" x14ac:dyDescent="0.3">
      <c r="A466" s="38" t="s">
        <v>309</v>
      </c>
      <c r="B466" s="66" t="s">
        <v>622</v>
      </c>
      <c r="C466" s="39">
        <v>0.2</v>
      </c>
      <c r="D466" s="39" t="s">
        <v>20</v>
      </c>
      <c r="E466" s="39" t="s">
        <v>20</v>
      </c>
      <c r="F466" s="39" t="s">
        <v>20</v>
      </c>
      <c r="G466" s="39" t="s">
        <v>20</v>
      </c>
      <c r="H466" s="39" t="s">
        <v>20</v>
      </c>
      <c r="I466" s="39" t="s">
        <v>20</v>
      </c>
      <c r="J466" s="39" t="s">
        <v>20</v>
      </c>
      <c r="K466" s="39" t="s">
        <v>20</v>
      </c>
      <c r="L466" s="39" t="s">
        <v>20</v>
      </c>
      <c r="M466" s="40" t="s">
        <v>20</v>
      </c>
      <c r="N466" s="40" t="s">
        <v>20</v>
      </c>
      <c r="O466" s="40" t="s">
        <v>20</v>
      </c>
      <c r="P466" s="40" t="s">
        <v>20</v>
      </c>
      <c r="Q466" s="40">
        <v>350000000</v>
      </c>
      <c r="R466" s="39" t="s">
        <v>21</v>
      </c>
      <c r="S466" s="39">
        <v>3.36</v>
      </c>
      <c r="T466" s="39">
        <v>0.06</v>
      </c>
      <c r="U466" s="39" t="s">
        <v>20</v>
      </c>
      <c r="V466" s="39" t="s">
        <v>20</v>
      </c>
      <c r="W466" s="41">
        <v>1750000000</v>
      </c>
      <c r="X466" s="42">
        <v>0.7</v>
      </c>
      <c r="AI466" s="43" t="s">
        <v>283</v>
      </c>
    </row>
    <row r="467" spans="1:35" x14ac:dyDescent="0.3">
      <c r="A467" s="22" t="s">
        <v>600</v>
      </c>
      <c r="B467" s="20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4"/>
      <c r="V467" s="47"/>
      <c r="W467" s="48"/>
      <c r="X467" s="49"/>
      <c r="AI467" s="38" t="s">
        <v>301</v>
      </c>
    </row>
    <row r="468" spans="1:35" ht="14.4" x14ac:dyDescent="0.3">
      <c r="A468" s="38" t="s">
        <v>46</v>
      </c>
      <c r="B468" s="66" t="s">
        <v>623</v>
      </c>
      <c r="C468" s="39">
        <v>86.5</v>
      </c>
      <c r="D468" s="39">
        <v>86</v>
      </c>
      <c r="E468" s="39">
        <v>145</v>
      </c>
      <c r="F468" s="39">
        <v>86</v>
      </c>
      <c r="G468" s="39">
        <v>97</v>
      </c>
      <c r="H468" s="39">
        <v>10.5</v>
      </c>
      <c r="I468" s="39">
        <v>12.14</v>
      </c>
      <c r="J468" s="39">
        <v>109.47</v>
      </c>
      <c r="K468" s="39">
        <v>96.5</v>
      </c>
      <c r="L468" s="39">
        <v>97</v>
      </c>
      <c r="M468" s="40">
        <v>3102200</v>
      </c>
      <c r="N468" s="40">
        <v>339588825</v>
      </c>
      <c r="O468" s="40">
        <v>3102635</v>
      </c>
      <c r="P468" s="40">
        <v>339634491.5</v>
      </c>
      <c r="Q468" s="40">
        <v>3104000000</v>
      </c>
      <c r="R468" s="39">
        <v>17.579999999999998</v>
      </c>
      <c r="S468" s="39">
        <v>0.46</v>
      </c>
      <c r="T468" s="39">
        <v>208.95</v>
      </c>
      <c r="U468" s="39">
        <v>1.44</v>
      </c>
      <c r="V468" s="39">
        <v>9.6999999999999993</v>
      </c>
      <c r="W468" s="41">
        <v>32000000</v>
      </c>
      <c r="X468" s="42">
        <v>10</v>
      </c>
      <c r="AI468" s="43" t="s">
        <v>334</v>
      </c>
    </row>
    <row r="469" spans="1:35" ht="14.4" x14ac:dyDescent="0.3">
      <c r="A469" s="43" t="s">
        <v>82</v>
      </c>
      <c r="B469" s="66" t="s">
        <v>623</v>
      </c>
      <c r="C469" s="44">
        <v>0.1</v>
      </c>
      <c r="D469" s="44" t="s">
        <v>20</v>
      </c>
      <c r="E469" s="44" t="s">
        <v>20</v>
      </c>
      <c r="F469" s="44" t="s">
        <v>20</v>
      </c>
      <c r="G469" s="44" t="s">
        <v>20</v>
      </c>
      <c r="H469" s="44" t="s">
        <v>20</v>
      </c>
      <c r="I469" s="44" t="s">
        <v>20</v>
      </c>
      <c r="J469" s="44" t="s">
        <v>20</v>
      </c>
      <c r="K469" s="44" t="s">
        <v>20</v>
      </c>
      <c r="L469" s="44" t="s">
        <v>20</v>
      </c>
      <c r="M469" s="45" t="s">
        <v>20</v>
      </c>
      <c r="N469" s="45" t="s">
        <v>20</v>
      </c>
      <c r="O469" s="45" t="s">
        <v>20</v>
      </c>
      <c r="P469" s="45" t="s">
        <v>20</v>
      </c>
      <c r="Q469" s="45">
        <v>55036976.700000003</v>
      </c>
      <c r="R469" s="44" t="s">
        <v>21</v>
      </c>
      <c r="S469" s="44" t="s">
        <v>21</v>
      </c>
      <c r="T469" s="44">
        <v>-0.86</v>
      </c>
      <c r="U469" s="44" t="s">
        <v>20</v>
      </c>
      <c r="V469" s="44" t="s">
        <v>20</v>
      </c>
      <c r="W469" s="46">
        <v>550369767</v>
      </c>
      <c r="X469" s="17">
        <v>1</v>
      </c>
      <c r="AI469" s="38" t="s">
        <v>354</v>
      </c>
    </row>
    <row r="470" spans="1:35" ht="14.4" x14ac:dyDescent="0.3">
      <c r="A470" s="38" t="s">
        <v>87</v>
      </c>
      <c r="B470" s="66" t="s">
        <v>623</v>
      </c>
      <c r="C470" s="39">
        <v>26</v>
      </c>
      <c r="D470" s="39">
        <v>26.75</v>
      </c>
      <c r="E470" s="39">
        <v>41.75</v>
      </c>
      <c r="F470" s="39">
        <v>26.25</v>
      </c>
      <c r="G470" s="39">
        <v>37.25</v>
      </c>
      <c r="H470" s="39">
        <v>11.25</v>
      </c>
      <c r="I470" s="39">
        <v>43.27</v>
      </c>
      <c r="J470" s="39">
        <v>33.99</v>
      </c>
      <c r="K470" s="39">
        <v>37.25</v>
      </c>
      <c r="L470" s="39">
        <v>37.5</v>
      </c>
      <c r="M470" s="40">
        <v>225443900</v>
      </c>
      <c r="N470" s="40">
        <v>7662209925</v>
      </c>
      <c r="O470" s="40">
        <v>228039945</v>
      </c>
      <c r="P470" s="40">
        <v>7734417058.75</v>
      </c>
      <c r="Q470" s="40">
        <v>50287500000</v>
      </c>
      <c r="R470" s="39">
        <v>31.81</v>
      </c>
      <c r="S470" s="39">
        <v>5.36</v>
      </c>
      <c r="T470" s="39">
        <v>6.95</v>
      </c>
      <c r="U470" s="39">
        <v>0.81</v>
      </c>
      <c r="V470" s="39">
        <v>16.89</v>
      </c>
      <c r="W470" s="41">
        <v>1350000000</v>
      </c>
      <c r="X470" s="42">
        <v>1</v>
      </c>
      <c r="AI470" s="43" t="s">
        <v>374</v>
      </c>
    </row>
    <row r="471" spans="1:35" ht="14.4" x14ac:dyDescent="0.3">
      <c r="A471" s="43" t="s">
        <v>113</v>
      </c>
      <c r="B471" s="66" t="s">
        <v>623</v>
      </c>
      <c r="C471" s="44">
        <v>48</v>
      </c>
      <c r="D471" s="44">
        <v>47.5</v>
      </c>
      <c r="E471" s="44">
        <v>60.5</v>
      </c>
      <c r="F471" s="44">
        <v>43</v>
      </c>
      <c r="G471" s="44">
        <v>52</v>
      </c>
      <c r="H471" s="44">
        <v>4</v>
      </c>
      <c r="I471" s="44">
        <v>8.33</v>
      </c>
      <c r="J471" s="44">
        <v>51.26</v>
      </c>
      <c r="K471" s="44">
        <v>51.5</v>
      </c>
      <c r="L471" s="44">
        <v>53</v>
      </c>
      <c r="M471" s="45">
        <v>149800</v>
      </c>
      <c r="N471" s="45">
        <v>7678600</v>
      </c>
      <c r="O471" s="45">
        <v>149851</v>
      </c>
      <c r="P471" s="45">
        <v>7680502</v>
      </c>
      <c r="Q471" s="45">
        <v>1066000000</v>
      </c>
      <c r="R471" s="44">
        <v>15.35</v>
      </c>
      <c r="S471" s="44">
        <v>0.7</v>
      </c>
      <c r="T471" s="44">
        <v>73.92</v>
      </c>
      <c r="U471" s="44">
        <v>3.85</v>
      </c>
      <c r="V471" s="44">
        <v>0.73</v>
      </c>
      <c r="W471" s="46">
        <v>20500000</v>
      </c>
      <c r="X471" s="17">
        <v>10</v>
      </c>
      <c r="AI471" s="38" t="s">
        <v>387</v>
      </c>
    </row>
    <row r="472" spans="1:35" ht="14.4" x14ac:dyDescent="0.3">
      <c r="A472" s="38" t="s">
        <v>125</v>
      </c>
      <c r="B472" s="66" t="s">
        <v>623</v>
      </c>
      <c r="C472" s="39">
        <v>46.75</v>
      </c>
      <c r="D472" s="39">
        <v>46.5</v>
      </c>
      <c r="E472" s="39">
        <v>63</v>
      </c>
      <c r="F472" s="39">
        <v>44.5</v>
      </c>
      <c r="G472" s="39">
        <v>60.25</v>
      </c>
      <c r="H472" s="39">
        <v>13.5</v>
      </c>
      <c r="I472" s="39">
        <v>28.88</v>
      </c>
      <c r="J472" s="39">
        <v>55.29</v>
      </c>
      <c r="K472" s="39">
        <v>59.5</v>
      </c>
      <c r="L472" s="39">
        <v>60.25</v>
      </c>
      <c r="M472" s="40">
        <v>1689800</v>
      </c>
      <c r="N472" s="40">
        <v>93424250</v>
      </c>
      <c r="O472" s="40">
        <v>1690562</v>
      </c>
      <c r="P472" s="40">
        <v>93464466</v>
      </c>
      <c r="Q472" s="40">
        <v>5121250000</v>
      </c>
      <c r="R472" s="39">
        <v>25.24</v>
      </c>
      <c r="S472" s="39">
        <v>1.19</v>
      </c>
      <c r="T472" s="39">
        <v>50.68</v>
      </c>
      <c r="U472" s="39">
        <v>1.66</v>
      </c>
      <c r="V472" s="39">
        <v>1.99</v>
      </c>
      <c r="W472" s="41">
        <v>85000000</v>
      </c>
      <c r="X472" s="42">
        <v>10</v>
      </c>
      <c r="AI472" s="43" t="s">
        <v>412</v>
      </c>
    </row>
    <row r="473" spans="1:35" ht="14.4" x14ac:dyDescent="0.3">
      <c r="A473" s="43" t="s">
        <v>136</v>
      </c>
      <c r="B473" s="66" t="s">
        <v>623</v>
      </c>
      <c r="C473" s="44">
        <v>4.4400000000000004</v>
      </c>
      <c r="D473" s="44">
        <v>4.5</v>
      </c>
      <c r="E473" s="44">
        <v>6.65</v>
      </c>
      <c r="F473" s="44">
        <v>4.2</v>
      </c>
      <c r="G473" s="44">
        <v>5.15</v>
      </c>
      <c r="H473" s="44">
        <v>0.71</v>
      </c>
      <c r="I473" s="44">
        <v>15.99</v>
      </c>
      <c r="J473" s="44">
        <v>5.12</v>
      </c>
      <c r="K473" s="44">
        <v>5.15</v>
      </c>
      <c r="L473" s="44">
        <v>5.2</v>
      </c>
      <c r="M473" s="45">
        <v>2017334300</v>
      </c>
      <c r="N473" s="45">
        <v>10335737145</v>
      </c>
      <c r="O473" s="45">
        <v>2062971152</v>
      </c>
      <c r="P473" s="45">
        <v>10534650269.91</v>
      </c>
      <c r="Q473" s="45">
        <v>11586926295.15</v>
      </c>
      <c r="R473" s="44">
        <v>74.73</v>
      </c>
      <c r="S473" s="44">
        <v>3.17</v>
      </c>
      <c r="T473" s="44">
        <v>1.63</v>
      </c>
      <c r="U473" s="44">
        <v>0.37</v>
      </c>
      <c r="V473" s="44">
        <v>91.78</v>
      </c>
      <c r="W473" s="46">
        <v>2249888601</v>
      </c>
      <c r="X473" s="17">
        <v>1</v>
      </c>
      <c r="AI473" s="38" t="s">
        <v>430</v>
      </c>
    </row>
    <row r="474" spans="1:35" ht="14.4" x14ac:dyDescent="0.3">
      <c r="A474" s="38" t="s">
        <v>161</v>
      </c>
      <c r="B474" s="66" t="s">
        <v>623</v>
      </c>
      <c r="C474" s="39">
        <v>1.38</v>
      </c>
      <c r="D474" s="39">
        <v>1.38</v>
      </c>
      <c r="E474" s="39">
        <v>1.96</v>
      </c>
      <c r="F474" s="39">
        <v>1.34</v>
      </c>
      <c r="G474" s="39">
        <v>1.6</v>
      </c>
      <c r="H474" s="39">
        <v>0.22</v>
      </c>
      <c r="I474" s="39">
        <v>15.94</v>
      </c>
      <c r="J474" s="39">
        <v>1.68</v>
      </c>
      <c r="K474" s="39">
        <v>1.59</v>
      </c>
      <c r="L474" s="39">
        <v>1.6</v>
      </c>
      <c r="M474" s="40">
        <v>3342381700</v>
      </c>
      <c r="N474" s="40">
        <v>5616313558</v>
      </c>
      <c r="O474" s="40">
        <v>3342431924</v>
      </c>
      <c r="P474" s="40">
        <v>5616394434.9300003</v>
      </c>
      <c r="Q474" s="40">
        <v>4402346667.1999998</v>
      </c>
      <c r="R474" s="39" t="s">
        <v>21</v>
      </c>
      <c r="S474" s="39">
        <v>1.8</v>
      </c>
      <c r="T474" s="39">
        <v>0.89</v>
      </c>
      <c r="U474" s="39" t="s">
        <v>20</v>
      </c>
      <c r="V474" s="39">
        <v>121.48</v>
      </c>
      <c r="W474" s="41">
        <v>2751466667</v>
      </c>
      <c r="X474" s="42">
        <v>1</v>
      </c>
      <c r="AI474" s="43" t="s">
        <v>445</v>
      </c>
    </row>
    <row r="475" spans="1:35" ht="14.4" x14ac:dyDescent="0.3">
      <c r="A475" s="43" t="s">
        <v>220</v>
      </c>
      <c r="B475" s="66" t="s">
        <v>623</v>
      </c>
      <c r="C475" s="44">
        <v>34.5</v>
      </c>
      <c r="D475" s="44">
        <v>34.25</v>
      </c>
      <c r="E475" s="44">
        <v>50.25</v>
      </c>
      <c r="F475" s="44">
        <v>33</v>
      </c>
      <c r="G475" s="44">
        <v>43</v>
      </c>
      <c r="H475" s="44">
        <v>8.5</v>
      </c>
      <c r="I475" s="44">
        <v>24.64</v>
      </c>
      <c r="J475" s="44">
        <v>42.18</v>
      </c>
      <c r="K475" s="44">
        <v>43</v>
      </c>
      <c r="L475" s="44">
        <v>43.75</v>
      </c>
      <c r="M475" s="45">
        <v>24636500</v>
      </c>
      <c r="N475" s="45">
        <v>1039164150</v>
      </c>
      <c r="O475" s="45">
        <v>24637445</v>
      </c>
      <c r="P475" s="45">
        <v>1039201469</v>
      </c>
      <c r="Q475" s="45">
        <v>7167356143</v>
      </c>
      <c r="R475" s="44">
        <v>146.21</v>
      </c>
      <c r="S475" s="44">
        <v>0.59</v>
      </c>
      <c r="T475" s="44">
        <v>73.17</v>
      </c>
      <c r="U475" s="44">
        <v>0.28999999999999998</v>
      </c>
      <c r="V475" s="44">
        <v>14.78</v>
      </c>
      <c r="W475" s="46">
        <v>166682701</v>
      </c>
      <c r="X475" s="17">
        <v>10</v>
      </c>
      <c r="AI475" s="38" t="s">
        <v>509</v>
      </c>
    </row>
    <row r="476" spans="1:35" ht="14.4" x14ac:dyDescent="0.3">
      <c r="A476" s="38" t="s">
        <v>231</v>
      </c>
      <c r="B476" s="66" t="s">
        <v>623</v>
      </c>
      <c r="C476" s="39">
        <v>18.3</v>
      </c>
      <c r="D476" s="39">
        <v>18.100000000000001</v>
      </c>
      <c r="E476" s="39">
        <v>30.25</v>
      </c>
      <c r="F476" s="39">
        <v>18.100000000000001</v>
      </c>
      <c r="G476" s="39">
        <v>28</v>
      </c>
      <c r="H476" s="39">
        <v>9.6999999999999993</v>
      </c>
      <c r="I476" s="39">
        <v>53.01</v>
      </c>
      <c r="J476" s="39">
        <v>22.01</v>
      </c>
      <c r="K476" s="39">
        <v>27.75</v>
      </c>
      <c r="L476" s="39">
        <v>28.5</v>
      </c>
      <c r="M476" s="40">
        <v>1423600</v>
      </c>
      <c r="N476" s="40">
        <v>31334595</v>
      </c>
      <c r="O476" s="40">
        <v>1423853</v>
      </c>
      <c r="P476" s="40">
        <v>31339261.399999999</v>
      </c>
      <c r="Q476" s="40">
        <v>753356240</v>
      </c>
      <c r="R476" s="39" t="s">
        <v>21</v>
      </c>
      <c r="S476" s="39">
        <v>1.38</v>
      </c>
      <c r="T476" s="39">
        <v>20.27</v>
      </c>
      <c r="U476" s="39" t="s">
        <v>20</v>
      </c>
      <c r="V476" s="39">
        <v>5.29</v>
      </c>
      <c r="W476" s="41">
        <v>26905580</v>
      </c>
      <c r="X476" s="42">
        <v>10</v>
      </c>
      <c r="AI476" s="43" t="s">
        <v>515</v>
      </c>
    </row>
    <row r="477" spans="1:35" ht="14.4" x14ac:dyDescent="0.3">
      <c r="A477" s="43" t="s">
        <v>253</v>
      </c>
      <c r="B477" s="66" t="s">
        <v>623</v>
      </c>
      <c r="C477" s="44">
        <v>0.95</v>
      </c>
      <c r="D477" s="44">
        <v>0.95</v>
      </c>
      <c r="E477" s="44">
        <v>5.95</v>
      </c>
      <c r="F477" s="44">
        <v>0.95</v>
      </c>
      <c r="G477" s="44">
        <v>3.12</v>
      </c>
      <c r="H477" s="44">
        <v>2.17</v>
      </c>
      <c r="I477" s="44">
        <v>228.42</v>
      </c>
      <c r="J477" s="44">
        <v>2.85</v>
      </c>
      <c r="K477" s="44">
        <v>3.1</v>
      </c>
      <c r="L477" s="44">
        <v>3.12</v>
      </c>
      <c r="M477" s="45">
        <v>535358400</v>
      </c>
      <c r="N477" s="45">
        <v>1526582966</v>
      </c>
      <c r="O477" s="45">
        <v>535358498</v>
      </c>
      <c r="P477" s="45">
        <v>1526583134.75</v>
      </c>
      <c r="Q477" s="45">
        <v>780000000</v>
      </c>
      <c r="R477" s="44" t="s">
        <v>21</v>
      </c>
      <c r="S477" s="44">
        <v>3.72</v>
      </c>
      <c r="T477" s="44">
        <v>1.17</v>
      </c>
      <c r="U477" s="44" t="s">
        <v>20</v>
      </c>
      <c r="V477" s="44">
        <v>214.14</v>
      </c>
      <c r="W477" s="46">
        <v>250000000</v>
      </c>
      <c r="X477" s="17">
        <v>1</v>
      </c>
      <c r="AI477" s="38" t="s">
        <v>520</v>
      </c>
    </row>
    <row r="478" spans="1:35" ht="14.4" x14ac:dyDescent="0.3">
      <c r="A478" s="38" t="s">
        <v>280</v>
      </c>
      <c r="B478" s="66" t="s">
        <v>623</v>
      </c>
      <c r="C478" s="39">
        <v>480</v>
      </c>
      <c r="D478" s="39">
        <v>478</v>
      </c>
      <c r="E478" s="39">
        <v>600</v>
      </c>
      <c r="F478" s="39">
        <v>472</v>
      </c>
      <c r="G478" s="39">
        <v>600</v>
      </c>
      <c r="H478" s="39">
        <v>120</v>
      </c>
      <c r="I478" s="39">
        <v>25</v>
      </c>
      <c r="J478" s="39">
        <v>524.41</v>
      </c>
      <c r="K478" s="39">
        <v>552</v>
      </c>
      <c r="L478" s="39">
        <v>610</v>
      </c>
      <c r="M478" s="40">
        <v>63600</v>
      </c>
      <c r="N478" s="40">
        <v>33352400</v>
      </c>
      <c r="O478" s="40">
        <v>73539</v>
      </c>
      <c r="P478" s="40">
        <v>38150890</v>
      </c>
      <c r="Q478" s="40">
        <v>9600000000</v>
      </c>
      <c r="R478" s="39">
        <v>31.27</v>
      </c>
      <c r="S478" s="39">
        <v>7.4</v>
      </c>
      <c r="T478" s="39">
        <v>81.03</v>
      </c>
      <c r="U478" s="39">
        <v>2.67</v>
      </c>
      <c r="V478" s="39">
        <v>0.46</v>
      </c>
      <c r="W478" s="41">
        <v>16000000</v>
      </c>
      <c r="X478" s="42">
        <v>10</v>
      </c>
      <c r="AI478" s="38" t="s">
        <v>81</v>
      </c>
    </row>
    <row r="479" spans="1:35" ht="14.4" x14ac:dyDescent="0.3">
      <c r="A479" s="43" t="s">
        <v>331</v>
      </c>
      <c r="B479" s="66" t="s">
        <v>623</v>
      </c>
      <c r="C479" s="44">
        <v>18.5</v>
      </c>
      <c r="D479" s="44">
        <v>18</v>
      </c>
      <c r="E479" s="44">
        <v>23.1</v>
      </c>
      <c r="F479" s="44">
        <v>18</v>
      </c>
      <c r="G479" s="44">
        <v>21.8</v>
      </c>
      <c r="H479" s="44">
        <v>3.3</v>
      </c>
      <c r="I479" s="44">
        <v>17.84</v>
      </c>
      <c r="J479" s="44">
        <v>20.149999999999999</v>
      </c>
      <c r="K479" s="44">
        <v>21.3</v>
      </c>
      <c r="L479" s="44">
        <v>23.5</v>
      </c>
      <c r="M479" s="45">
        <v>111500</v>
      </c>
      <c r="N479" s="45">
        <v>2246830</v>
      </c>
      <c r="O479" s="45">
        <v>111607</v>
      </c>
      <c r="P479" s="45">
        <v>2248466.2999999998</v>
      </c>
      <c r="Q479" s="45">
        <v>2043750000</v>
      </c>
      <c r="R479" s="44" t="s">
        <v>21</v>
      </c>
      <c r="S479" s="44">
        <v>2.13</v>
      </c>
      <c r="T479" s="44">
        <v>10.25</v>
      </c>
      <c r="U479" s="44">
        <v>2.75</v>
      </c>
      <c r="V479" s="44">
        <v>0.12</v>
      </c>
      <c r="W479" s="46">
        <v>93750000</v>
      </c>
      <c r="X479" s="17">
        <v>10</v>
      </c>
      <c r="AI479" s="43" t="s">
        <v>151</v>
      </c>
    </row>
    <row r="480" spans="1:35" ht="14.4" x14ac:dyDescent="0.3">
      <c r="A480" s="38" t="s">
        <v>362</v>
      </c>
      <c r="B480" s="66" t="s">
        <v>623</v>
      </c>
      <c r="C480" s="39">
        <v>38.5</v>
      </c>
      <c r="D480" s="39">
        <v>38.5</v>
      </c>
      <c r="E480" s="39">
        <v>64</v>
      </c>
      <c r="F480" s="39">
        <v>38</v>
      </c>
      <c r="G480" s="39">
        <v>58</v>
      </c>
      <c r="H480" s="39">
        <v>19.5</v>
      </c>
      <c r="I480" s="39">
        <v>50.65</v>
      </c>
      <c r="J480" s="39">
        <v>47.99</v>
      </c>
      <c r="K480" s="39">
        <v>58</v>
      </c>
      <c r="L480" s="39">
        <v>59</v>
      </c>
      <c r="M480" s="40">
        <v>1597200</v>
      </c>
      <c r="N480" s="40">
        <v>76652425</v>
      </c>
      <c r="O480" s="40">
        <v>1597789</v>
      </c>
      <c r="P480" s="40">
        <v>76679306</v>
      </c>
      <c r="Q480" s="40">
        <v>7540000000</v>
      </c>
      <c r="R480" s="39">
        <v>4.6399999999999997</v>
      </c>
      <c r="S480" s="39">
        <v>1.2</v>
      </c>
      <c r="T480" s="39">
        <v>48.53</v>
      </c>
      <c r="U480" s="39">
        <v>1.29</v>
      </c>
      <c r="V480" s="39">
        <v>1.23</v>
      </c>
      <c r="W480" s="41">
        <v>130000000</v>
      </c>
      <c r="X480" s="42">
        <v>10</v>
      </c>
      <c r="AI480" s="38" t="s">
        <v>309</v>
      </c>
    </row>
    <row r="481" spans="1:35" x14ac:dyDescent="0.3">
      <c r="A481" s="22" t="s">
        <v>601</v>
      </c>
      <c r="B481" s="20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4"/>
      <c r="V481" s="47"/>
      <c r="W481" s="48"/>
      <c r="X481" s="49"/>
      <c r="AI481" s="38" t="s">
        <v>46</v>
      </c>
    </row>
    <row r="482" spans="1:35" ht="14.4" x14ac:dyDescent="0.3">
      <c r="A482" s="38" t="s">
        <v>19</v>
      </c>
      <c r="B482" s="66" t="s">
        <v>624</v>
      </c>
      <c r="C482" s="39">
        <v>4.84</v>
      </c>
      <c r="D482" s="39">
        <v>4.92</v>
      </c>
      <c r="E482" s="39">
        <v>7.9</v>
      </c>
      <c r="F482" s="39">
        <v>4.92</v>
      </c>
      <c r="G482" s="39">
        <v>6.7</v>
      </c>
      <c r="H482" s="39">
        <v>1.86</v>
      </c>
      <c r="I482" s="39">
        <v>38.43</v>
      </c>
      <c r="J482" s="39">
        <v>6.36</v>
      </c>
      <c r="K482" s="39">
        <v>6.65</v>
      </c>
      <c r="L482" s="39">
        <v>6.7</v>
      </c>
      <c r="M482" s="40">
        <v>4483787300</v>
      </c>
      <c r="N482" s="40">
        <v>28498695346</v>
      </c>
      <c r="O482" s="40">
        <v>4718965160</v>
      </c>
      <c r="P482" s="40">
        <v>30027150149.049999</v>
      </c>
      <c r="Q482" s="40">
        <v>32495000000</v>
      </c>
      <c r="R482" s="39">
        <v>2.0699999999999998</v>
      </c>
      <c r="S482" s="39">
        <v>1.74</v>
      </c>
      <c r="T482" s="39">
        <v>3.85</v>
      </c>
      <c r="U482" s="39" t="s">
        <v>20</v>
      </c>
      <c r="V482" s="39">
        <v>97.3</v>
      </c>
      <c r="W482" s="41">
        <v>4850000000</v>
      </c>
      <c r="X482" s="42">
        <v>0.1</v>
      </c>
      <c r="AI482" s="43" t="s">
        <v>82</v>
      </c>
    </row>
    <row r="483" spans="1:35" ht="14.4" x14ac:dyDescent="0.3">
      <c r="A483" s="43" t="s">
        <v>38</v>
      </c>
      <c r="B483" s="66" t="s">
        <v>624</v>
      </c>
      <c r="C483" s="44">
        <v>97.25</v>
      </c>
      <c r="D483" s="44">
        <v>97.5</v>
      </c>
      <c r="E483" s="44">
        <v>164.5</v>
      </c>
      <c r="F483" s="44">
        <v>93</v>
      </c>
      <c r="G483" s="44">
        <v>160.5</v>
      </c>
      <c r="H483" s="44">
        <v>63.25</v>
      </c>
      <c r="I483" s="44">
        <v>65.040000000000006</v>
      </c>
      <c r="J483" s="44">
        <v>118.35</v>
      </c>
      <c r="K483" s="44">
        <v>160</v>
      </c>
      <c r="L483" s="44">
        <v>160.5</v>
      </c>
      <c r="M483" s="45">
        <v>252840600</v>
      </c>
      <c r="N483" s="45">
        <v>29923925300</v>
      </c>
      <c r="O483" s="45">
        <v>263175208</v>
      </c>
      <c r="P483" s="45">
        <v>31094864111.59</v>
      </c>
      <c r="Q483" s="45">
        <v>229285485000</v>
      </c>
      <c r="R483" s="44">
        <v>22.51</v>
      </c>
      <c r="S483" s="44">
        <v>2.76</v>
      </c>
      <c r="T483" s="44">
        <v>58.23</v>
      </c>
      <c r="U483" s="44">
        <v>1.1200000000000001</v>
      </c>
      <c r="V483" s="44">
        <v>18.52</v>
      </c>
      <c r="W483" s="46">
        <v>1428570000</v>
      </c>
      <c r="X483" s="17">
        <v>10</v>
      </c>
      <c r="AI483" s="38" t="s">
        <v>87</v>
      </c>
    </row>
    <row r="484" spans="1:35" ht="14.4" x14ac:dyDescent="0.3">
      <c r="A484" s="38" t="s">
        <v>48</v>
      </c>
      <c r="B484" s="66" t="s">
        <v>624</v>
      </c>
      <c r="C484" s="39">
        <v>2.2400000000000002</v>
      </c>
      <c r="D484" s="39">
        <v>2.2400000000000002</v>
      </c>
      <c r="E484" s="39">
        <v>3.18</v>
      </c>
      <c r="F484" s="39">
        <v>2</v>
      </c>
      <c r="G484" s="39">
        <v>2.12</v>
      </c>
      <c r="H484" s="39">
        <v>-0.12</v>
      </c>
      <c r="I484" s="39">
        <v>-5.36</v>
      </c>
      <c r="J484" s="39">
        <v>2.72</v>
      </c>
      <c r="K484" s="39">
        <v>2.12</v>
      </c>
      <c r="L484" s="39">
        <v>2.14</v>
      </c>
      <c r="M484" s="40">
        <v>707069500</v>
      </c>
      <c r="N484" s="40">
        <v>1920000016</v>
      </c>
      <c r="O484" s="40">
        <v>707071387</v>
      </c>
      <c r="P484" s="40">
        <v>1920004386.6800001</v>
      </c>
      <c r="Q484" s="40">
        <v>547577104.44000006</v>
      </c>
      <c r="R484" s="39">
        <v>9.34</v>
      </c>
      <c r="S484" s="39">
        <v>1.8</v>
      </c>
      <c r="T484" s="39">
        <v>1.18</v>
      </c>
      <c r="U484" s="39">
        <v>0.48</v>
      </c>
      <c r="V484" s="39">
        <v>297.57</v>
      </c>
      <c r="W484" s="41">
        <v>258291087</v>
      </c>
      <c r="X484" s="42">
        <v>1</v>
      </c>
      <c r="AI484" s="43" t="s">
        <v>113</v>
      </c>
    </row>
    <row r="485" spans="1:35" ht="14.4" x14ac:dyDescent="0.3">
      <c r="A485" s="43" t="s">
        <v>61</v>
      </c>
      <c r="B485" s="66" t="s">
        <v>624</v>
      </c>
      <c r="C485" s="44">
        <v>34.75</v>
      </c>
      <c r="D485" s="44">
        <v>35.5</v>
      </c>
      <c r="E485" s="44">
        <v>47</v>
      </c>
      <c r="F485" s="44">
        <v>34.75</v>
      </c>
      <c r="G485" s="44">
        <v>42.25</v>
      </c>
      <c r="H485" s="44">
        <v>7.5</v>
      </c>
      <c r="I485" s="44">
        <v>21.58</v>
      </c>
      <c r="J485" s="44">
        <v>40.270000000000003</v>
      </c>
      <c r="K485" s="44">
        <v>42</v>
      </c>
      <c r="L485" s="44">
        <v>42.25</v>
      </c>
      <c r="M485" s="45">
        <v>286904400</v>
      </c>
      <c r="N485" s="45">
        <v>11553535400</v>
      </c>
      <c r="O485" s="45">
        <v>288786296</v>
      </c>
      <c r="P485" s="45">
        <v>11632205582.690001</v>
      </c>
      <c r="Q485" s="45">
        <v>32532500000</v>
      </c>
      <c r="R485" s="44">
        <v>6.3</v>
      </c>
      <c r="S485" s="44">
        <v>1.43</v>
      </c>
      <c r="T485" s="44">
        <v>29.57</v>
      </c>
      <c r="U485" s="44">
        <v>3.55</v>
      </c>
      <c r="V485" s="44">
        <v>37.64</v>
      </c>
      <c r="W485" s="46">
        <v>770000000</v>
      </c>
      <c r="X485" s="17">
        <v>10</v>
      </c>
      <c r="AI485" s="38" t="s">
        <v>125</v>
      </c>
    </row>
    <row r="486" spans="1:35" ht="14.4" x14ac:dyDescent="0.3">
      <c r="A486" s="38" t="s">
        <v>72</v>
      </c>
      <c r="B486" s="66" t="s">
        <v>624</v>
      </c>
      <c r="C486" s="39">
        <v>0.71</v>
      </c>
      <c r="D486" s="39">
        <v>0.71</v>
      </c>
      <c r="E486" s="39">
        <v>1.77</v>
      </c>
      <c r="F486" s="39">
        <v>0.7</v>
      </c>
      <c r="G486" s="39">
        <v>1.44</v>
      </c>
      <c r="H486" s="39">
        <v>0.73</v>
      </c>
      <c r="I486" s="39">
        <v>102.82</v>
      </c>
      <c r="J486" s="39">
        <v>1.37</v>
      </c>
      <c r="K486" s="39">
        <v>1.44</v>
      </c>
      <c r="L486" s="39">
        <v>1.45</v>
      </c>
      <c r="M486" s="40">
        <v>14411291900</v>
      </c>
      <c r="N486" s="40">
        <v>19802363180</v>
      </c>
      <c r="O486" s="40">
        <v>15291912386</v>
      </c>
      <c r="P486" s="40">
        <v>20832531911.959999</v>
      </c>
      <c r="Q486" s="40">
        <v>17208000000</v>
      </c>
      <c r="R486" s="39" t="s">
        <v>21</v>
      </c>
      <c r="S486" s="39">
        <v>19.22</v>
      </c>
      <c r="T486" s="39">
        <v>7.0000000000000007E-2</v>
      </c>
      <c r="U486" s="39" t="s">
        <v>20</v>
      </c>
      <c r="V486" s="39">
        <v>127.97</v>
      </c>
      <c r="W486" s="41">
        <v>11950000000</v>
      </c>
      <c r="X486" s="42">
        <v>1</v>
      </c>
      <c r="AI486" s="43" t="s">
        <v>136</v>
      </c>
    </row>
    <row r="487" spans="1:35" ht="14.4" x14ac:dyDescent="0.3">
      <c r="A487" s="43" t="s">
        <v>77</v>
      </c>
      <c r="B487" s="66" t="s">
        <v>624</v>
      </c>
      <c r="C487" s="44">
        <v>0.76</v>
      </c>
      <c r="D487" s="44">
        <v>0.76</v>
      </c>
      <c r="E487" s="44">
        <v>2.36</v>
      </c>
      <c r="F487" s="44">
        <v>0.73</v>
      </c>
      <c r="G487" s="44">
        <v>1.41</v>
      </c>
      <c r="H487" s="44">
        <v>0.65</v>
      </c>
      <c r="I487" s="44">
        <v>85.53</v>
      </c>
      <c r="J487" s="44">
        <v>1.52</v>
      </c>
      <c r="K487" s="44">
        <v>1.4</v>
      </c>
      <c r="L487" s="44">
        <v>1.41</v>
      </c>
      <c r="M487" s="45">
        <v>11592713700</v>
      </c>
      <c r="N487" s="45">
        <v>17611654828</v>
      </c>
      <c r="O487" s="45">
        <v>11614591618</v>
      </c>
      <c r="P487" s="45">
        <v>17629048112.16</v>
      </c>
      <c r="Q487" s="45">
        <v>930897828.65999997</v>
      </c>
      <c r="R487" s="44" t="s">
        <v>21</v>
      </c>
      <c r="S487" s="44">
        <v>2.84</v>
      </c>
      <c r="T487" s="44">
        <v>0.5</v>
      </c>
      <c r="U487" s="44" t="s">
        <v>20</v>
      </c>
      <c r="V487" s="45">
        <v>1760.35</v>
      </c>
      <c r="W487" s="46">
        <v>660211226</v>
      </c>
      <c r="X487" s="17">
        <v>1</v>
      </c>
      <c r="AI487" s="38" t="s">
        <v>161</v>
      </c>
    </row>
    <row r="488" spans="1:35" ht="14.4" x14ac:dyDescent="0.3">
      <c r="A488" s="38" t="s">
        <v>79</v>
      </c>
      <c r="B488" s="66" t="s">
        <v>624</v>
      </c>
      <c r="C488" s="39">
        <v>7.15</v>
      </c>
      <c r="D488" s="39">
        <v>7.15</v>
      </c>
      <c r="E488" s="39">
        <v>9.65</v>
      </c>
      <c r="F488" s="39">
        <v>6.95</v>
      </c>
      <c r="G488" s="39">
        <v>8.5500000000000007</v>
      </c>
      <c r="H488" s="39">
        <v>1.4</v>
      </c>
      <c r="I488" s="39">
        <v>19.579999999999998</v>
      </c>
      <c r="J488" s="39">
        <v>8.3699999999999992</v>
      </c>
      <c r="K488" s="39">
        <v>8.5500000000000007</v>
      </c>
      <c r="L488" s="39">
        <v>8.6</v>
      </c>
      <c r="M488" s="40">
        <v>13141147700</v>
      </c>
      <c r="N488" s="40">
        <v>110022589735</v>
      </c>
      <c r="O488" s="40">
        <v>13228008927</v>
      </c>
      <c r="P488" s="40">
        <v>110733272808.64999</v>
      </c>
      <c r="Q488" s="40">
        <v>97493884690.050003</v>
      </c>
      <c r="R488" s="39">
        <v>39.83</v>
      </c>
      <c r="S488" s="39">
        <v>2.1</v>
      </c>
      <c r="T488" s="39">
        <v>4.26</v>
      </c>
      <c r="U488" s="39">
        <v>2.82</v>
      </c>
      <c r="V488" s="39">
        <v>118.43</v>
      </c>
      <c r="W488" s="41">
        <v>11402793531</v>
      </c>
      <c r="X488" s="42">
        <v>4</v>
      </c>
      <c r="AI488" s="43" t="s">
        <v>220</v>
      </c>
    </row>
    <row r="489" spans="1:35" ht="14.4" x14ac:dyDescent="0.3">
      <c r="A489" s="43" t="s">
        <v>633</v>
      </c>
      <c r="B489" s="66" t="s">
        <v>624</v>
      </c>
      <c r="C489" s="44">
        <v>10.8</v>
      </c>
      <c r="D489" s="44">
        <v>12.5</v>
      </c>
      <c r="E489" s="44">
        <v>13.2</v>
      </c>
      <c r="F489" s="44">
        <v>11.5</v>
      </c>
      <c r="G489" s="44">
        <v>11.8</v>
      </c>
      <c r="H489" s="44">
        <v>1</v>
      </c>
      <c r="I489" s="44">
        <v>9.26</v>
      </c>
      <c r="J489" s="44">
        <v>12.13</v>
      </c>
      <c r="K489" s="44">
        <v>11.8</v>
      </c>
      <c r="L489" s="44">
        <v>11.9</v>
      </c>
      <c r="M489" s="45">
        <v>548672500</v>
      </c>
      <c r="N489" s="45">
        <v>6657640190</v>
      </c>
      <c r="O489" s="45">
        <v>549224925</v>
      </c>
      <c r="P489" s="45">
        <v>6664258618</v>
      </c>
      <c r="Q489" s="45">
        <v>68298400000</v>
      </c>
      <c r="R489" s="44" t="s">
        <v>21</v>
      </c>
      <c r="S489" s="44" t="s">
        <v>21</v>
      </c>
      <c r="T489" s="44" t="s">
        <v>20</v>
      </c>
      <c r="U489" s="44" t="s">
        <v>20</v>
      </c>
      <c r="V489" s="44">
        <v>17.64</v>
      </c>
      <c r="W489" s="46">
        <v>5788000000</v>
      </c>
      <c r="X489" s="17">
        <v>10.8</v>
      </c>
      <c r="AI489" s="38" t="s">
        <v>231</v>
      </c>
    </row>
    <row r="490" spans="1:35" ht="14.4" x14ac:dyDescent="0.3">
      <c r="A490" s="38" t="s">
        <v>191</v>
      </c>
      <c r="B490" s="66" t="s">
        <v>624</v>
      </c>
      <c r="C490" s="39">
        <v>3.74</v>
      </c>
      <c r="D490" s="39">
        <v>3.7</v>
      </c>
      <c r="E490" s="39">
        <v>5.8</v>
      </c>
      <c r="F490" s="39">
        <v>3.5</v>
      </c>
      <c r="G490" s="39">
        <v>4.46</v>
      </c>
      <c r="H490" s="39">
        <v>0.72</v>
      </c>
      <c r="I490" s="39">
        <v>19.25</v>
      </c>
      <c r="J490" s="39">
        <v>4.54</v>
      </c>
      <c r="K490" s="39">
        <v>4.4400000000000004</v>
      </c>
      <c r="L490" s="39">
        <v>4.46</v>
      </c>
      <c r="M490" s="40">
        <v>172204500</v>
      </c>
      <c r="N490" s="40">
        <v>782028446</v>
      </c>
      <c r="O490" s="40">
        <v>172204567</v>
      </c>
      <c r="P490" s="40">
        <v>782028708</v>
      </c>
      <c r="Q490" s="40">
        <v>372187000</v>
      </c>
      <c r="R490" s="39" t="s">
        <v>21</v>
      </c>
      <c r="S490" s="39">
        <v>0.6</v>
      </c>
      <c r="T490" s="39">
        <v>7.4</v>
      </c>
      <c r="U490" s="39" t="s">
        <v>20</v>
      </c>
      <c r="V490" s="39">
        <v>206.36</v>
      </c>
      <c r="W490" s="41">
        <v>83450000</v>
      </c>
      <c r="X490" s="42">
        <v>3</v>
      </c>
      <c r="AI490" s="43" t="s">
        <v>253</v>
      </c>
    </row>
    <row r="491" spans="1:35" ht="14.4" x14ac:dyDescent="0.3">
      <c r="A491" s="43" t="s">
        <v>207</v>
      </c>
      <c r="B491" s="66" t="s">
        <v>624</v>
      </c>
      <c r="C491" s="44">
        <v>101</v>
      </c>
      <c r="D491" s="44">
        <v>101</v>
      </c>
      <c r="E491" s="44">
        <v>162</v>
      </c>
      <c r="F491" s="44">
        <v>98.5</v>
      </c>
      <c r="G491" s="44">
        <v>162</v>
      </c>
      <c r="H491" s="44">
        <v>61</v>
      </c>
      <c r="I491" s="44">
        <v>60.4</v>
      </c>
      <c r="J491" s="44">
        <v>131.22999999999999</v>
      </c>
      <c r="K491" s="44">
        <v>155</v>
      </c>
      <c r="L491" s="44">
        <v>165</v>
      </c>
      <c r="M491" s="45">
        <v>49200</v>
      </c>
      <c r="N491" s="45">
        <v>6456325</v>
      </c>
      <c r="O491" s="45">
        <v>49317</v>
      </c>
      <c r="P491" s="45">
        <v>6472886.5</v>
      </c>
      <c r="Q491" s="45">
        <v>972000000</v>
      </c>
      <c r="R491" s="44">
        <v>13.39</v>
      </c>
      <c r="S491" s="44">
        <v>2.0499999999999998</v>
      </c>
      <c r="T491" s="44">
        <v>79.150000000000006</v>
      </c>
      <c r="U491" s="44">
        <v>3.09</v>
      </c>
      <c r="V491" s="44">
        <v>0.82</v>
      </c>
      <c r="W491" s="46">
        <v>6000000</v>
      </c>
      <c r="X491" s="17">
        <v>10</v>
      </c>
      <c r="AI491" s="38" t="s">
        <v>280</v>
      </c>
    </row>
    <row r="492" spans="1:35" ht="14.4" x14ac:dyDescent="0.3">
      <c r="A492" s="38" t="s">
        <v>311</v>
      </c>
      <c r="B492" s="66" t="s">
        <v>624</v>
      </c>
      <c r="C492" s="39">
        <v>14.2</v>
      </c>
      <c r="D492" s="39">
        <v>14.2</v>
      </c>
      <c r="E492" s="39">
        <v>19.8</v>
      </c>
      <c r="F492" s="39">
        <v>14</v>
      </c>
      <c r="G492" s="39">
        <v>18.5</v>
      </c>
      <c r="H492" s="39">
        <v>4.3</v>
      </c>
      <c r="I492" s="39">
        <v>30.28</v>
      </c>
      <c r="J492" s="39">
        <v>17.07</v>
      </c>
      <c r="K492" s="39">
        <v>18.5</v>
      </c>
      <c r="L492" s="39">
        <v>18.600000000000001</v>
      </c>
      <c r="M492" s="40">
        <v>152048900</v>
      </c>
      <c r="N492" s="40">
        <v>2594926240</v>
      </c>
      <c r="O492" s="40">
        <v>155928227</v>
      </c>
      <c r="P492" s="40">
        <v>2657814522.54</v>
      </c>
      <c r="Q492" s="40">
        <v>19231131100</v>
      </c>
      <c r="R492" s="39">
        <v>41.94</v>
      </c>
      <c r="S492" s="39">
        <v>1.36</v>
      </c>
      <c r="T492" s="39">
        <v>13.59</v>
      </c>
      <c r="U492" s="39">
        <v>2.7</v>
      </c>
      <c r="V492" s="39">
        <v>15.48</v>
      </c>
      <c r="W492" s="41">
        <v>1039520600</v>
      </c>
      <c r="X492" s="42">
        <v>1</v>
      </c>
      <c r="AI492" s="43" t="s">
        <v>331</v>
      </c>
    </row>
    <row r="493" spans="1:35" ht="14.4" x14ac:dyDescent="0.3">
      <c r="A493" s="43" t="s">
        <v>326</v>
      </c>
      <c r="B493" s="66" t="s">
        <v>624</v>
      </c>
      <c r="C493" s="44">
        <v>7.05</v>
      </c>
      <c r="D493" s="44">
        <v>7.1</v>
      </c>
      <c r="E493" s="44">
        <v>8.0500000000000007</v>
      </c>
      <c r="F493" s="44">
        <v>6.6</v>
      </c>
      <c r="G493" s="44">
        <v>6.65</v>
      </c>
      <c r="H493" s="44">
        <v>-0.4</v>
      </c>
      <c r="I493" s="44">
        <v>-5.67</v>
      </c>
      <c r="J493" s="44">
        <v>7.24</v>
      </c>
      <c r="K493" s="44">
        <v>6.65</v>
      </c>
      <c r="L493" s="44">
        <v>6.7</v>
      </c>
      <c r="M493" s="45">
        <v>91922400</v>
      </c>
      <c r="N493" s="45">
        <v>665256815</v>
      </c>
      <c r="O493" s="45">
        <v>91923381</v>
      </c>
      <c r="P493" s="45">
        <v>665262981.39999998</v>
      </c>
      <c r="Q493" s="45">
        <v>5511187500</v>
      </c>
      <c r="R493" s="44" t="s">
        <v>21</v>
      </c>
      <c r="S493" s="44">
        <v>0.54</v>
      </c>
      <c r="T493" s="44">
        <v>12.25</v>
      </c>
      <c r="U493" s="44" t="s">
        <v>20</v>
      </c>
      <c r="V493" s="44">
        <v>11.09</v>
      </c>
      <c r="W493" s="46">
        <v>828750000</v>
      </c>
      <c r="X493" s="17">
        <v>1</v>
      </c>
      <c r="AI493" s="38" t="s">
        <v>362</v>
      </c>
    </row>
    <row r="494" spans="1:35" ht="14.4" x14ac:dyDescent="0.3">
      <c r="A494" s="38" t="s">
        <v>395</v>
      </c>
      <c r="B494" s="66" t="s">
        <v>624</v>
      </c>
      <c r="C494" s="39">
        <v>13.3</v>
      </c>
      <c r="D494" s="39">
        <v>13.3</v>
      </c>
      <c r="E494" s="39">
        <v>20.6</v>
      </c>
      <c r="F494" s="39">
        <v>10.1</v>
      </c>
      <c r="G494" s="39">
        <v>18.899999999999999</v>
      </c>
      <c r="H494" s="39">
        <v>5.6</v>
      </c>
      <c r="I494" s="39">
        <v>42.11</v>
      </c>
      <c r="J494" s="39">
        <v>16.239999999999998</v>
      </c>
      <c r="K494" s="39">
        <v>18.600000000000001</v>
      </c>
      <c r="L494" s="39">
        <v>18.899999999999999</v>
      </c>
      <c r="M494" s="40">
        <v>146084600</v>
      </c>
      <c r="N494" s="40">
        <v>2372489810</v>
      </c>
      <c r="O494" s="40">
        <v>146086703</v>
      </c>
      <c r="P494" s="40">
        <v>2372522822.5999999</v>
      </c>
      <c r="Q494" s="40">
        <v>3417458385.5999999</v>
      </c>
      <c r="R494" s="39" t="s">
        <v>21</v>
      </c>
      <c r="S494" s="39">
        <v>2.79</v>
      </c>
      <c r="T494" s="39">
        <v>6.77</v>
      </c>
      <c r="U494" s="39">
        <v>0.12</v>
      </c>
      <c r="V494" s="39">
        <v>80.790000000000006</v>
      </c>
      <c r="W494" s="41">
        <v>180817904</v>
      </c>
      <c r="X494" s="42">
        <v>1</v>
      </c>
      <c r="AI494" s="38" t="s">
        <v>19</v>
      </c>
    </row>
    <row r="495" spans="1:35" ht="14.4" x14ac:dyDescent="0.3">
      <c r="A495" s="43" t="s">
        <v>431</v>
      </c>
      <c r="B495" s="66" t="s">
        <v>624</v>
      </c>
      <c r="C495" s="44">
        <v>22.1</v>
      </c>
      <c r="D495" s="44">
        <v>22.2</v>
      </c>
      <c r="E495" s="44">
        <v>32.75</v>
      </c>
      <c r="F495" s="44">
        <v>22.1</v>
      </c>
      <c r="G495" s="44">
        <v>31.75</v>
      </c>
      <c r="H495" s="44">
        <v>9.65</v>
      </c>
      <c r="I495" s="44">
        <v>43.67</v>
      </c>
      <c r="J495" s="44">
        <v>26.45</v>
      </c>
      <c r="K495" s="44">
        <v>31.75</v>
      </c>
      <c r="L495" s="44">
        <v>32</v>
      </c>
      <c r="M495" s="45">
        <v>1459833500</v>
      </c>
      <c r="N495" s="45">
        <v>38610791460</v>
      </c>
      <c r="O495" s="45">
        <v>1461256713</v>
      </c>
      <c r="P495" s="45">
        <v>38647663515.150002</v>
      </c>
      <c r="Q495" s="45">
        <v>69303008364.75</v>
      </c>
      <c r="R495" s="44">
        <v>6.38</v>
      </c>
      <c r="S495" s="44">
        <v>0.9</v>
      </c>
      <c r="T495" s="44">
        <v>35.369999999999997</v>
      </c>
      <c r="U495" s="44">
        <v>1.57</v>
      </c>
      <c r="V495" s="44">
        <v>66.95</v>
      </c>
      <c r="W495" s="46">
        <v>2182771917</v>
      </c>
      <c r="X495" s="17">
        <v>10</v>
      </c>
      <c r="AI495" s="43" t="s">
        <v>38</v>
      </c>
    </row>
    <row r="496" spans="1:35" ht="14.4" x14ac:dyDescent="0.3">
      <c r="A496" s="38" t="s">
        <v>474</v>
      </c>
      <c r="B496" s="66" t="s">
        <v>624</v>
      </c>
      <c r="C496" s="39">
        <v>13.9</v>
      </c>
      <c r="D496" s="39">
        <v>13.9</v>
      </c>
      <c r="E496" s="39">
        <v>14.4</v>
      </c>
      <c r="F496" s="39">
        <v>10.7</v>
      </c>
      <c r="G496" s="39">
        <v>11.9</v>
      </c>
      <c r="H496" s="39">
        <v>-2</v>
      </c>
      <c r="I496" s="39">
        <v>-14.39</v>
      </c>
      <c r="J496" s="39">
        <v>13.07</v>
      </c>
      <c r="K496" s="39">
        <v>11.7</v>
      </c>
      <c r="L496" s="39">
        <v>11.9</v>
      </c>
      <c r="M496" s="40">
        <v>843700</v>
      </c>
      <c r="N496" s="40">
        <v>11024660</v>
      </c>
      <c r="O496" s="40">
        <v>844157</v>
      </c>
      <c r="P496" s="40">
        <v>11029839.1</v>
      </c>
      <c r="Q496" s="40">
        <v>1570799643</v>
      </c>
      <c r="R496" s="39">
        <v>14.75</v>
      </c>
      <c r="S496" s="39">
        <v>1.06</v>
      </c>
      <c r="T496" s="39">
        <v>11.25</v>
      </c>
      <c r="U496" s="39">
        <v>1.83</v>
      </c>
      <c r="V496" s="39">
        <v>0.64</v>
      </c>
      <c r="W496" s="41">
        <v>131999970</v>
      </c>
      <c r="X496" s="42">
        <v>1</v>
      </c>
      <c r="AI496" s="38" t="s">
        <v>48</v>
      </c>
    </row>
    <row r="497" spans="1:35" ht="14.4" x14ac:dyDescent="0.3">
      <c r="A497" s="43" t="s">
        <v>477</v>
      </c>
      <c r="B497" s="66" t="s">
        <v>624</v>
      </c>
      <c r="C497" s="44">
        <v>16.600000000000001</v>
      </c>
      <c r="D497" s="44">
        <v>16.600000000000001</v>
      </c>
      <c r="E497" s="44">
        <v>19.600000000000001</v>
      </c>
      <c r="F497" s="44">
        <v>15.7</v>
      </c>
      <c r="G497" s="44">
        <v>17.899999999999999</v>
      </c>
      <c r="H497" s="44">
        <v>1.3</v>
      </c>
      <c r="I497" s="44">
        <v>7.83</v>
      </c>
      <c r="J497" s="44">
        <v>17.850000000000001</v>
      </c>
      <c r="K497" s="44">
        <v>17.899999999999999</v>
      </c>
      <c r="L497" s="44">
        <v>18</v>
      </c>
      <c r="M497" s="45">
        <v>840510800</v>
      </c>
      <c r="N497" s="45">
        <v>15001225430</v>
      </c>
      <c r="O497" s="45">
        <v>841416774</v>
      </c>
      <c r="P497" s="45">
        <v>15017616358</v>
      </c>
      <c r="Q497" s="45">
        <v>17742590335.599998</v>
      </c>
      <c r="R497" s="44" t="s">
        <v>21</v>
      </c>
      <c r="S497" s="44">
        <v>0.89</v>
      </c>
      <c r="T497" s="44">
        <v>28.31</v>
      </c>
      <c r="U497" s="44" t="s">
        <v>20</v>
      </c>
      <c r="V497" s="44">
        <v>97.27</v>
      </c>
      <c r="W497" s="46">
        <v>991206164</v>
      </c>
      <c r="X497" s="17">
        <v>1</v>
      </c>
      <c r="AI497" s="43" t="s">
        <v>61</v>
      </c>
    </row>
    <row r="498" spans="1:35" ht="14.4" x14ac:dyDescent="0.3">
      <c r="A498" s="38" t="s">
        <v>519</v>
      </c>
      <c r="B498" s="66" t="s">
        <v>624</v>
      </c>
      <c r="C498" s="39">
        <v>0.8</v>
      </c>
      <c r="D498" s="39">
        <v>0.81</v>
      </c>
      <c r="E498" s="39">
        <v>1.46</v>
      </c>
      <c r="F498" s="39">
        <v>0.75</v>
      </c>
      <c r="G498" s="39">
        <v>1.1000000000000001</v>
      </c>
      <c r="H498" s="39">
        <v>0.3</v>
      </c>
      <c r="I498" s="39">
        <v>37.5</v>
      </c>
      <c r="J498" s="39">
        <v>1.18</v>
      </c>
      <c r="K498" s="39">
        <v>1.1000000000000001</v>
      </c>
      <c r="L498" s="39">
        <v>1.1200000000000001</v>
      </c>
      <c r="M498" s="40">
        <v>1577604300</v>
      </c>
      <c r="N498" s="40">
        <v>1859653258</v>
      </c>
      <c r="O498" s="40">
        <v>1577606972</v>
      </c>
      <c r="P498" s="40">
        <v>1859655888.2</v>
      </c>
      <c r="Q498" s="40">
        <v>539531894</v>
      </c>
      <c r="R498" s="39">
        <v>18.38</v>
      </c>
      <c r="S498" s="39">
        <v>3.23</v>
      </c>
      <c r="T498" s="39">
        <v>0.34</v>
      </c>
      <c r="U498" s="39" t="s">
        <v>20</v>
      </c>
      <c r="V498" s="39">
        <v>321.64</v>
      </c>
      <c r="W498" s="41">
        <v>490483540</v>
      </c>
      <c r="X498" s="42">
        <v>1</v>
      </c>
      <c r="AI498" s="38" t="s">
        <v>72</v>
      </c>
    </row>
    <row r="499" spans="1:35" ht="14.4" x14ac:dyDescent="0.3">
      <c r="A499" s="19" t="s">
        <v>602</v>
      </c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1"/>
      <c r="V499" s="47"/>
      <c r="W499" s="48"/>
      <c r="X499" s="49"/>
      <c r="AI499" s="43" t="s">
        <v>77</v>
      </c>
    </row>
    <row r="500" spans="1:35" x14ac:dyDescent="0.3">
      <c r="A500" s="25" t="s">
        <v>603</v>
      </c>
      <c r="B500" s="62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7"/>
      <c r="V500" s="32"/>
      <c r="W500" s="33"/>
      <c r="X500" s="34"/>
      <c r="AI500" s="38" t="s">
        <v>79</v>
      </c>
    </row>
    <row r="501" spans="1:35" ht="14.4" x14ac:dyDescent="0.3">
      <c r="A501" s="43" t="s">
        <v>83</v>
      </c>
      <c r="B501" s="69" t="s">
        <v>625</v>
      </c>
      <c r="C501" s="44">
        <v>3.22</v>
      </c>
      <c r="D501" s="44">
        <v>3.26</v>
      </c>
      <c r="E501" s="44">
        <v>4.78</v>
      </c>
      <c r="F501" s="44">
        <v>3.06</v>
      </c>
      <c r="G501" s="44">
        <v>3.46</v>
      </c>
      <c r="H501" s="44">
        <v>0.24</v>
      </c>
      <c r="I501" s="44">
        <v>7.45</v>
      </c>
      <c r="J501" s="44">
        <v>3.87</v>
      </c>
      <c r="K501" s="44">
        <v>3.46</v>
      </c>
      <c r="L501" s="44">
        <v>3.48</v>
      </c>
      <c r="M501" s="45">
        <v>3112717000</v>
      </c>
      <c r="N501" s="45">
        <v>12047240972</v>
      </c>
      <c r="O501" s="45">
        <v>3117485566</v>
      </c>
      <c r="P501" s="45">
        <v>12065662429.440001</v>
      </c>
      <c r="Q501" s="45">
        <v>14134322104.32</v>
      </c>
      <c r="R501" s="44">
        <v>11.42</v>
      </c>
      <c r="S501" s="44">
        <v>0.93</v>
      </c>
      <c r="T501" s="44">
        <v>3.73</v>
      </c>
      <c r="U501" s="44">
        <v>4.62</v>
      </c>
      <c r="V501" s="44">
        <v>76.41</v>
      </c>
      <c r="W501" s="46">
        <v>4085064192</v>
      </c>
      <c r="X501" s="17">
        <v>1</v>
      </c>
      <c r="AI501" s="43" t="s">
        <v>633</v>
      </c>
    </row>
    <row r="502" spans="1:35" ht="14.4" x14ac:dyDescent="0.3">
      <c r="A502" s="38" t="s">
        <v>119</v>
      </c>
      <c r="B502" s="69" t="s">
        <v>625</v>
      </c>
      <c r="C502" s="39">
        <v>32</v>
      </c>
      <c r="D502" s="39">
        <v>32.75</v>
      </c>
      <c r="E502" s="39">
        <v>41</v>
      </c>
      <c r="F502" s="39">
        <v>30.5</v>
      </c>
      <c r="G502" s="39">
        <v>40.25</v>
      </c>
      <c r="H502" s="39">
        <v>8.25</v>
      </c>
      <c r="I502" s="39">
        <v>25.78</v>
      </c>
      <c r="J502" s="39">
        <v>37.020000000000003</v>
      </c>
      <c r="K502" s="39">
        <v>40</v>
      </c>
      <c r="L502" s="39">
        <v>40.25</v>
      </c>
      <c r="M502" s="40">
        <v>165407900</v>
      </c>
      <c r="N502" s="40">
        <v>6123148350</v>
      </c>
      <c r="O502" s="40">
        <v>179471027</v>
      </c>
      <c r="P502" s="40">
        <v>6611171386.3699999</v>
      </c>
      <c r="Q502" s="40">
        <v>50207109963.5</v>
      </c>
      <c r="R502" s="39">
        <v>10.35</v>
      </c>
      <c r="S502" s="39">
        <v>2.46</v>
      </c>
      <c r="T502" s="39">
        <v>16.36</v>
      </c>
      <c r="U502" s="39">
        <v>5.96</v>
      </c>
      <c r="V502" s="39">
        <v>14.39</v>
      </c>
      <c r="W502" s="41">
        <v>1247381614</v>
      </c>
      <c r="X502" s="42">
        <v>1</v>
      </c>
      <c r="AI502" s="38" t="s">
        <v>191</v>
      </c>
    </row>
    <row r="503" spans="1:35" ht="14.4" x14ac:dyDescent="0.3">
      <c r="A503" s="43" t="s">
        <v>121</v>
      </c>
      <c r="B503" s="69" t="s">
        <v>625</v>
      </c>
      <c r="C503" s="44">
        <v>3.32</v>
      </c>
      <c r="D503" s="44">
        <v>3.3</v>
      </c>
      <c r="E503" s="44">
        <v>3.9</v>
      </c>
      <c r="F503" s="44">
        <v>3.06</v>
      </c>
      <c r="G503" s="44">
        <v>3.42</v>
      </c>
      <c r="H503" s="44">
        <v>0.1</v>
      </c>
      <c r="I503" s="44">
        <v>3.01</v>
      </c>
      <c r="J503" s="44">
        <v>3.56</v>
      </c>
      <c r="K503" s="44">
        <v>3.4</v>
      </c>
      <c r="L503" s="44">
        <v>3.56</v>
      </c>
      <c r="M503" s="45">
        <v>12054100</v>
      </c>
      <c r="N503" s="45">
        <v>42911172</v>
      </c>
      <c r="O503" s="45">
        <v>12054114</v>
      </c>
      <c r="P503" s="45">
        <v>42911219.219999999</v>
      </c>
      <c r="Q503" s="45">
        <v>738138600</v>
      </c>
      <c r="R503" s="44">
        <v>92.78</v>
      </c>
      <c r="S503" s="44">
        <v>0.64</v>
      </c>
      <c r="T503" s="44">
        <v>5.37</v>
      </c>
      <c r="U503" s="44">
        <v>2.92</v>
      </c>
      <c r="V503" s="44">
        <v>5.59</v>
      </c>
      <c r="W503" s="46">
        <v>215830000</v>
      </c>
      <c r="X503" s="17">
        <v>1</v>
      </c>
      <c r="AI503" s="43" t="s">
        <v>207</v>
      </c>
    </row>
    <row r="504" spans="1:35" ht="14.4" x14ac:dyDescent="0.3">
      <c r="A504" s="38" t="s">
        <v>133</v>
      </c>
      <c r="B504" s="69" t="s">
        <v>625</v>
      </c>
      <c r="C504" s="39">
        <v>1.45</v>
      </c>
      <c r="D504" s="39">
        <v>1.55</v>
      </c>
      <c r="E504" s="39">
        <v>1.99</v>
      </c>
      <c r="F504" s="39">
        <v>1.3</v>
      </c>
      <c r="G504" s="39">
        <v>1.77</v>
      </c>
      <c r="H504" s="39">
        <v>0.32</v>
      </c>
      <c r="I504" s="39">
        <v>22.07</v>
      </c>
      <c r="J504" s="39">
        <v>1.75</v>
      </c>
      <c r="K504" s="39">
        <v>1.77</v>
      </c>
      <c r="L504" s="39">
        <v>1.85</v>
      </c>
      <c r="M504" s="40">
        <v>4195400</v>
      </c>
      <c r="N504" s="40">
        <v>7353063</v>
      </c>
      <c r="O504" s="40">
        <v>4195514</v>
      </c>
      <c r="P504" s="40">
        <v>7353256.8499999996</v>
      </c>
      <c r="Q504" s="40">
        <v>708000000</v>
      </c>
      <c r="R504" s="39" t="s">
        <v>21</v>
      </c>
      <c r="S504" s="39">
        <v>1.2</v>
      </c>
      <c r="T504" s="39">
        <v>1.47</v>
      </c>
      <c r="U504" s="39" t="s">
        <v>20</v>
      </c>
      <c r="V504" s="39">
        <v>1.05</v>
      </c>
      <c r="W504" s="41">
        <v>400000000</v>
      </c>
      <c r="X504" s="42">
        <v>1</v>
      </c>
      <c r="AI504" s="38" t="s">
        <v>311</v>
      </c>
    </row>
    <row r="505" spans="1:35" ht="14.4" x14ac:dyDescent="0.3">
      <c r="A505" s="43" t="s">
        <v>165</v>
      </c>
      <c r="B505" s="69" t="s">
        <v>625</v>
      </c>
      <c r="C505" s="44">
        <v>22.8</v>
      </c>
      <c r="D505" s="44">
        <v>22.9</v>
      </c>
      <c r="E505" s="44">
        <v>26</v>
      </c>
      <c r="F505" s="44">
        <v>21.2</v>
      </c>
      <c r="G505" s="44">
        <v>21.3</v>
      </c>
      <c r="H505" s="44">
        <v>-1.5</v>
      </c>
      <c r="I505" s="44">
        <v>-6.58</v>
      </c>
      <c r="J505" s="44">
        <v>23.88</v>
      </c>
      <c r="K505" s="44">
        <v>21.2</v>
      </c>
      <c r="L505" s="44">
        <v>21.3</v>
      </c>
      <c r="M505" s="45">
        <v>47986500</v>
      </c>
      <c r="N505" s="45">
        <v>1145996145</v>
      </c>
      <c r="O505" s="45">
        <v>49017919</v>
      </c>
      <c r="P505" s="45">
        <v>1171388619.5899999</v>
      </c>
      <c r="Q505" s="45">
        <v>17143919718</v>
      </c>
      <c r="R505" s="44">
        <v>11.21</v>
      </c>
      <c r="S505" s="44">
        <v>1.17</v>
      </c>
      <c r="T505" s="44">
        <v>18.260000000000002</v>
      </c>
      <c r="U505" s="44">
        <v>7.04</v>
      </c>
      <c r="V505" s="44">
        <v>6.09</v>
      </c>
      <c r="W505" s="46">
        <v>804878860</v>
      </c>
      <c r="X505" s="17">
        <v>1</v>
      </c>
      <c r="AI505" s="43" t="s">
        <v>326</v>
      </c>
    </row>
    <row r="506" spans="1:35" ht="14.4" x14ac:dyDescent="0.3">
      <c r="A506" s="38" t="s">
        <v>197</v>
      </c>
      <c r="B506" s="69" t="s">
        <v>625</v>
      </c>
      <c r="C506" s="39">
        <v>10.4</v>
      </c>
      <c r="D506" s="39">
        <v>10.6</v>
      </c>
      <c r="E506" s="39">
        <v>19.2</v>
      </c>
      <c r="F506" s="39">
        <v>10.199999999999999</v>
      </c>
      <c r="G506" s="39">
        <v>15.9</v>
      </c>
      <c r="H506" s="39">
        <v>5.5</v>
      </c>
      <c r="I506" s="39">
        <v>52.88</v>
      </c>
      <c r="J506" s="39">
        <v>14.02</v>
      </c>
      <c r="K506" s="39">
        <v>15.9</v>
      </c>
      <c r="L506" s="39">
        <v>16</v>
      </c>
      <c r="M506" s="40">
        <v>729380600</v>
      </c>
      <c r="N506" s="40">
        <v>10222398790</v>
      </c>
      <c r="O506" s="40">
        <v>729798927</v>
      </c>
      <c r="P506" s="40">
        <v>10228981848.299999</v>
      </c>
      <c r="Q506" s="40">
        <v>7552432727.1000004</v>
      </c>
      <c r="R506" s="39">
        <v>9.11</v>
      </c>
      <c r="S506" s="39">
        <v>2.1800000000000002</v>
      </c>
      <c r="T506" s="39">
        <v>7.28</v>
      </c>
      <c r="U506" s="39">
        <v>3.43</v>
      </c>
      <c r="V506" s="39">
        <v>153.99</v>
      </c>
      <c r="W506" s="41">
        <v>474995769</v>
      </c>
      <c r="X506" s="42">
        <v>1</v>
      </c>
      <c r="AI506" s="38" t="s">
        <v>395</v>
      </c>
    </row>
    <row r="507" spans="1:35" ht="14.4" x14ac:dyDescent="0.3">
      <c r="A507" s="43" t="s">
        <v>240</v>
      </c>
      <c r="B507" s="69" t="s">
        <v>625</v>
      </c>
      <c r="C507" s="44">
        <v>182</v>
      </c>
      <c r="D507" s="44">
        <v>182</v>
      </c>
      <c r="E507" s="44">
        <v>184</v>
      </c>
      <c r="F507" s="44">
        <v>163</v>
      </c>
      <c r="G507" s="44">
        <v>163</v>
      </c>
      <c r="H507" s="44">
        <v>-19</v>
      </c>
      <c r="I507" s="44">
        <v>-10.44</v>
      </c>
      <c r="J507" s="44">
        <v>178.28</v>
      </c>
      <c r="K507" s="44">
        <v>163</v>
      </c>
      <c r="L507" s="44">
        <v>165</v>
      </c>
      <c r="M507" s="45">
        <v>254400</v>
      </c>
      <c r="N507" s="45">
        <v>45354100</v>
      </c>
      <c r="O507" s="45">
        <v>254617</v>
      </c>
      <c r="P507" s="45">
        <v>45392217.5</v>
      </c>
      <c r="Q507" s="45">
        <v>3406390300</v>
      </c>
      <c r="R507" s="44" t="s">
        <v>21</v>
      </c>
      <c r="S507" s="44">
        <v>0.66</v>
      </c>
      <c r="T507" s="44">
        <v>248.18</v>
      </c>
      <c r="U507" s="44">
        <v>1.84</v>
      </c>
      <c r="V507" s="44">
        <v>1.22</v>
      </c>
      <c r="W507" s="46">
        <v>20898100</v>
      </c>
      <c r="X507" s="17">
        <v>10</v>
      </c>
      <c r="AI507" s="43" t="s">
        <v>431</v>
      </c>
    </row>
    <row r="508" spans="1:35" ht="14.4" x14ac:dyDescent="0.3">
      <c r="A508" s="38" t="s">
        <v>376</v>
      </c>
      <c r="B508" s="69" t="s">
        <v>625</v>
      </c>
      <c r="C508" s="39">
        <v>11</v>
      </c>
      <c r="D508" s="39">
        <v>11.1</v>
      </c>
      <c r="E508" s="39">
        <v>12.8</v>
      </c>
      <c r="F508" s="39">
        <v>8.65</v>
      </c>
      <c r="G508" s="39">
        <v>9.75</v>
      </c>
      <c r="H508" s="39">
        <v>-1.25</v>
      </c>
      <c r="I508" s="39">
        <v>-11.36</v>
      </c>
      <c r="J508" s="39">
        <v>11.19</v>
      </c>
      <c r="K508" s="39">
        <v>9.75</v>
      </c>
      <c r="L508" s="39">
        <v>9.8000000000000007</v>
      </c>
      <c r="M508" s="40">
        <v>296107700</v>
      </c>
      <c r="N508" s="40">
        <v>3313160355</v>
      </c>
      <c r="O508" s="40">
        <v>296110944</v>
      </c>
      <c r="P508" s="40">
        <v>3313195022.4499998</v>
      </c>
      <c r="Q508" s="40">
        <v>4066157823</v>
      </c>
      <c r="R508" s="39">
        <v>5.54</v>
      </c>
      <c r="S508" s="39">
        <v>2.31</v>
      </c>
      <c r="T508" s="39">
        <v>4.2300000000000004</v>
      </c>
      <c r="U508" s="39" t="s">
        <v>20</v>
      </c>
      <c r="V508" s="39">
        <v>71.010000000000005</v>
      </c>
      <c r="W508" s="41">
        <v>417041828</v>
      </c>
      <c r="X508" s="42">
        <v>2</v>
      </c>
      <c r="AI508" s="38" t="s">
        <v>474</v>
      </c>
    </row>
    <row r="509" spans="1:35" ht="14.4" x14ac:dyDescent="0.3">
      <c r="A509" s="43" t="s">
        <v>388</v>
      </c>
      <c r="B509" s="69" t="s">
        <v>625</v>
      </c>
      <c r="C509" s="44">
        <v>3.9</v>
      </c>
      <c r="D509" s="44">
        <v>3.94</v>
      </c>
      <c r="E509" s="44">
        <v>4.66</v>
      </c>
      <c r="F509" s="44">
        <v>3.58</v>
      </c>
      <c r="G509" s="44">
        <v>3.66</v>
      </c>
      <c r="H509" s="44">
        <v>-0.24</v>
      </c>
      <c r="I509" s="44">
        <v>-6.15</v>
      </c>
      <c r="J509" s="44">
        <v>4.2699999999999996</v>
      </c>
      <c r="K509" s="44">
        <v>3.62</v>
      </c>
      <c r="L509" s="44">
        <v>3.66</v>
      </c>
      <c r="M509" s="45">
        <v>92434400</v>
      </c>
      <c r="N509" s="45">
        <v>394774084</v>
      </c>
      <c r="O509" s="45">
        <v>92434985</v>
      </c>
      <c r="P509" s="45">
        <v>394776416.06</v>
      </c>
      <c r="Q509" s="45">
        <v>943483441.25999999</v>
      </c>
      <c r="R509" s="44">
        <v>3.18</v>
      </c>
      <c r="S509" s="44">
        <v>1.53</v>
      </c>
      <c r="T509" s="44">
        <v>2.4</v>
      </c>
      <c r="U509" s="44">
        <v>6.01</v>
      </c>
      <c r="V509" s="44">
        <v>35.86</v>
      </c>
      <c r="W509" s="46">
        <v>257782361</v>
      </c>
      <c r="X509" s="17">
        <v>1</v>
      </c>
      <c r="AI509" s="43" t="s">
        <v>477</v>
      </c>
    </row>
    <row r="510" spans="1:35" ht="14.4" x14ac:dyDescent="0.3">
      <c r="A510" s="38" t="s">
        <v>406</v>
      </c>
      <c r="B510" s="69" t="s">
        <v>625</v>
      </c>
      <c r="C510" s="39">
        <v>4.12</v>
      </c>
      <c r="D510" s="39">
        <v>4.16</v>
      </c>
      <c r="E510" s="39">
        <v>5.6</v>
      </c>
      <c r="F510" s="39">
        <v>3.88</v>
      </c>
      <c r="G510" s="39">
        <v>3.96</v>
      </c>
      <c r="H510" s="39">
        <v>-0.16</v>
      </c>
      <c r="I510" s="39">
        <v>-3.88</v>
      </c>
      <c r="J510" s="39">
        <v>4.53</v>
      </c>
      <c r="K510" s="39">
        <v>3.96</v>
      </c>
      <c r="L510" s="39">
        <v>3.98</v>
      </c>
      <c r="M510" s="40">
        <v>956904500</v>
      </c>
      <c r="N510" s="40">
        <v>4339490526</v>
      </c>
      <c r="O510" s="40">
        <v>956975727</v>
      </c>
      <c r="P510" s="40">
        <v>4339844669.7299995</v>
      </c>
      <c r="Q510" s="40">
        <v>7777558744.5600004</v>
      </c>
      <c r="R510" s="39">
        <v>7.62</v>
      </c>
      <c r="S510" s="39">
        <v>3.07</v>
      </c>
      <c r="T510" s="39">
        <v>1.29</v>
      </c>
      <c r="U510" s="39" t="s">
        <v>20</v>
      </c>
      <c r="V510" s="39">
        <v>48.73</v>
      </c>
      <c r="W510" s="41">
        <v>1964029986</v>
      </c>
      <c r="X510" s="42">
        <v>1</v>
      </c>
      <c r="AI510" s="38" t="s">
        <v>519</v>
      </c>
    </row>
    <row r="511" spans="1:35" ht="14.4" x14ac:dyDescent="0.3">
      <c r="A511" s="43" t="s">
        <v>423</v>
      </c>
      <c r="B511" s="69" t="s">
        <v>625</v>
      </c>
      <c r="C511" s="44">
        <v>1.73</v>
      </c>
      <c r="D511" s="44">
        <v>1.74</v>
      </c>
      <c r="E511" s="44">
        <v>2.02</v>
      </c>
      <c r="F511" s="44">
        <v>1.54</v>
      </c>
      <c r="G511" s="44">
        <v>1.58</v>
      </c>
      <c r="H511" s="44">
        <v>-0.15</v>
      </c>
      <c r="I511" s="44">
        <v>-8.67</v>
      </c>
      <c r="J511" s="44">
        <v>1.79</v>
      </c>
      <c r="K511" s="44">
        <v>1.57</v>
      </c>
      <c r="L511" s="44">
        <v>1.58</v>
      </c>
      <c r="M511" s="45">
        <v>136352500</v>
      </c>
      <c r="N511" s="45">
        <v>243914614</v>
      </c>
      <c r="O511" s="45">
        <v>136454224</v>
      </c>
      <c r="P511" s="45">
        <v>244089490.78</v>
      </c>
      <c r="Q511" s="45">
        <v>1006560148.3</v>
      </c>
      <c r="R511" s="44">
        <v>136.66999999999999</v>
      </c>
      <c r="S511" s="44">
        <v>1.31</v>
      </c>
      <c r="T511" s="44">
        <v>1.2</v>
      </c>
      <c r="U511" s="44">
        <v>3.16</v>
      </c>
      <c r="V511" s="44">
        <v>21.42</v>
      </c>
      <c r="W511" s="46">
        <v>637063385</v>
      </c>
      <c r="X511" s="17">
        <v>1</v>
      </c>
      <c r="AI511" s="43" t="s">
        <v>83</v>
      </c>
    </row>
    <row r="512" spans="1:35" ht="14.4" customHeight="1" x14ac:dyDescent="0.3">
      <c r="A512" s="25" t="s">
        <v>604</v>
      </c>
      <c r="B512" s="62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7"/>
      <c r="V512" s="50"/>
      <c r="W512" s="51"/>
      <c r="X512" s="52"/>
      <c r="AI512" s="38" t="s">
        <v>119</v>
      </c>
    </row>
    <row r="513" spans="1:35" ht="14.4" x14ac:dyDescent="0.3">
      <c r="A513" s="43" t="s">
        <v>23</v>
      </c>
      <c r="B513" s="69" t="s">
        <v>650</v>
      </c>
      <c r="C513" s="44">
        <v>209</v>
      </c>
      <c r="D513" s="44">
        <v>210</v>
      </c>
      <c r="E513" s="44">
        <v>302</v>
      </c>
      <c r="F513" s="44">
        <v>194</v>
      </c>
      <c r="G513" s="44">
        <v>299</v>
      </c>
      <c r="H513" s="44">
        <v>90</v>
      </c>
      <c r="I513" s="44">
        <v>43.06</v>
      </c>
      <c r="J513" s="44">
        <v>228.02</v>
      </c>
      <c r="K513" s="44">
        <v>299</v>
      </c>
      <c r="L513" s="44">
        <v>300</v>
      </c>
      <c r="M513" s="45">
        <v>601836400</v>
      </c>
      <c r="N513" s="45">
        <v>137233096700</v>
      </c>
      <c r="O513" s="45">
        <v>615791672</v>
      </c>
      <c r="P513" s="45">
        <v>140195569293.35001</v>
      </c>
      <c r="Q513" s="45">
        <v>888955503670</v>
      </c>
      <c r="R513" s="44">
        <v>24.78</v>
      </c>
      <c r="S513" s="44">
        <v>23.14</v>
      </c>
      <c r="T513" s="44">
        <v>12.92</v>
      </c>
      <c r="U513" s="44">
        <v>3.65</v>
      </c>
      <c r="V513" s="44">
        <v>20.84</v>
      </c>
      <c r="W513" s="46">
        <v>2973095330</v>
      </c>
      <c r="X513" s="17">
        <v>1</v>
      </c>
      <c r="AI513" s="43" t="s">
        <v>121</v>
      </c>
    </row>
    <row r="514" spans="1:35" ht="14.4" x14ac:dyDescent="0.3">
      <c r="A514" s="38" t="s">
        <v>29</v>
      </c>
      <c r="B514" s="69" t="s">
        <v>650</v>
      </c>
      <c r="C514" s="39">
        <v>59</v>
      </c>
      <c r="D514" s="39">
        <v>59.5</v>
      </c>
      <c r="E514" s="39">
        <v>111.5</v>
      </c>
      <c r="F514" s="39">
        <v>58</v>
      </c>
      <c r="G514" s="39">
        <v>100</v>
      </c>
      <c r="H514" s="39">
        <v>41</v>
      </c>
      <c r="I514" s="39">
        <v>69.489999999999995</v>
      </c>
      <c r="J514" s="39">
        <v>83.34</v>
      </c>
      <c r="K514" s="39">
        <v>99.75</v>
      </c>
      <c r="L514" s="39">
        <v>100</v>
      </c>
      <c r="M514" s="40">
        <v>82003200</v>
      </c>
      <c r="N514" s="40">
        <v>6834256200</v>
      </c>
      <c r="O514" s="40">
        <v>82006545</v>
      </c>
      <c r="P514" s="40">
        <v>6834542712</v>
      </c>
      <c r="Q514" s="40">
        <v>6877363600</v>
      </c>
      <c r="R514" s="39">
        <v>16.239999999999998</v>
      </c>
      <c r="S514" s="39">
        <v>4.28</v>
      </c>
      <c r="T514" s="39">
        <v>23.36</v>
      </c>
      <c r="U514" s="39">
        <v>3.98</v>
      </c>
      <c r="V514" s="39">
        <v>119.24</v>
      </c>
      <c r="W514" s="41">
        <v>68773636</v>
      </c>
      <c r="X514" s="42">
        <v>5</v>
      </c>
      <c r="AI514" s="38" t="s">
        <v>133</v>
      </c>
    </row>
    <row r="515" spans="1:35" ht="14.4" x14ac:dyDescent="0.3">
      <c r="A515" s="43" t="s">
        <v>71</v>
      </c>
      <c r="B515" s="69" t="s">
        <v>650</v>
      </c>
      <c r="C515" s="44">
        <v>0.04</v>
      </c>
      <c r="D515" s="44" t="s">
        <v>20</v>
      </c>
      <c r="E515" s="44" t="s">
        <v>20</v>
      </c>
      <c r="F515" s="44" t="s">
        <v>20</v>
      </c>
      <c r="G515" s="44" t="s">
        <v>20</v>
      </c>
      <c r="H515" s="44" t="s">
        <v>20</v>
      </c>
      <c r="I515" s="44" t="s">
        <v>20</v>
      </c>
      <c r="J515" s="44" t="s">
        <v>20</v>
      </c>
      <c r="K515" s="44" t="s">
        <v>20</v>
      </c>
      <c r="L515" s="44" t="s">
        <v>20</v>
      </c>
      <c r="M515" s="45" t="s">
        <v>20</v>
      </c>
      <c r="N515" s="45" t="s">
        <v>20</v>
      </c>
      <c r="O515" s="45" t="s">
        <v>20</v>
      </c>
      <c r="P515" s="45" t="s">
        <v>20</v>
      </c>
      <c r="Q515" s="45">
        <v>152100000</v>
      </c>
      <c r="R515" s="44" t="s">
        <v>21</v>
      </c>
      <c r="S515" s="44">
        <v>8.4600000000000009</v>
      </c>
      <c r="T515" s="44" t="s">
        <v>20</v>
      </c>
      <c r="U515" s="44" t="s">
        <v>20</v>
      </c>
      <c r="V515" s="44" t="s">
        <v>20</v>
      </c>
      <c r="W515" s="46">
        <v>19000000000</v>
      </c>
      <c r="X515" s="17">
        <v>0.1</v>
      </c>
      <c r="AI515" s="43" t="s">
        <v>165</v>
      </c>
    </row>
    <row r="516" spans="1:35" ht="14.4" x14ac:dyDescent="0.3">
      <c r="A516" s="38" t="s">
        <v>111</v>
      </c>
      <c r="B516" s="69" t="s">
        <v>650</v>
      </c>
      <c r="C516" s="39">
        <v>9.8000000000000007</v>
      </c>
      <c r="D516" s="39">
        <v>10</v>
      </c>
      <c r="E516" s="39">
        <v>14.9</v>
      </c>
      <c r="F516" s="39">
        <v>9.6999999999999993</v>
      </c>
      <c r="G516" s="39">
        <v>14.1</v>
      </c>
      <c r="H516" s="39">
        <v>4.3</v>
      </c>
      <c r="I516" s="39">
        <v>43.88</v>
      </c>
      <c r="J516" s="39">
        <v>11.93</v>
      </c>
      <c r="K516" s="39">
        <v>14.1</v>
      </c>
      <c r="L516" s="39">
        <v>14.2</v>
      </c>
      <c r="M516" s="40">
        <v>112474700</v>
      </c>
      <c r="N516" s="40">
        <v>1342093935</v>
      </c>
      <c r="O516" s="40">
        <v>112475319</v>
      </c>
      <c r="P516" s="40">
        <v>1342101112.1500001</v>
      </c>
      <c r="Q516" s="40">
        <v>8382658242.8999996</v>
      </c>
      <c r="R516" s="39">
        <v>19.52</v>
      </c>
      <c r="S516" s="39">
        <v>7.58</v>
      </c>
      <c r="T516" s="39">
        <v>1.86</v>
      </c>
      <c r="U516" s="39">
        <v>4.26</v>
      </c>
      <c r="V516" s="39">
        <v>18.920000000000002</v>
      </c>
      <c r="W516" s="41">
        <v>594514769</v>
      </c>
      <c r="X516" s="42">
        <v>0.25</v>
      </c>
      <c r="AI516" s="38" t="s">
        <v>197</v>
      </c>
    </row>
    <row r="517" spans="1:35" ht="14.4" x14ac:dyDescent="0.3">
      <c r="A517" s="43" t="s">
        <v>124</v>
      </c>
      <c r="B517" s="69" t="s">
        <v>650</v>
      </c>
      <c r="C517" s="44">
        <v>88.25</v>
      </c>
      <c r="D517" s="44">
        <v>89</v>
      </c>
      <c r="E517" s="44">
        <v>133</v>
      </c>
      <c r="F517" s="44">
        <v>82.5</v>
      </c>
      <c r="G517" s="44">
        <v>125</v>
      </c>
      <c r="H517" s="44">
        <v>36.75</v>
      </c>
      <c r="I517" s="44">
        <v>41.64</v>
      </c>
      <c r="J517" s="44">
        <v>95.58</v>
      </c>
      <c r="K517" s="44">
        <v>124.5</v>
      </c>
      <c r="L517" s="44">
        <v>125</v>
      </c>
      <c r="M517" s="45">
        <v>612367300</v>
      </c>
      <c r="N517" s="45">
        <v>58530563200</v>
      </c>
      <c r="O517" s="45">
        <v>633709065</v>
      </c>
      <c r="P517" s="45">
        <v>60529402030.739998</v>
      </c>
      <c r="Q517" s="45">
        <v>295976375000</v>
      </c>
      <c r="R517" s="44">
        <v>26.17</v>
      </c>
      <c r="S517" s="44">
        <v>8.7200000000000006</v>
      </c>
      <c r="T517" s="44">
        <v>14.33</v>
      </c>
      <c r="U517" s="44">
        <v>4.05</v>
      </c>
      <c r="V517" s="44">
        <v>26.97</v>
      </c>
      <c r="W517" s="46">
        <v>2367811000</v>
      </c>
      <c r="X517" s="17">
        <v>2</v>
      </c>
      <c r="AI517" s="43" t="s">
        <v>240</v>
      </c>
    </row>
    <row r="518" spans="1:35" ht="14.4" x14ac:dyDescent="0.3">
      <c r="A518" s="38" t="s">
        <v>145</v>
      </c>
      <c r="B518" s="69" t="s">
        <v>650</v>
      </c>
      <c r="C518" s="39">
        <v>3.72</v>
      </c>
      <c r="D518" s="39">
        <v>3.74</v>
      </c>
      <c r="E518" s="39">
        <v>9.1999999999999993</v>
      </c>
      <c r="F518" s="39">
        <v>3.68</v>
      </c>
      <c r="G518" s="39">
        <v>8</v>
      </c>
      <c r="H518" s="39">
        <v>4.28</v>
      </c>
      <c r="I518" s="39">
        <v>115.05</v>
      </c>
      <c r="J518" s="39">
        <v>6.95</v>
      </c>
      <c r="K518" s="39">
        <v>8</v>
      </c>
      <c r="L518" s="39">
        <v>8.0500000000000007</v>
      </c>
      <c r="M518" s="40">
        <v>468719400</v>
      </c>
      <c r="N518" s="40">
        <v>3259279298</v>
      </c>
      <c r="O518" s="40">
        <v>572169518</v>
      </c>
      <c r="P518" s="40">
        <v>3961959805.6999998</v>
      </c>
      <c r="Q518" s="40">
        <v>7680000000</v>
      </c>
      <c r="R518" s="39">
        <v>40.53</v>
      </c>
      <c r="S518" s="39">
        <v>4.76</v>
      </c>
      <c r="T518" s="39">
        <v>1.68</v>
      </c>
      <c r="U518" s="39">
        <v>1.5</v>
      </c>
      <c r="V518" s="39">
        <v>59.6</v>
      </c>
      <c r="W518" s="41">
        <v>960000000</v>
      </c>
      <c r="X518" s="42">
        <v>0.5</v>
      </c>
      <c r="AI518" s="38" t="s">
        <v>376</v>
      </c>
    </row>
    <row r="519" spans="1:35" ht="14.4" x14ac:dyDescent="0.3">
      <c r="A519" s="43" t="s">
        <v>171</v>
      </c>
      <c r="B519" s="69" t="s">
        <v>650</v>
      </c>
      <c r="C519" s="44">
        <v>0.04</v>
      </c>
      <c r="D519" s="44">
        <v>0.04</v>
      </c>
      <c r="E519" s="44">
        <v>0.09</v>
      </c>
      <c r="F519" s="44">
        <v>0.03</v>
      </c>
      <c r="G519" s="44">
        <v>0.04</v>
      </c>
      <c r="H519" s="44" t="s">
        <v>20</v>
      </c>
      <c r="I519" s="44" t="s">
        <v>20</v>
      </c>
      <c r="J519" s="44">
        <v>0.06</v>
      </c>
      <c r="K519" s="44">
        <v>0.04</v>
      </c>
      <c r="L519" s="44">
        <v>0.05</v>
      </c>
      <c r="M519" s="45">
        <v>137063410700</v>
      </c>
      <c r="N519" s="45">
        <v>8041020595</v>
      </c>
      <c r="O519" s="45">
        <v>137629614131</v>
      </c>
      <c r="P519" s="45">
        <v>8072820243.4099998</v>
      </c>
      <c r="Q519" s="45">
        <v>2761172706.4000001</v>
      </c>
      <c r="R519" s="44" t="s">
        <v>21</v>
      </c>
      <c r="S519" s="44">
        <v>85.52</v>
      </c>
      <c r="T519" s="44" t="s">
        <v>20</v>
      </c>
      <c r="U519" s="44" t="s">
        <v>20</v>
      </c>
      <c r="V519" s="44">
        <v>199.4</v>
      </c>
      <c r="W519" s="46">
        <v>69029317660</v>
      </c>
      <c r="X519" s="17">
        <v>0.1</v>
      </c>
      <c r="AI519" s="43" t="s">
        <v>388</v>
      </c>
    </row>
    <row r="520" spans="1:35" ht="14.4" x14ac:dyDescent="0.3">
      <c r="A520" s="38" t="s">
        <v>175</v>
      </c>
      <c r="B520" s="69" t="s">
        <v>650</v>
      </c>
      <c r="C520" s="39">
        <v>2.48</v>
      </c>
      <c r="D520" s="39">
        <v>2.52</v>
      </c>
      <c r="E520" s="39">
        <v>4.42</v>
      </c>
      <c r="F520" s="39">
        <v>2.42</v>
      </c>
      <c r="G520" s="39">
        <v>3.68</v>
      </c>
      <c r="H520" s="39">
        <v>1.2</v>
      </c>
      <c r="I520" s="39">
        <v>48.39</v>
      </c>
      <c r="J520" s="39">
        <v>3.22</v>
      </c>
      <c r="K520" s="39">
        <v>3.68</v>
      </c>
      <c r="L520" s="39">
        <v>3.7</v>
      </c>
      <c r="M520" s="40">
        <v>1219651300</v>
      </c>
      <c r="N520" s="40">
        <v>3927888968</v>
      </c>
      <c r="O520" s="40">
        <v>1219651478</v>
      </c>
      <c r="P520" s="40">
        <v>3927889607.5799999</v>
      </c>
      <c r="Q520" s="40">
        <v>920076540.32000005</v>
      </c>
      <c r="R520" s="39">
        <v>85.83</v>
      </c>
      <c r="S520" s="39">
        <v>1.87</v>
      </c>
      <c r="T520" s="39">
        <v>1.97</v>
      </c>
      <c r="U520" s="39" t="s">
        <v>20</v>
      </c>
      <c r="V520" s="39">
        <v>487.82</v>
      </c>
      <c r="W520" s="41">
        <v>250020799</v>
      </c>
      <c r="X520" s="42">
        <v>1</v>
      </c>
      <c r="AI520" s="38" t="s">
        <v>406</v>
      </c>
    </row>
    <row r="521" spans="1:35" ht="14.4" x14ac:dyDescent="0.3">
      <c r="A521" s="43" t="s">
        <v>178</v>
      </c>
      <c r="B521" s="69" t="s">
        <v>650</v>
      </c>
      <c r="C521" s="44">
        <v>69</v>
      </c>
      <c r="D521" s="44">
        <v>69.5</v>
      </c>
      <c r="E521" s="44">
        <v>98.5</v>
      </c>
      <c r="F521" s="44">
        <v>64.5</v>
      </c>
      <c r="G521" s="44">
        <v>97.25</v>
      </c>
      <c r="H521" s="44">
        <v>28.25</v>
      </c>
      <c r="I521" s="44">
        <v>40.94</v>
      </c>
      <c r="J521" s="44">
        <v>76.319999999999993</v>
      </c>
      <c r="K521" s="44">
        <v>97</v>
      </c>
      <c r="L521" s="44">
        <v>97.25</v>
      </c>
      <c r="M521" s="45">
        <v>1956467200</v>
      </c>
      <c r="N521" s="45">
        <v>149313435175</v>
      </c>
      <c r="O521" s="45">
        <v>2317334203</v>
      </c>
      <c r="P521" s="45">
        <v>172519787890.73001</v>
      </c>
      <c r="Q521" s="45">
        <v>311824374661.25</v>
      </c>
      <c r="R521" s="44">
        <v>21.85</v>
      </c>
      <c r="S521" s="44">
        <v>15.18</v>
      </c>
      <c r="T521" s="44">
        <v>6.41</v>
      </c>
      <c r="U521" s="44">
        <v>3.89</v>
      </c>
      <c r="V521" s="44">
        <v>72.709999999999994</v>
      </c>
      <c r="W521" s="46">
        <v>3206420305</v>
      </c>
      <c r="X521" s="17">
        <v>1</v>
      </c>
      <c r="AI521" s="43" t="s">
        <v>423</v>
      </c>
    </row>
    <row r="522" spans="1:35" ht="14.4" x14ac:dyDescent="0.3">
      <c r="A522" s="38" t="s">
        <v>185</v>
      </c>
      <c r="B522" s="69" t="s">
        <v>650</v>
      </c>
      <c r="C522" s="39">
        <v>5.4</v>
      </c>
      <c r="D522" s="39">
        <v>5.4</v>
      </c>
      <c r="E522" s="39">
        <v>9.35</v>
      </c>
      <c r="F522" s="39">
        <v>5.05</v>
      </c>
      <c r="G522" s="39">
        <v>9.25</v>
      </c>
      <c r="H522" s="39">
        <v>3.85</v>
      </c>
      <c r="I522" s="39">
        <v>71.3</v>
      </c>
      <c r="J522" s="39">
        <v>6.96</v>
      </c>
      <c r="K522" s="39">
        <v>9.25</v>
      </c>
      <c r="L522" s="39">
        <v>9.3000000000000007</v>
      </c>
      <c r="M522" s="40">
        <v>11042846700</v>
      </c>
      <c r="N522" s="40">
        <v>76878322070</v>
      </c>
      <c r="O522" s="40">
        <v>11102343672</v>
      </c>
      <c r="P522" s="40">
        <v>77248824886.639999</v>
      </c>
      <c r="Q522" s="40">
        <v>66020897996.5</v>
      </c>
      <c r="R522" s="39">
        <v>26.99</v>
      </c>
      <c r="S522" s="39">
        <v>6.73</v>
      </c>
      <c r="T522" s="39">
        <v>1.37</v>
      </c>
      <c r="U522" s="39">
        <v>0.97</v>
      </c>
      <c r="V522" s="39">
        <v>155.55000000000001</v>
      </c>
      <c r="W522" s="41">
        <v>7137394378</v>
      </c>
      <c r="X522" s="42">
        <v>0.5</v>
      </c>
      <c r="AI522" s="43" t="s">
        <v>23</v>
      </c>
    </row>
    <row r="523" spans="1:35" ht="14.4" x14ac:dyDescent="0.3">
      <c r="A523" s="43" t="s">
        <v>188</v>
      </c>
      <c r="B523" s="69" t="s">
        <v>650</v>
      </c>
      <c r="C523" s="44">
        <v>13.9</v>
      </c>
      <c r="D523" s="44">
        <v>14.1</v>
      </c>
      <c r="E523" s="44">
        <v>30</v>
      </c>
      <c r="F523" s="44">
        <v>13.9</v>
      </c>
      <c r="G523" s="44">
        <v>27.25</v>
      </c>
      <c r="H523" s="44">
        <v>13.35</v>
      </c>
      <c r="I523" s="44">
        <v>96.04</v>
      </c>
      <c r="J523" s="44">
        <v>20.7</v>
      </c>
      <c r="K523" s="44">
        <v>27.25</v>
      </c>
      <c r="L523" s="44">
        <v>27.5</v>
      </c>
      <c r="M523" s="45">
        <v>174313800</v>
      </c>
      <c r="N523" s="45">
        <v>3608372735</v>
      </c>
      <c r="O523" s="45">
        <v>174319145</v>
      </c>
      <c r="P523" s="45">
        <v>3608475035.0999999</v>
      </c>
      <c r="Q523" s="45">
        <v>11329973090.25</v>
      </c>
      <c r="R523" s="44">
        <v>30.21</v>
      </c>
      <c r="S523" s="44">
        <v>6.8</v>
      </c>
      <c r="T523" s="44">
        <v>4.01</v>
      </c>
      <c r="U523" s="44">
        <v>2.0299999999999998</v>
      </c>
      <c r="V523" s="44">
        <v>41.97</v>
      </c>
      <c r="W523" s="46">
        <v>415778829</v>
      </c>
      <c r="X523" s="17">
        <v>1</v>
      </c>
      <c r="AI523" s="38" t="s">
        <v>29</v>
      </c>
    </row>
    <row r="524" spans="1:35" ht="14.4" x14ac:dyDescent="0.3">
      <c r="A524" s="38" t="s">
        <v>190</v>
      </c>
      <c r="B524" s="69" t="s">
        <v>650</v>
      </c>
      <c r="C524" s="39">
        <v>2.2200000000000002</v>
      </c>
      <c r="D524" s="39">
        <v>2.2000000000000002</v>
      </c>
      <c r="E524" s="39">
        <v>2.64</v>
      </c>
      <c r="F524" s="39">
        <v>1.95</v>
      </c>
      <c r="G524" s="39">
        <v>2.3199999999999998</v>
      </c>
      <c r="H524" s="39">
        <v>0.1</v>
      </c>
      <c r="I524" s="39">
        <v>4.5</v>
      </c>
      <c r="J524" s="39">
        <v>2.39</v>
      </c>
      <c r="K524" s="39">
        <v>2.2999999999999998</v>
      </c>
      <c r="L524" s="39">
        <v>2.3199999999999998</v>
      </c>
      <c r="M524" s="40">
        <v>1034898900</v>
      </c>
      <c r="N524" s="40">
        <v>2473967657</v>
      </c>
      <c r="O524" s="40">
        <v>1034898997</v>
      </c>
      <c r="P524" s="40">
        <v>2473967886.52</v>
      </c>
      <c r="Q524" s="40">
        <v>1638980936</v>
      </c>
      <c r="R524" s="39" t="s">
        <v>21</v>
      </c>
      <c r="S524" s="39">
        <v>1.28</v>
      </c>
      <c r="T524" s="39">
        <v>1.81</v>
      </c>
      <c r="U524" s="39">
        <v>4.3099999999999996</v>
      </c>
      <c r="V524" s="39">
        <v>146.49</v>
      </c>
      <c r="W524" s="41">
        <v>706457300</v>
      </c>
      <c r="X524" s="42">
        <v>1</v>
      </c>
      <c r="AI524" s="43" t="s">
        <v>71</v>
      </c>
    </row>
    <row r="525" spans="1:35" ht="14.4" x14ac:dyDescent="0.3">
      <c r="A525" s="43" t="s">
        <v>243</v>
      </c>
      <c r="B525" s="69" t="s">
        <v>650</v>
      </c>
      <c r="C525" s="44">
        <v>5.9</v>
      </c>
      <c r="D525" s="44">
        <v>5.9</v>
      </c>
      <c r="E525" s="44">
        <v>8.6999999999999993</v>
      </c>
      <c r="F525" s="44">
        <v>5.9</v>
      </c>
      <c r="G525" s="44">
        <v>8.35</v>
      </c>
      <c r="H525" s="44">
        <v>2.4500000000000002</v>
      </c>
      <c r="I525" s="44">
        <v>41.53</v>
      </c>
      <c r="J525" s="44">
        <v>7.03</v>
      </c>
      <c r="K525" s="44">
        <v>8.3000000000000007</v>
      </c>
      <c r="L525" s="44">
        <v>8.35</v>
      </c>
      <c r="M525" s="45">
        <v>879215800</v>
      </c>
      <c r="N525" s="45">
        <v>6176877390</v>
      </c>
      <c r="O525" s="45">
        <v>879338886</v>
      </c>
      <c r="P525" s="45">
        <v>6177787184.8500004</v>
      </c>
      <c r="Q525" s="45">
        <v>3677361334.25</v>
      </c>
      <c r="R525" s="44">
        <v>15.21</v>
      </c>
      <c r="S525" s="44">
        <v>2.0299999999999998</v>
      </c>
      <c r="T525" s="44">
        <v>4.12</v>
      </c>
      <c r="U525" s="44">
        <v>3.94</v>
      </c>
      <c r="V525" s="44">
        <v>199.88</v>
      </c>
      <c r="W525" s="46">
        <v>440402555</v>
      </c>
      <c r="X525" s="17">
        <v>1</v>
      </c>
      <c r="AI525" s="38" t="s">
        <v>111</v>
      </c>
    </row>
    <row r="526" spans="1:35" ht="14.4" x14ac:dyDescent="0.3">
      <c r="A526" s="38" t="s">
        <v>252</v>
      </c>
      <c r="B526" s="69" t="s">
        <v>650</v>
      </c>
      <c r="C526" s="39">
        <v>1.79</v>
      </c>
      <c r="D526" s="39">
        <v>1.8</v>
      </c>
      <c r="E526" s="39">
        <v>6.05</v>
      </c>
      <c r="F526" s="39">
        <v>1.7</v>
      </c>
      <c r="G526" s="39">
        <v>5.5</v>
      </c>
      <c r="H526" s="39">
        <v>3.71</v>
      </c>
      <c r="I526" s="39">
        <v>207.26</v>
      </c>
      <c r="J526" s="39">
        <v>4.09</v>
      </c>
      <c r="K526" s="39">
        <v>5.5</v>
      </c>
      <c r="L526" s="39">
        <v>5.55</v>
      </c>
      <c r="M526" s="40">
        <v>7870837900</v>
      </c>
      <c r="N526" s="40">
        <v>32193764215</v>
      </c>
      <c r="O526" s="40">
        <v>7871141051</v>
      </c>
      <c r="P526" s="40">
        <v>32194341883.259998</v>
      </c>
      <c r="Q526" s="40">
        <v>2970000000</v>
      </c>
      <c r="R526" s="39">
        <v>3.09</v>
      </c>
      <c r="S526" s="39">
        <v>20.190000000000001</v>
      </c>
      <c r="T526" s="39">
        <v>0.27</v>
      </c>
      <c r="U526" s="39" t="s">
        <v>20</v>
      </c>
      <c r="V526" s="40">
        <v>1457.62</v>
      </c>
      <c r="W526" s="41">
        <v>540000000</v>
      </c>
      <c r="X526" s="42">
        <v>1</v>
      </c>
      <c r="AI526" s="43" t="s">
        <v>124</v>
      </c>
    </row>
    <row r="527" spans="1:35" ht="14.4" x14ac:dyDescent="0.3">
      <c r="A527" s="43" t="s">
        <v>260</v>
      </c>
      <c r="B527" s="69" t="s">
        <v>650</v>
      </c>
      <c r="C527" s="44">
        <v>5.25</v>
      </c>
      <c r="D527" s="44">
        <v>5.3</v>
      </c>
      <c r="E527" s="44">
        <v>6.95</v>
      </c>
      <c r="F527" s="44">
        <v>4.8</v>
      </c>
      <c r="G527" s="44">
        <v>5.85</v>
      </c>
      <c r="H527" s="44">
        <v>0.6</v>
      </c>
      <c r="I527" s="44">
        <v>11.43</v>
      </c>
      <c r="J527" s="44">
        <v>6.05</v>
      </c>
      <c r="K527" s="44">
        <v>5.8</v>
      </c>
      <c r="L527" s="44">
        <v>5.85</v>
      </c>
      <c r="M527" s="45">
        <v>166244300</v>
      </c>
      <c r="N527" s="45">
        <v>1005076279</v>
      </c>
      <c r="O527" s="45">
        <v>168844306</v>
      </c>
      <c r="P527" s="45">
        <v>1019636311.97</v>
      </c>
      <c r="Q527" s="45">
        <v>2106000000</v>
      </c>
      <c r="R527" s="44">
        <v>8.94</v>
      </c>
      <c r="S527" s="44">
        <v>1.69</v>
      </c>
      <c r="T527" s="44">
        <v>3.45</v>
      </c>
      <c r="U527" s="44">
        <v>5.98</v>
      </c>
      <c r="V527" s="44">
        <v>46.9</v>
      </c>
      <c r="W527" s="46">
        <v>360000000</v>
      </c>
      <c r="X527" s="17">
        <v>1</v>
      </c>
      <c r="AI527" s="38" t="s">
        <v>145</v>
      </c>
    </row>
    <row r="528" spans="1:35" ht="14.4" x14ac:dyDescent="0.3">
      <c r="A528" s="38" t="s">
        <v>312</v>
      </c>
      <c r="B528" s="69" t="s">
        <v>650</v>
      </c>
      <c r="C528" s="39">
        <v>6.35</v>
      </c>
      <c r="D528" s="39">
        <v>6.4</v>
      </c>
      <c r="E528" s="39">
        <v>15.1</v>
      </c>
      <c r="F528" s="39">
        <v>6.35</v>
      </c>
      <c r="G528" s="39">
        <v>13.1</v>
      </c>
      <c r="H528" s="39">
        <v>6.75</v>
      </c>
      <c r="I528" s="39">
        <v>106.3</v>
      </c>
      <c r="J528" s="39">
        <v>10.45</v>
      </c>
      <c r="K528" s="39">
        <v>13.1</v>
      </c>
      <c r="L528" s="39">
        <v>13.2</v>
      </c>
      <c r="M528" s="40">
        <v>157612400</v>
      </c>
      <c r="N528" s="40">
        <v>1647775015</v>
      </c>
      <c r="O528" s="40">
        <v>157612556</v>
      </c>
      <c r="P528" s="40">
        <v>1647776392.7</v>
      </c>
      <c r="Q528" s="40">
        <v>1859472570.0999999</v>
      </c>
      <c r="R528" s="39">
        <v>25.31</v>
      </c>
      <c r="S528" s="39">
        <v>5.89</v>
      </c>
      <c r="T528" s="39">
        <v>2.2200000000000002</v>
      </c>
      <c r="U528" s="39">
        <v>1.1499999999999999</v>
      </c>
      <c r="V528" s="39">
        <v>111.04</v>
      </c>
      <c r="W528" s="41">
        <v>141944471</v>
      </c>
      <c r="X528" s="42">
        <v>1</v>
      </c>
      <c r="AI528" s="43" t="s">
        <v>171</v>
      </c>
    </row>
    <row r="529" spans="1:35" ht="14.4" x14ac:dyDescent="0.3">
      <c r="A529" s="43" t="s">
        <v>339</v>
      </c>
      <c r="B529" s="69" t="s">
        <v>650</v>
      </c>
      <c r="C529" s="44">
        <v>12.8</v>
      </c>
      <c r="D529" s="44">
        <v>12.8</v>
      </c>
      <c r="E529" s="44">
        <v>29.5</v>
      </c>
      <c r="F529" s="44">
        <v>12.1</v>
      </c>
      <c r="G529" s="44">
        <v>29.5</v>
      </c>
      <c r="H529" s="44">
        <v>16.7</v>
      </c>
      <c r="I529" s="44">
        <v>130.47</v>
      </c>
      <c r="J529" s="44">
        <v>20.77</v>
      </c>
      <c r="K529" s="44">
        <v>29.25</v>
      </c>
      <c r="L529" s="44">
        <v>29.5</v>
      </c>
      <c r="M529" s="45">
        <v>1011036100</v>
      </c>
      <c r="N529" s="45">
        <v>21001357950</v>
      </c>
      <c r="O529" s="45">
        <v>1085359807</v>
      </c>
      <c r="P529" s="45">
        <v>22786779086.200001</v>
      </c>
      <c r="Q529" s="45">
        <v>29362689595</v>
      </c>
      <c r="R529" s="44">
        <v>25.39</v>
      </c>
      <c r="S529" s="44">
        <v>5.01</v>
      </c>
      <c r="T529" s="44">
        <v>5.89</v>
      </c>
      <c r="U529" s="44">
        <v>2.02</v>
      </c>
      <c r="V529" s="44">
        <v>109.28</v>
      </c>
      <c r="W529" s="46">
        <v>995345410</v>
      </c>
      <c r="X529" s="17">
        <v>1</v>
      </c>
      <c r="AI529" s="38" t="s">
        <v>175</v>
      </c>
    </row>
    <row r="530" spans="1:35" ht="14.4" x14ac:dyDescent="0.3">
      <c r="A530" s="38" t="s">
        <v>341</v>
      </c>
      <c r="B530" s="69" t="s">
        <v>650</v>
      </c>
      <c r="C530" s="39">
        <v>19.600000000000001</v>
      </c>
      <c r="D530" s="39">
        <v>19.5</v>
      </c>
      <c r="E530" s="39">
        <v>27</v>
      </c>
      <c r="F530" s="39">
        <v>18.399999999999999</v>
      </c>
      <c r="G530" s="39">
        <v>25.75</v>
      </c>
      <c r="H530" s="39">
        <v>6.15</v>
      </c>
      <c r="I530" s="39">
        <v>31.38</v>
      </c>
      <c r="J530" s="39">
        <v>22.19</v>
      </c>
      <c r="K530" s="39">
        <v>25.5</v>
      </c>
      <c r="L530" s="39">
        <v>25.75</v>
      </c>
      <c r="M530" s="40">
        <v>292424500</v>
      </c>
      <c r="N530" s="40">
        <v>6488020370</v>
      </c>
      <c r="O530" s="40">
        <v>292504866</v>
      </c>
      <c r="P530" s="40">
        <v>6489778326.4499998</v>
      </c>
      <c r="Q530" s="40">
        <v>15734601875</v>
      </c>
      <c r="R530" s="39">
        <v>17.079999999999998</v>
      </c>
      <c r="S530" s="39">
        <v>5.22</v>
      </c>
      <c r="T530" s="39">
        <v>4.93</v>
      </c>
      <c r="U530" s="39">
        <v>2.71</v>
      </c>
      <c r="V530" s="39">
        <v>47.9</v>
      </c>
      <c r="W530" s="41">
        <v>611052500</v>
      </c>
      <c r="X530" s="42">
        <v>1</v>
      </c>
      <c r="AI530" s="43" t="s">
        <v>178</v>
      </c>
    </row>
    <row r="531" spans="1:35" ht="14.4" x14ac:dyDescent="0.3">
      <c r="A531" s="43" t="s">
        <v>364</v>
      </c>
      <c r="B531" s="69" t="s">
        <v>650</v>
      </c>
      <c r="C531" s="44">
        <v>2.2000000000000002</v>
      </c>
      <c r="D531" s="44">
        <v>2.2200000000000002</v>
      </c>
      <c r="E531" s="44">
        <v>4.34</v>
      </c>
      <c r="F531" s="44">
        <v>2.08</v>
      </c>
      <c r="G531" s="44">
        <v>4.26</v>
      </c>
      <c r="H531" s="44">
        <v>2.06</v>
      </c>
      <c r="I531" s="44">
        <v>93.64</v>
      </c>
      <c r="J531" s="44">
        <v>3.03</v>
      </c>
      <c r="K531" s="44">
        <v>4.24</v>
      </c>
      <c r="L531" s="44">
        <v>4.26</v>
      </c>
      <c r="M531" s="45">
        <v>3890011100</v>
      </c>
      <c r="N531" s="45">
        <v>11772715194</v>
      </c>
      <c r="O531" s="45">
        <v>3900061205</v>
      </c>
      <c r="P531" s="45">
        <v>11804840726.040001</v>
      </c>
      <c r="Q531" s="45">
        <v>18483607500</v>
      </c>
      <c r="R531" s="44">
        <v>58.04</v>
      </c>
      <c r="S531" s="44">
        <v>6.53</v>
      </c>
      <c r="T531" s="44">
        <v>0.65</v>
      </c>
      <c r="U531" s="44">
        <v>0.59</v>
      </c>
      <c r="V531" s="44">
        <v>90.21</v>
      </c>
      <c r="W531" s="46">
        <v>4338875000</v>
      </c>
      <c r="X531" s="17">
        <v>0.1</v>
      </c>
      <c r="AI531" s="38" t="s">
        <v>185</v>
      </c>
    </row>
    <row r="532" spans="1:35" ht="14.4" x14ac:dyDescent="0.3">
      <c r="A532" s="38" t="s">
        <v>368</v>
      </c>
      <c r="B532" s="69" t="s">
        <v>650</v>
      </c>
      <c r="C532" s="39">
        <v>7</v>
      </c>
      <c r="D532" s="39">
        <v>6.95</v>
      </c>
      <c r="E532" s="39">
        <v>8.5500000000000007</v>
      </c>
      <c r="F532" s="39">
        <v>5.3</v>
      </c>
      <c r="G532" s="39">
        <v>5.65</v>
      </c>
      <c r="H532" s="39">
        <v>-1.35</v>
      </c>
      <c r="I532" s="39">
        <v>-19.29</v>
      </c>
      <c r="J532" s="39">
        <v>6.32</v>
      </c>
      <c r="K532" s="39">
        <v>5.6</v>
      </c>
      <c r="L532" s="39">
        <v>5.65</v>
      </c>
      <c r="M532" s="40">
        <v>26197600</v>
      </c>
      <c r="N532" s="40">
        <v>165502250</v>
      </c>
      <c r="O532" s="40">
        <v>26200813</v>
      </c>
      <c r="P532" s="40">
        <v>165521973.40000001</v>
      </c>
      <c r="Q532" s="40">
        <v>1319081600.5</v>
      </c>
      <c r="R532" s="39" t="s">
        <v>21</v>
      </c>
      <c r="S532" s="39">
        <v>2.3199999999999998</v>
      </c>
      <c r="T532" s="39">
        <v>3.66</v>
      </c>
      <c r="U532" s="39" t="s">
        <v>20</v>
      </c>
      <c r="V532" s="39">
        <v>11.22</v>
      </c>
      <c r="W532" s="41">
        <v>233465770</v>
      </c>
      <c r="X532" s="42">
        <v>1</v>
      </c>
      <c r="AI532" s="43" t="s">
        <v>188</v>
      </c>
    </row>
    <row r="533" spans="1:35" ht="14.4" x14ac:dyDescent="0.3">
      <c r="A533" s="43" t="s">
        <v>407</v>
      </c>
      <c r="B533" s="69" t="s">
        <v>650</v>
      </c>
      <c r="C533" s="44">
        <v>1.1499999999999999</v>
      </c>
      <c r="D533" s="44">
        <v>1.1499999999999999</v>
      </c>
      <c r="E533" s="44">
        <v>3.3</v>
      </c>
      <c r="F533" s="44">
        <v>1.1499999999999999</v>
      </c>
      <c r="G533" s="44">
        <v>2.74</v>
      </c>
      <c r="H533" s="44">
        <v>1.59</v>
      </c>
      <c r="I533" s="44">
        <v>138.26</v>
      </c>
      <c r="J533" s="44">
        <v>2.39</v>
      </c>
      <c r="K533" s="44">
        <v>2.74</v>
      </c>
      <c r="L533" s="44">
        <v>2.76</v>
      </c>
      <c r="M533" s="45">
        <v>3610433200</v>
      </c>
      <c r="N533" s="45">
        <v>8637092138</v>
      </c>
      <c r="O533" s="45">
        <v>3610635774</v>
      </c>
      <c r="P533" s="45">
        <v>8637625408.0900002</v>
      </c>
      <c r="Q533" s="45">
        <v>1937180000</v>
      </c>
      <c r="R533" s="44">
        <v>32.409999999999997</v>
      </c>
      <c r="S533" s="44">
        <v>1.51</v>
      </c>
      <c r="T533" s="44">
        <v>1.81</v>
      </c>
      <c r="U533" s="44">
        <v>0.69</v>
      </c>
      <c r="V533" s="44">
        <v>510.7</v>
      </c>
      <c r="W533" s="46">
        <v>707000000</v>
      </c>
      <c r="X533" s="17">
        <v>1</v>
      </c>
      <c r="AI533" s="38" t="s">
        <v>190</v>
      </c>
    </row>
    <row r="534" spans="1:35" ht="14.4" x14ac:dyDescent="0.3">
      <c r="A534" s="38" t="s">
        <v>408</v>
      </c>
      <c r="B534" s="69" t="s">
        <v>650</v>
      </c>
      <c r="C534" s="39">
        <v>23.1</v>
      </c>
      <c r="D534" s="39">
        <v>23.3</v>
      </c>
      <c r="E534" s="39">
        <v>23.3</v>
      </c>
      <c r="F534" s="39">
        <v>17</v>
      </c>
      <c r="G534" s="39">
        <v>21.1</v>
      </c>
      <c r="H534" s="39">
        <v>-2</v>
      </c>
      <c r="I534" s="39">
        <v>-8.66</v>
      </c>
      <c r="J534" s="39">
        <v>21.28</v>
      </c>
      <c r="K534" s="39">
        <v>21.1</v>
      </c>
      <c r="L534" s="39">
        <v>21.2</v>
      </c>
      <c r="M534" s="40">
        <v>110695100</v>
      </c>
      <c r="N534" s="40">
        <v>2355295980</v>
      </c>
      <c r="O534" s="40">
        <v>110710384</v>
      </c>
      <c r="P534" s="40">
        <v>2355614093</v>
      </c>
      <c r="Q534" s="40">
        <v>6330000000</v>
      </c>
      <c r="R534" s="39">
        <v>28.02</v>
      </c>
      <c r="S534" s="39">
        <v>5.08</v>
      </c>
      <c r="T534" s="39">
        <v>4.1500000000000004</v>
      </c>
      <c r="U534" s="39">
        <v>2.75</v>
      </c>
      <c r="V534" s="39">
        <v>36.9</v>
      </c>
      <c r="W534" s="41">
        <v>300000000</v>
      </c>
      <c r="X534" s="42">
        <v>1</v>
      </c>
      <c r="AI534" s="43" t="s">
        <v>243</v>
      </c>
    </row>
    <row r="535" spans="1:35" ht="14.4" x14ac:dyDescent="0.3">
      <c r="A535" s="43" t="s">
        <v>409</v>
      </c>
      <c r="B535" s="69" t="s">
        <v>650</v>
      </c>
      <c r="C535" s="44">
        <v>5.6</v>
      </c>
      <c r="D535" s="44">
        <v>5.6</v>
      </c>
      <c r="E535" s="44">
        <v>6.25</v>
      </c>
      <c r="F535" s="44">
        <v>4.8600000000000003</v>
      </c>
      <c r="G535" s="44">
        <v>5</v>
      </c>
      <c r="H535" s="44">
        <v>-0.6</v>
      </c>
      <c r="I535" s="44">
        <v>-10.71</v>
      </c>
      <c r="J535" s="44">
        <v>5.43</v>
      </c>
      <c r="K535" s="44">
        <v>5</v>
      </c>
      <c r="L535" s="44">
        <v>5.05</v>
      </c>
      <c r="M535" s="45">
        <v>76595500</v>
      </c>
      <c r="N535" s="45">
        <v>416158422</v>
      </c>
      <c r="O535" s="45">
        <v>77868547</v>
      </c>
      <c r="P535" s="45">
        <v>423350753.19</v>
      </c>
      <c r="Q535" s="45">
        <v>3831258745</v>
      </c>
      <c r="R535" s="44">
        <v>9.5</v>
      </c>
      <c r="S535" s="44">
        <v>1.82</v>
      </c>
      <c r="T535" s="44">
        <v>2.74</v>
      </c>
      <c r="U535" s="44">
        <v>4</v>
      </c>
      <c r="V535" s="44">
        <v>11.05</v>
      </c>
      <c r="W535" s="46">
        <v>766251749</v>
      </c>
      <c r="X535" s="17">
        <v>1</v>
      </c>
      <c r="AI535" s="38" t="s">
        <v>252</v>
      </c>
    </row>
    <row r="536" spans="1:35" ht="14.4" x14ac:dyDescent="0.3">
      <c r="A536" s="38" t="s">
        <v>433</v>
      </c>
      <c r="B536" s="69" t="s">
        <v>650</v>
      </c>
      <c r="C536" s="39">
        <v>23.1</v>
      </c>
      <c r="D536" s="39">
        <v>23.9</v>
      </c>
      <c r="E536" s="39">
        <v>41</v>
      </c>
      <c r="F536" s="39">
        <v>22.8</v>
      </c>
      <c r="G536" s="39">
        <v>39.5</v>
      </c>
      <c r="H536" s="39">
        <v>16.399999999999999</v>
      </c>
      <c r="I536" s="39">
        <v>71</v>
      </c>
      <c r="J536" s="39">
        <v>28.85</v>
      </c>
      <c r="K536" s="39">
        <v>39.25</v>
      </c>
      <c r="L536" s="39">
        <v>39.5</v>
      </c>
      <c r="M536" s="40">
        <v>1365726100</v>
      </c>
      <c r="N536" s="40">
        <v>39401560295</v>
      </c>
      <c r="O536" s="40">
        <v>1385961758</v>
      </c>
      <c r="P536" s="40">
        <v>40082073207.650002</v>
      </c>
      <c r="Q536" s="40">
        <v>43289532830</v>
      </c>
      <c r="R536" s="39">
        <v>93.72</v>
      </c>
      <c r="S536" s="39">
        <v>3.08</v>
      </c>
      <c r="T536" s="39">
        <v>12.83</v>
      </c>
      <c r="U536" s="39">
        <v>1.01</v>
      </c>
      <c r="V536" s="39">
        <v>126.46</v>
      </c>
      <c r="W536" s="41">
        <v>1095937540</v>
      </c>
      <c r="X536" s="42">
        <v>5</v>
      </c>
      <c r="AI536" s="43" t="s">
        <v>260</v>
      </c>
    </row>
    <row r="537" spans="1:35" ht="14.4" x14ac:dyDescent="0.3">
      <c r="A537" s="43" t="s">
        <v>570</v>
      </c>
      <c r="B537" s="69" t="s">
        <v>650</v>
      </c>
      <c r="C537" s="44">
        <v>5.45</v>
      </c>
      <c r="D537" s="44">
        <v>5.5</v>
      </c>
      <c r="E537" s="44">
        <v>9.8000000000000007</v>
      </c>
      <c r="F537" s="44">
        <v>5</v>
      </c>
      <c r="G537" s="44">
        <v>9.75</v>
      </c>
      <c r="H537" s="44">
        <v>4.3</v>
      </c>
      <c r="I537" s="44">
        <v>78.900000000000006</v>
      </c>
      <c r="J537" s="44">
        <v>7.24</v>
      </c>
      <c r="K537" s="44">
        <v>9.75</v>
      </c>
      <c r="L537" s="44">
        <v>9.8000000000000007</v>
      </c>
      <c r="M537" s="45">
        <v>17020131000</v>
      </c>
      <c r="N537" s="45">
        <v>123203912240</v>
      </c>
      <c r="O537" s="45">
        <v>17093881269</v>
      </c>
      <c r="P537" s="45">
        <v>123769773526.85001</v>
      </c>
      <c r="Q537" s="45">
        <v>141534511189.5</v>
      </c>
      <c r="R537" s="44" t="s">
        <v>21</v>
      </c>
      <c r="S537" s="44">
        <v>11.55</v>
      </c>
      <c r="T537" s="44">
        <v>0.84</v>
      </c>
      <c r="U537" s="44" t="s">
        <v>20</v>
      </c>
      <c r="V537" s="44">
        <v>117.85</v>
      </c>
      <c r="W537" s="46">
        <v>14516360122</v>
      </c>
      <c r="X537" s="17">
        <v>10</v>
      </c>
      <c r="AI537" s="38" t="s">
        <v>312</v>
      </c>
    </row>
    <row r="538" spans="1:35" ht="14.4" x14ac:dyDescent="0.3">
      <c r="A538" s="38" t="s">
        <v>476</v>
      </c>
      <c r="B538" s="69" t="s">
        <v>650</v>
      </c>
      <c r="C538" s="39">
        <v>0.13</v>
      </c>
      <c r="D538" s="39" t="s">
        <v>20</v>
      </c>
      <c r="E538" s="39" t="s">
        <v>20</v>
      </c>
      <c r="F538" s="39" t="s">
        <v>20</v>
      </c>
      <c r="G538" s="39" t="s">
        <v>20</v>
      </c>
      <c r="H538" s="39" t="s">
        <v>20</v>
      </c>
      <c r="I538" s="39" t="s">
        <v>20</v>
      </c>
      <c r="J538" s="39" t="s">
        <v>20</v>
      </c>
      <c r="K538" s="39" t="s">
        <v>20</v>
      </c>
      <c r="L538" s="39" t="s">
        <v>20</v>
      </c>
      <c r="M538" s="40" t="s">
        <v>20</v>
      </c>
      <c r="N538" s="40" t="s">
        <v>20</v>
      </c>
      <c r="O538" s="40" t="s">
        <v>20</v>
      </c>
      <c r="P538" s="40" t="s">
        <v>20</v>
      </c>
      <c r="Q538" s="40">
        <v>421522953.93000001</v>
      </c>
      <c r="R538" s="39" t="s">
        <v>21</v>
      </c>
      <c r="S538" s="39" t="s">
        <v>21</v>
      </c>
      <c r="T538" s="39">
        <v>-2.3199999999999998</v>
      </c>
      <c r="U538" s="39" t="s">
        <v>20</v>
      </c>
      <c r="V538" s="39" t="s">
        <v>20</v>
      </c>
      <c r="W538" s="41">
        <v>6782646457</v>
      </c>
      <c r="X538" s="42">
        <v>1</v>
      </c>
      <c r="AI538" s="43" t="s">
        <v>339</v>
      </c>
    </row>
    <row r="539" spans="1:35" ht="14.4" x14ac:dyDescent="0.3">
      <c r="A539" s="43" t="s">
        <v>491</v>
      </c>
      <c r="B539" s="69" t="s">
        <v>650</v>
      </c>
      <c r="C539" s="44">
        <v>0.41</v>
      </c>
      <c r="D539" s="44">
        <v>0.41</v>
      </c>
      <c r="E539" s="44">
        <v>0.59</v>
      </c>
      <c r="F539" s="44">
        <v>0.37</v>
      </c>
      <c r="G539" s="44">
        <v>0.52</v>
      </c>
      <c r="H539" s="44">
        <v>0.11</v>
      </c>
      <c r="I539" s="44">
        <v>26.83</v>
      </c>
      <c r="J539" s="44">
        <v>0.49</v>
      </c>
      <c r="K539" s="44">
        <v>0.51</v>
      </c>
      <c r="L539" s="44">
        <v>0.52</v>
      </c>
      <c r="M539" s="45">
        <v>9243724700</v>
      </c>
      <c r="N539" s="45">
        <v>4485850248</v>
      </c>
      <c r="O539" s="45">
        <v>9243924752</v>
      </c>
      <c r="P539" s="45">
        <v>4485956269.1700001</v>
      </c>
      <c r="Q539" s="45">
        <v>1248000002.5999999</v>
      </c>
      <c r="R539" s="44">
        <v>230.11</v>
      </c>
      <c r="S539" s="44">
        <v>1.72</v>
      </c>
      <c r="T539" s="44">
        <v>0.3</v>
      </c>
      <c r="U539" s="44" t="s">
        <v>20</v>
      </c>
      <c r="V539" s="44">
        <v>385.16</v>
      </c>
      <c r="W539" s="46">
        <v>2400000005</v>
      </c>
      <c r="X539" s="17">
        <v>0.1</v>
      </c>
      <c r="AI539" s="38" t="s">
        <v>341</v>
      </c>
    </row>
    <row r="540" spans="1:35" ht="14.4" x14ac:dyDescent="0.3">
      <c r="A540" s="61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3"/>
      <c r="V540" s="50"/>
      <c r="W540" s="51"/>
      <c r="X540" s="52"/>
      <c r="AI540" s="43" t="s">
        <v>364</v>
      </c>
    </row>
    <row r="541" spans="1:35" x14ac:dyDescent="0.3">
      <c r="A541" s="22" t="s">
        <v>634</v>
      </c>
      <c r="B541" s="20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4"/>
      <c r="V541" s="35"/>
      <c r="W541" s="36"/>
      <c r="X541" s="37"/>
      <c r="AI541" s="38" t="s">
        <v>368</v>
      </c>
    </row>
    <row r="542" spans="1:35" x14ac:dyDescent="0.3">
      <c r="A542" s="38" t="s">
        <v>22</v>
      </c>
      <c r="B542" s="66"/>
      <c r="C542" s="39">
        <v>1</v>
      </c>
      <c r="D542" s="39" t="s">
        <v>20</v>
      </c>
      <c r="E542" s="39" t="s">
        <v>20</v>
      </c>
      <c r="F542" s="39" t="s">
        <v>20</v>
      </c>
      <c r="G542" s="39" t="s">
        <v>20</v>
      </c>
      <c r="H542" s="39" t="s">
        <v>20</v>
      </c>
      <c r="I542" s="39" t="s">
        <v>20</v>
      </c>
      <c r="J542" s="39" t="s">
        <v>20</v>
      </c>
      <c r="K542" s="39" t="s">
        <v>20</v>
      </c>
      <c r="L542" s="39" t="s">
        <v>20</v>
      </c>
      <c r="M542" s="40" t="s">
        <v>20</v>
      </c>
      <c r="N542" s="40" t="s">
        <v>20</v>
      </c>
      <c r="O542" s="40" t="s">
        <v>20</v>
      </c>
      <c r="P542" s="40" t="s">
        <v>20</v>
      </c>
      <c r="Q542" s="40">
        <v>140000000</v>
      </c>
      <c r="R542" s="39">
        <v>0.69</v>
      </c>
      <c r="S542" s="39">
        <v>0.37</v>
      </c>
      <c r="T542" s="39">
        <v>1.59</v>
      </c>
      <c r="U542" s="39" t="s">
        <v>20</v>
      </c>
      <c r="V542" s="39" t="s">
        <v>20</v>
      </c>
      <c r="W542" s="41">
        <v>235000000</v>
      </c>
      <c r="X542" s="42">
        <v>1</v>
      </c>
      <c r="AI542" s="43" t="s">
        <v>407</v>
      </c>
    </row>
    <row r="543" spans="1:35" x14ac:dyDescent="0.3">
      <c r="A543" s="43" t="s">
        <v>31</v>
      </c>
      <c r="B543" s="67"/>
      <c r="C543" s="44">
        <v>0.23</v>
      </c>
      <c r="D543" s="44" t="s">
        <v>20</v>
      </c>
      <c r="E543" s="44" t="s">
        <v>20</v>
      </c>
      <c r="F543" s="44" t="s">
        <v>20</v>
      </c>
      <c r="G543" s="44" t="s">
        <v>20</v>
      </c>
      <c r="H543" s="44" t="s">
        <v>20</v>
      </c>
      <c r="I543" s="44" t="s">
        <v>20</v>
      </c>
      <c r="J543" s="44" t="s">
        <v>20</v>
      </c>
      <c r="K543" s="44" t="s">
        <v>20</v>
      </c>
      <c r="L543" s="44" t="s">
        <v>20</v>
      </c>
      <c r="M543" s="45" t="s">
        <v>20</v>
      </c>
      <c r="N543" s="45" t="s">
        <v>20</v>
      </c>
      <c r="O543" s="45" t="s">
        <v>20</v>
      </c>
      <c r="P543" s="45" t="s">
        <v>20</v>
      </c>
      <c r="Q543" s="45">
        <v>45200000</v>
      </c>
      <c r="R543" s="44">
        <v>1.97</v>
      </c>
      <c r="S543" s="44">
        <v>0.37</v>
      </c>
      <c r="T543" s="44">
        <v>0.62</v>
      </c>
      <c r="U543" s="44" t="s">
        <v>20</v>
      </c>
      <c r="V543" s="44" t="s">
        <v>20</v>
      </c>
      <c r="W543" s="46">
        <v>200000000</v>
      </c>
      <c r="X543" s="17">
        <v>1</v>
      </c>
      <c r="AI543" s="38" t="s">
        <v>408</v>
      </c>
    </row>
    <row r="544" spans="1:35" x14ac:dyDescent="0.3">
      <c r="A544" s="38" t="s">
        <v>42</v>
      </c>
      <c r="B544" s="68"/>
      <c r="C544" s="39">
        <v>2.8</v>
      </c>
      <c r="D544" s="39" t="s">
        <v>20</v>
      </c>
      <c r="E544" s="39" t="s">
        <v>20</v>
      </c>
      <c r="F544" s="39" t="s">
        <v>20</v>
      </c>
      <c r="G544" s="39" t="s">
        <v>20</v>
      </c>
      <c r="H544" s="39" t="s">
        <v>20</v>
      </c>
      <c r="I544" s="39" t="s">
        <v>20</v>
      </c>
      <c r="J544" s="39" t="s">
        <v>20</v>
      </c>
      <c r="K544" s="39" t="s">
        <v>20</v>
      </c>
      <c r="L544" s="39" t="s">
        <v>20</v>
      </c>
      <c r="M544" s="40" t="s">
        <v>20</v>
      </c>
      <c r="N544" s="40" t="s">
        <v>20</v>
      </c>
      <c r="O544" s="40" t="s">
        <v>20</v>
      </c>
      <c r="P544" s="40" t="s">
        <v>20</v>
      </c>
      <c r="Q544" s="40">
        <v>462000000</v>
      </c>
      <c r="R544" s="39" t="s">
        <v>21</v>
      </c>
      <c r="S544" s="39">
        <v>2.1</v>
      </c>
      <c r="T544" s="39">
        <v>0.1</v>
      </c>
      <c r="U544" s="39" t="s">
        <v>20</v>
      </c>
      <c r="V544" s="39" t="s">
        <v>20</v>
      </c>
      <c r="W544" s="41">
        <v>2143589744</v>
      </c>
      <c r="X544" s="42">
        <v>1</v>
      </c>
      <c r="AI544" s="43" t="s">
        <v>409</v>
      </c>
    </row>
    <row r="545" spans="1:35" x14ac:dyDescent="0.3">
      <c r="A545" s="43" t="s">
        <v>74</v>
      </c>
      <c r="B545" s="67"/>
      <c r="C545" s="44">
        <v>2.48</v>
      </c>
      <c r="D545" s="44" t="s">
        <v>20</v>
      </c>
      <c r="E545" s="44" t="s">
        <v>20</v>
      </c>
      <c r="F545" s="44" t="s">
        <v>20</v>
      </c>
      <c r="G545" s="44" t="s">
        <v>20</v>
      </c>
      <c r="H545" s="44" t="s">
        <v>20</v>
      </c>
      <c r="I545" s="44" t="s">
        <v>20</v>
      </c>
      <c r="J545" s="44" t="s">
        <v>20</v>
      </c>
      <c r="K545" s="44" t="s">
        <v>20</v>
      </c>
      <c r="L545" s="44" t="s">
        <v>20</v>
      </c>
      <c r="M545" s="45" t="s">
        <v>20</v>
      </c>
      <c r="N545" s="45" t="s">
        <v>20</v>
      </c>
      <c r="O545" s="45" t="s">
        <v>20</v>
      </c>
      <c r="P545" s="45" t="s">
        <v>20</v>
      </c>
      <c r="Q545" s="45">
        <v>345381391.19999999</v>
      </c>
      <c r="R545" s="44">
        <v>1.53</v>
      </c>
      <c r="S545" s="44" t="s">
        <v>21</v>
      </c>
      <c r="T545" s="44">
        <v>-23.59</v>
      </c>
      <c r="U545" s="44" t="s">
        <v>20</v>
      </c>
      <c r="V545" s="44" t="s">
        <v>20</v>
      </c>
      <c r="W545" s="46">
        <v>163457165</v>
      </c>
      <c r="X545" s="17">
        <v>10</v>
      </c>
      <c r="AI545" s="38" t="s">
        <v>433</v>
      </c>
    </row>
    <row r="546" spans="1:35" x14ac:dyDescent="0.3">
      <c r="A546" s="38" t="s">
        <v>94</v>
      </c>
      <c r="B546" s="68"/>
      <c r="C546" s="39">
        <v>1.84</v>
      </c>
      <c r="D546" s="39" t="s">
        <v>20</v>
      </c>
      <c r="E546" s="39" t="s">
        <v>20</v>
      </c>
      <c r="F546" s="39" t="s">
        <v>20</v>
      </c>
      <c r="G546" s="39" t="s">
        <v>20</v>
      </c>
      <c r="H546" s="39" t="s">
        <v>20</v>
      </c>
      <c r="I546" s="39" t="s">
        <v>20</v>
      </c>
      <c r="J546" s="39" t="s">
        <v>20</v>
      </c>
      <c r="K546" s="39" t="s">
        <v>20</v>
      </c>
      <c r="L546" s="39" t="s">
        <v>20</v>
      </c>
      <c r="M546" s="40" t="s">
        <v>20</v>
      </c>
      <c r="N546" s="40" t="s">
        <v>20</v>
      </c>
      <c r="O546" s="40" t="s">
        <v>20</v>
      </c>
      <c r="P546" s="40" t="s">
        <v>20</v>
      </c>
      <c r="Q546" s="40">
        <v>92017732.079999998</v>
      </c>
      <c r="R546" s="39">
        <v>2.35</v>
      </c>
      <c r="S546" s="39" t="s">
        <v>21</v>
      </c>
      <c r="T546" s="39">
        <v>-71.48</v>
      </c>
      <c r="U546" s="39" t="s">
        <v>20</v>
      </c>
      <c r="V546" s="39" t="s">
        <v>20</v>
      </c>
      <c r="W546" s="41">
        <v>50009637</v>
      </c>
      <c r="X546" s="42">
        <v>10</v>
      </c>
      <c r="AI546" s="43" t="b">
        <v>1</v>
      </c>
    </row>
    <row r="547" spans="1:35" x14ac:dyDescent="0.3">
      <c r="A547" s="43" t="s">
        <v>105</v>
      </c>
      <c r="B547" s="67"/>
      <c r="C547" s="44">
        <v>2</v>
      </c>
      <c r="D547" s="44" t="s">
        <v>20</v>
      </c>
      <c r="E547" s="44" t="s">
        <v>20</v>
      </c>
      <c r="F547" s="44" t="s">
        <v>20</v>
      </c>
      <c r="G547" s="44" t="s">
        <v>20</v>
      </c>
      <c r="H547" s="44" t="s">
        <v>20</v>
      </c>
      <c r="I547" s="44" t="s">
        <v>20</v>
      </c>
      <c r="J547" s="44" t="s">
        <v>20</v>
      </c>
      <c r="K547" s="44" t="s">
        <v>20</v>
      </c>
      <c r="L547" s="44" t="s">
        <v>20</v>
      </c>
      <c r="M547" s="45" t="s">
        <v>20</v>
      </c>
      <c r="N547" s="45" t="s">
        <v>20</v>
      </c>
      <c r="O547" s="45" t="s">
        <v>20</v>
      </c>
      <c r="P547" s="45" t="s">
        <v>20</v>
      </c>
      <c r="Q547" s="45">
        <v>120000000</v>
      </c>
      <c r="R547" s="44">
        <v>202.7</v>
      </c>
      <c r="S547" s="44" t="s">
        <v>21</v>
      </c>
      <c r="T547" s="44">
        <v>-0.11</v>
      </c>
      <c r="U547" s="44" t="s">
        <v>20</v>
      </c>
      <c r="V547" s="44" t="s">
        <v>20</v>
      </c>
      <c r="W547" s="46">
        <v>1380005400</v>
      </c>
      <c r="X547" s="17">
        <v>10</v>
      </c>
      <c r="AI547" s="38" t="s">
        <v>476</v>
      </c>
    </row>
    <row r="548" spans="1:35" x14ac:dyDescent="0.3">
      <c r="A548" s="38" t="s">
        <v>635</v>
      </c>
      <c r="B548" s="68"/>
      <c r="C548" s="39">
        <v>2.1</v>
      </c>
      <c r="D548" s="39" t="s">
        <v>20</v>
      </c>
      <c r="E548" s="39" t="s">
        <v>20</v>
      </c>
      <c r="F548" s="39" t="s">
        <v>20</v>
      </c>
      <c r="G548" s="39" t="s">
        <v>20</v>
      </c>
      <c r="H548" s="39" t="s">
        <v>20</v>
      </c>
      <c r="I548" s="39" t="s">
        <v>20</v>
      </c>
      <c r="J548" s="39" t="s">
        <v>20</v>
      </c>
      <c r="K548" s="39" t="s">
        <v>20</v>
      </c>
      <c r="L548" s="39" t="s">
        <v>20</v>
      </c>
      <c r="M548" s="40" t="s">
        <v>20</v>
      </c>
      <c r="N548" s="40" t="s">
        <v>20</v>
      </c>
      <c r="O548" s="40" t="s">
        <v>20</v>
      </c>
      <c r="P548" s="40" t="s">
        <v>20</v>
      </c>
      <c r="Q548" s="40">
        <v>31500000</v>
      </c>
      <c r="R548" s="39" t="s">
        <v>21</v>
      </c>
      <c r="S548" s="39" t="s">
        <v>21</v>
      </c>
      <c r="T548" s="39">
        <v>-15.5</v>
      </c>
      <c r="U548" s="39" t="s">
        <v>20</v>
      </c>
      <c r="V548" s="39" t="s">
        <v>20</v>
      </c>
      <c r="W548" s="41">
        <v>16650000</v>
      </c>
      <c r="X548" s="42">
        <v>10</v>
      </c>
      <c r="AI548" s="43" t="s">
        <v>491</v>
      </c>
    </row>
    <row r="549" spans="1:35" x14ac:dyDescent="0.3">
      <c r="A549" s="43" t="s">
        <v>636</v>
      </c>
      <c r="B549" s="67"/>
      <c r="C549" s="44">
        <v>1.06</v>
      </c>
      <c r="D549" s="44" t="s">
        <v>20</v>
      </c>
      <c r="E549" s="44" t="s">
        <v>20</v>
      </c>
      <c r="F549" s="44" t="s">
        <v>20</v>
      </c>
      <c r="G549" s="44" t="s">
        <v>20</v>
      </c>
      <c r="H549" s="44" t="s">
        <v>20</v>
      </c>
      <c r="I549" s="44" t="s">
        <v>20</v>
      </c>
      <c r="J549" s="44" t="s">
        <v>20</v>
      </c>
      <c r="K549" s="44" t="s">
        <v>20</v>
      </c>
      <c r="L549" s="44" t="s">
        <v>20</v>
      </c>
      <c r="M549" s="45" t="s">
        <v>20</v>
      </c>
      <c r="N549" s="45" t="s">
        <v>20</v>
      </c>
      <c r="O549" s="45" t="s">
        <v>20</v>
      </c>
      <c r="P549" s="45" t="s">
        <v>20</v>
      </c>
      <c r="Q549" s="45">
        <v>1150624393.6600001</v>
      </c>
      <c r="R549" s="44" t="s">
        <v>21</v>
      </c>
      <c r="S549" s="44" t="s">
        <v>21</v>
      </c>
      <c r="T549" s="44">
        <v>-1.1200000000000001</v>
      </c>
      <c r="U549" s="44" t="s">
        <v>20</v>
      </c>
      <c r="V549" s="44" t="s">
        <v>20</v>
      </c>
      <c r="W549" s="46">
        <v>1085494711</v>
      </c>
      <c r="X549" s="17">
        <v>2.5</v>
      </c>
    </row>
    <row r="550" spans="1:35" x14ac:dyDescent="0.3">
      <c r="A550" s="53" t="s">
        <v>183</v>
      </c>
      <c r="B550" s="68"/>
      <c r="C550" s="39">
        <v>1.05</v>
      </c>
      <c r="D550" s="39" t="s">
        <v>20</v>
      </c>
      <c r="E550" s="39" t="s">
        <v>20</v>
      </c>
      <c r="F550" s="39" t="s">
        <v>20</v>
      </c>
      <c r="G550" s="39" t="s">
        <v>20</v>
      </c>
      <c r="H550" s="39" t="s">
        <v>20</v>
      </c>
      <c r="I550" s="39" t="s">
        <v>20</v>
      </c>
      <c r="J550" s="39" t="s">
        <v>20</v>
      </c>
      <c r="K550" s="39" t="s">
        <v>20</v>
      </c>
      <c r="L550" s="39" t="s">
        <v>20</v>
      </c>
      <c r="M550" s="40" t="s">
        <v>20</v>
      </c>
      <c r="N550" s="40" t="s">
        <v>20</v>
      </c>
      <c r="O550" s="40" t="s">
        <v>20</v>
      </c>
      <c r="P550" s="40" t="s">
        <v>20</v>
      </c>
      <c r="Q550" s="40">
        <v>1267032270</v>
      </c>
      <c r="R550" s="40" t="s">
        <v>21</v>
      </c>
      <c r="S550" s="39" t="s">
        <v>21</v>
      </c>
      <c r="T550" s="39">
        <v>-3.67</v>
      </c>
      <c r="U550" s="39" t="s">
        <v>20</v>
      </c>
      <c r="V550" s="39" t="s">
        <v>20</v>
      </c>
      <c r="W550" s="40">
        <v>1206697400</v>
      </c>
      <c r="X550" s="42">
        <v>5</v>
      </c>
    </row>
    <row r="551" spans="1:35" x14ac:dyDescent="0.3">
      <c r="A551" s="54" t="s">
        <v>637</v>
      </c>
      <c r="B551" s="67"/>
      <c r="C551" s="44">
        <v>1.1599999999999999</v>
      </c>
      <c r="D551" s="44" t="s">
        <v>20</v>
      </c>
      <c r="E551" s="44" t="s">
        <v>20</v>
      </c>
      <c r="F551" s="44" t="s">
        <v>20</v>
      </c>
      <c r="G551" s="44" t="s">
        <v>20</v>
      </c>
      <c r="H551" s="44" t="s">
        <v>20</v>
      </c>
      <c r="I551" s="44" t="s">
        <v>20</v>
      </c>
      <c r="J551" s="44" t="s">
        <v>20</v>
      </c>
      <c r="K551" s="44" t="s">
        <v>20</v>
      </c>
      <c r="L551" s="44" t="s">
        <v>20</v>
      </c>
      <c r="M551" s="45" t="s">
        <v>20</v>
      </c>
      <c r="N551" s="45" t="s">
        <v>20</v>
      </c>
      <c r="O551" s="45" t="s">
        <v>20</v>
      </c>
      <c r="P551" s="45" t="s">
        <v>20</v>
      </c>
      <c r="Q551" s="45">
        <v>537918314.60000002</v>
      </c>
      <c r="R551" s="45" t="s">
        <v>21</v>
      </c>
      <c r="S551" s="44" t="s">
        <v>21</v>
      </c>
      <c r="T551" s="44">
        <v>-6.27</v>
      </c>
      <c r="U551" s="44" t="s">
        <v>20</v>
      </c>
      <c r="V551" s="44" t="s">
        <v>20</v>
      </c>
      <c r="W551" s="45">
        <v>430817819</v>
      </c>
      <c r="X551" s="17">
        <v>1</v>
      </c>
    </row>
    <row r="552" spans="1:35" x14ac:dyDescent="0.3">
      <c r="A552" s="53" t="s">
        <v>638</v>
      </c>
      <c r="B552" s="68"/>
      <c r="C552" s="39">
        <v>1.36</v>
      </c>
      <c r="D552" s="39" t="s">
        <v>20</v>
      </c>
      <c r="E552" s="39" t="s">
        <v>20</v>
      </c>
      <c r="F552" s="39" t="s">
        <v>20</v>
      </c>
      <c r="G552" s="39" t="s">
        <v>20</v>
      </c>
      <c r="H552" s="39" t="s">
        <v>20</v>
      </c>
      <c r="I552" s="39" t="s">
        <v>20</v>
      </c>
      <c r="J552" s="39" t="s">
        <v>20</v>
      </c>
      <c r="K552" s="39" t="s">
        <v>20</v>
      </c>
      <c r="L552" s="39" t="s">
        <v>20</v>
      </c>
      <c r="M552" s="40" t="s">
        <v>20</v>
      </c>
      <c r="N552" s="40" t="s">
        <v>20</v>
      </c>
      <c r="O552" s="40" t="s">
        <v>20</v>
      </c>
      <c r="P552" s="40" t="s">
        <v>20</v>
      </c>
      <c r="Q552" s="40">
        <v>1786967755.4400001</v>
      </c>
      <c r="R552" s="40" t="s">
        <v>21</v>
      </c>
      <c r="S552" s="39" t="s">
        <v>21</v>
      </c>
      <c r="T552" s="39">
        <v>-0.04</v>
      </c>
      <c r="U552" s="39" t="s">
        <v>20</v>
      </c>
      <c r="V552" s="39" t="s">
        <v>20</v>
      </c>
      <c r="W552" s="40">
        <v>4605589515</v>
      </c>
      <c r="X552" s="42">
        <v>0.16</v>
      </c>
    </row>
    <row r="553" spans="1:35" x14ac:dyDescent="0.3">
      <c r="A553" s="54" t="s">
        <v>639</v>
      </c>
      <c r="B553" s="67"/>
      <c r="C553" s="44">
        <v>0.21</v>
      </c>
      <c r="D553" s="44" t="s">
        <v>20</v>
      </c>
      <c r="E553" s="44" t="s">
        <v>20</v>
      </c>
      <c r="F553" s="44" t="s">
        <v>20</v>
      </c>
      <c r="G553" s="44" t="s">
        <v>20</v>
      </c>
      <c r="H553" s="44" t="s">
        <v>20</v>
      </c>
      <c r="I553" s="44" t="s">
        <v>20</v>
      </c>
      <c r="J553" s="44" t="s">
        <v>20</v>
      </c>
      <c r="K553" s="44" t="s">
        <v>20</v>
      </c>
      <c r="L553" s="44" t="s">
        <v>20</v>
      </c>
      <c r="M553" s="45" t="s">
        <v>20</v>
      </c>
      <c r="N553" s="45" t="s">
        <v>20</v>
      </c>
      <c r="O553" s="45" t="s">
        <v>20</v>
      </c>
      <c r="P553" s="45" t="s">
        <v>20</v>
      </c>
      <c r="Q553" s="45">
        <v>620651467.59000003</v>
      </c>
      <c r="R553" s="45" t="s">
        <v>21</v>
      </c>
      <c r="S553" s="44" t="s">
        <v>21</v>
      </c>
      <c r="T553" s="44">
        <v>-46.32</v>
      </c>
      <c r="U553" s="44" t="s">
        <v>20</v>
      </c>
      <c r="V553" s="44" t="s">
        <v>20</v>
      </c>
      <c r="W553" s="45">
        <v>200005320</v>
      </c>
      <c r="X553" s="17">
        <v>1</v>
      </c>
      <c r="AI553" s="25"/>
    </row>
    <row r="554" spans="1:35" x14ac:dyDescent="0.3">
      <c r="A554" s="53" t="s">
        <v>299</v>
      </c>
      <c r="B554" s="68"/>
      <c r="C554" s="39">
        <v>2.16</v>
      </c>
      <c r="D554" s="39" t="s">
        <v>20</v>
      </c>
      <c r="E554" s="39" t="s">
        <v>20</v>
      </c>
      <c r="F554" s="39" t="s">
        <v>20</v>
      </c>
      <c r="G554" s="39" t="s">
        <v>20</v>
      </c>
      <c r="H554" s="39" t="s">
        <v>20</v>
      </c>
      <c r="I554" s="39" t="s">
        <v>20</v>
      </c>
      <c r="J554" s="39" t="s">
        <v>20</v>
      </c>
      <c r="K554" s="39" t="s">
        <v>20</v>
      </c>
      <c r="L554" s="39" t="s">
        <v>20</v>
      </c>
      <c r="M554" s="40" t="s">
        <v>20</v>
      </c>
      <c r="N554" s="40" t="s">
        <v>20</v>
      </c>
      <c r="O554" s="40" t="s">
        <v>20</v>
      </c>
      <c r="P554" s="40" t="s">
        <v>20</v>
      </c>
      <c r="Q554" s="40">
        <v>81259197.840000004</v>
      </c>
      <c r="R554" s="40" t="s">
        <v>21</v>
      </c>
      <c r="S554" s="39" t="s">
        <v>21</v>
      </c>
      <c r="T554" s="39">
        <v>-7.28</v>
      </c>
      <c r="U554" s="39" t="s">
        <v>20</v>
      </c>
      <c r="V554" s="39" t="s">
        <v>20</v>
      </c>
      <c r="W554" s="40">
        <v>37619999</v>
      </c>
      <c r="X554" s="42">
        <v>10</v>
      </c>
    </row>
    <row r="555" spans="1:35" x14ac:dyDescent="0.3">
      <c r="A555" s="54" t="s">
        <v>337</v>
      </c>
      <c r="B555" s="67"/>
      <c r="C555" s="44">
        <v>2.4</v>
      </c>
      <c r="D555" s="44" t="s">
        <v>20</v>
      </c>
      <c r="E555" s="44" t="s">
        <v>20</v>
      </c>
      <c r="F555" s="44" t="s">
        <v>20</v>
      </c>
      <c r="G555" s="44" t="s">
        <v>20</v>
      </c>
      <c r="H555" s="44" t="s">
        <v>20</v>
      </c>
      <c r="I555" s="44" t="s">
        <v>20</v>
      </c>
      <c r="J555" s="44" t="s">
        <v>20</v>
      </c>
      <c r="K555" s="44" t="s">
        <v>20</v>
      </c>
      <c r="L555" s="44" t="s">
        <v>20</v>
      </c>
      <c r="M555" s="45" t="s">
        <v>20</v>
      </c>
      <c r="N555" s="45" t="s">
        <v>20</v>
      </c>
      <c r="O555" s="45" t="s">
        <v>20</v>
      </c>
      <c r="P555" s="45" t="s">
        <v>20</v>
      </c>
      <c r="Q555" s="45">
        <v>480000000</v>
      </c>
      <c r="R555" s="45">
        <v>3.53</v>
      </c>
      <c r="S555" s="44">
        <v>0.4</v>
      </c>
      <c r="T555" s="44">
        <v>5.97</v>
      </c>
      <c r="U555" s="44" t="s">
        <v>20</v>
      </c>
      <c r="V555" s="44" t="s">
        <v>20</v>
      </c>
      <c r="W555" s="45">
        <v>200000000</v>
      </c>
      <c r="X555" s="17">
        <v>5</v>
      </c>
    </row>
    <row r="556" spans="1:35" x14ac:dyDescent="0.3">
      <c r="A556" s="53" t="s">
        <v>360</v>
      </c>
      <c r="B556" s="68"/>
      <c r="C556" s="39">
        <v>0.26</v>
      </c>
      <c r="D556" s="39" t="s">
        <v>20</v>
      </c>
      <c r="E556" s="39" t="s">
        <v>20</v>
      </c>
      <c r="F556" s="39" t="s">
        <v>20</v>
      </c>
      <c r="G556" s="39" t="s">
        <v>20</v>
      </c>
      <c r="H556" s="39" t="s">
        <v>20</v>
      </c>
      <c r="I556" s="39" t="s">
        <v>20</v>
      </c>
      <c r="J556" s="39" t="s">
        <v>20</v>
      </c>
      <c r="K556" s="39" t="s">
        <v>20</v>
      </c>
      <c r="L556" s="39" t="s">
        <v>20</v>
      </c>
      <c r="M556" s="40" t="s">
        <v>20</v>
      </c>
      <c r="N556" s="40" t="s">
        <v>20</v>
      </c>
      <c r="O556" s="40" t="s">
        <v>20</v>
      </c>
      <c r="P556" s="40" t="s">
        <v>20</v>
      </c>
      <c r="Q556" s="40">
        <v>153757693.69999999</v>
      </c>
      <c r="R556" s="40">
        <v>5.95</v>
      </c>
      <c r="S556" s="39">
        <v>1.33</v>
      </c>
      <c r="T556" s="39">
        <v>0.08</v>
      </c>
      <c r="U556" s="39" t="s">
        <v>20</v>
      </c>
      <c r="V556" s="39" t="s">
        <v>20</v>
      </c>
      <c r="W556" s="40">
        <v>1541400232</v>
      </c>
      <c r="X556" s="42">
        <v>1</v>
      </c>
    </row>
    <row r="557" spans="1:35" x14ac:dyDescent="0.3">
      <c r="A557" s="54" t="s">
        <v>375</v>
      </c>
      <c r="B557" s="67"/>
      <c r="C557" s="44">
        <v>1.85</v>
      </c>
      <c r="D557" s="44" t="s">
        <v>20</v>
      </c>
      <c r="E557" s="44" t="s">
        <v>20</v>
      </c>
      <c r="F557" s="44" t="s">
        <v>20</v>
      </c>
      <c r="G557" s="44" t="s">
        <v>20</v>
      </c>
      <c r="H557" s="44" t="s">
        <v>20</v>
      </c>
      <c r="I557" s="44" t="s">
        <v>20</v>
      </c>
      <c r="J557" s="44" t="s">
        <v>20</v>
      </c>
      <c r="K557" s="44" t="s">
        <v>20</v>
      </c>
      <c r="L557" s="44" t="s">
        <v>20</v>
      </c>
      <c r="M557" s="45" t="s">
        <v>20</v>
      </c>
      <c r="N557" s="45" t="s">
        <v>20</v>
      </c>
      <c r="O557" s="45" t="s">
        <v>20</v>
      </c>
      <c r="P557" s="45" t="s">
        <v>20</v>
      </c>
      <c r="Q557" s="45">
        <v>44400000</v>
      </c>
      <c r="R557" s="45">
        <v>0.3</v>
      </c>
      <c r="S557" s="44">
        <v>0.11</v>
      </c>
      <c r="T557" s="44">
        <v>8.52</v>
      </c>
      <c r="U557" s="44" t="s">
        <v>20</v>
      </c>
      <c r="V557" s="44" t="s">
        <v>20</v>
      </c>
      <c r="W557" s="45">
        <v>46844916</v>
      </c>
      <c r="X557" s="17">
        <v>10</v>
      </c>
    </row>
    <row r="558" spans="1:35" x14ac:dyDescent="0.3">
      <c r="A558" s="53" t="s">
        <v>640</v>
      </c>
      <c r="B558" s="68"/>
      <c r="C558" s="39">
        <v>5</v>
      </c>
      <c r="D558" s="39" t="s">
        <v>20</v>
      </c>
      <c r="E558" s="39" t="s">
        <v>20</v>
      </c>
      <c r="F558" s="39" t="s">
        <v>20</v>
      </c>
      <c r="G558" s="39" t="s">
        <v>20</v>
      </c>
      <c r="H558" s="39" t="s">
        <v>20</v>
      </c>
      <c r="I558" s="39" t="s">
        <v>20</v>
      </c>
      <c r="J558" s="39" t="s">
        <v>20</v>
      </c>
      <c r="K558" s="39" t="s">
        <v>20</v>
      </c>
      <c r="L558" s="39" t="s">
        <v>20</v>
      </c>
      <c r="M558" s="40" t="s">
        <v>20</v>
      </c>
      <c r="N558" s="40" t="s">
        <v>20</v>
      </c>
      <c r="O558" s="40" t="s">
        <v>20</v>
      </c>
      <c r="P558" s="40" t="s">
        <v>20</v>
      </c>
      <c r="Q558" s="40">
        <v>50667750</v>
      </c>
      <c r="R558" s="40" t="s">
        <v>21</v>
      </c>
      <c r="S558" s="39" t="s">
        <v>21</v>
      </c>
      <c r="T558" s="39">
        <v>-109.41</v>
      </c>
      <c r="U558" s="39" t="s">
        <v>20</v>
      </c>
      <c r="V558" s="39" t="s">
        <v>20</v>
      </c>
      <c r="W558" s="40">
        <v>26135867</v>
      </c>
      <c r="X558" s="42">
        <v>10</v>
      </c>
    </row>
    <row r="559" spans="1:35" x14ac:dyDescent="0.3">
      <c r="A559" s="54" t="s">
        <v>466</v>
      </c>
      <c r="B559" s="67"/>
      <c r="C559" s="44">
        <v>0.7</v>
      </c>
      <c r="D559" s="44" t="s">
        <v>20</v>
      </c>
      <c r="E559" s="44" t="s">
        <v>20</v>
      </c>
      <c r="F559" s="44" t="s">
        <v>20</v>
      </c>
      <c r="G559" s="44" t="s">
        <v>20</v>
      </c>
      <c r="H559" s="44" t="s">
        <v>20</v>
      </c>
      <c r="I559" s="44" t="s">
        <v>20</v>
      </c>
      <c r="J559" s="44" t="s">
        <v>20</v>
      </c>
      <c r="K559" s="44" t="s">
        <v>20</v>
      </c>
      <c r="L559" s="44" t="s">
        <v>20</v>
      </c>
      <c r="M559" s="45" t="s">
        <v>20</v>
      </c>
      <c r="N559" s="45" t="s">
        <v>20</v>
      </c>
      <c r="O559" s="45" t="s">
        <v>20</v>
      </c>
      <c r="P559" s="45" t="s">
        <v>20</v>
      </c>
      <c r="Q559" s="45">
        <v>56630000</v>
      </c>
      <c r="R559" s="45" t="s">
        <v>21</v>
      </c>
      <c r="S559" s="44">
        <v>0.03</v>
      </c>
      <c r="T559" s="44">
        <v>0.61</v>
      </c>
      <c r="U559" s="44" t="s">
        <v>20</v>
      </c>
      <c r="V559" s="44" t="s">
        <v>20</v>
      </c>
      <c r="W559" s="45">
        <v>2816465918</v>
      </c>
      <c r="X559" s="17">
        <v>1</v>
      </c>
    </row>
    <row r="560" spans="1:35" x14ac:dyDescent="0.3">
      <c r="A560" s="53" t="s">
        <v>641</v>
      </c>
      <c r="B560" s="68"/>
      <c r="C560" s="39">
        <v>1.72</v>
      </c>
      <c r="D560" s="39" t="s">
        <v>20</v>
      </c>
      <c r="E560" s="39" t="s">
        <v>20</v>
      </c>
      <c r="F560" s="39" t="s">
        <v>20</v>
      </c>
      <c r="G560" s="39" t="s">
        <v>20</v>
      </c>
      <c r="H560" s="39" t="s">
        <v>20</v>
      </c>
      <c r="I560" s="39" t="s">
        <v>20</v>
      </c>
      <c r="J560" s="39" t="s">
        <v>20</v>
      </c>
      <c r="K560" s="39" t="s">
        <v>20</v>
      </c>
      <c r="L560" s="39" t="s">
        <v>20</v>
      </c>
      <c r="M560" s="40" t="s">
        <v>20</v>
      </c>
      <c r="N560" s="40" t="s">
        <v>20</v>
      </c>
      <c r="O560" s="40" t="s">
        <v>20</v>
      </c>
      <c r="P560" s="40" t="s">
        <v>20</v>
      </c>
      <c r="Q560" s="40">
        <v>135081985.36000001</v>
      </c>
      <c r="R560" s="40">
        <v>0.49</v>
      </c>
      <c r="S560" s="39">
        <v>7.0000000000000007E-2</v>
      </c>
      <c r="T560" s="39">
        <v>25.98</v>
      </c>
      <c r="U560" s="39">
        <v>58.14</v>
      </c>
      <c r="V560" s="39" t="s">
        <v>20</v>
      </c>
      <c r="W560" s="40">
        <v>78536038</v>
      </c>
      <c r="X560" s="42">
        <v>10</v>
      </c>
    </row>
    <row r="561" spans="1:24" x14ac:dyDescent="0.3">
      <c r="A561" s="54" t="s">
        <v>642</v>
      </c>
      <c r="B561" s="67"/>
      <c r="C561" s="44">
        <v>2.14</v>
      </c>
      <c r="D561" s="44" t="s">
        <v>20</v>
      </c>
      <c r="E561" s="44" t="s">
        <v>20</v>
      </c>
      <c r="F561" s="44" t="s">
        <v>20</v>
      </c>
      <c r="G561" s="44" t="s">
        <v>20</v>
      </c>
      <c r="H561" s="44" t="s">
        <v>20</v>
      </c>
      <c r="I561" s="44" t="s">
        <v>20</v>
      </c>
      <c r="J561" s="44" t="s">
        <v>20</v>
      </c>
      <c r="K561" s="44" t="s">
        <v>20</v>
      </c>
      <c r="L561" s="44" t="s">
        <v>20</v>
      </c>
      <c r="M561" s="45" t="s">
        <v>20</v>
      </c>
      <c r="N561" s="45" t="s">
        <v>20</v>
      </c>
      <c r="O561" s="45" t="s">
        <v>20</v>
      </c>
      <c r="P561" s="45" t="s">
        <v>20</v>
      </c>
      <c r="Q561" s="45">
        <v>449400000</v>
      </c>
      <c r="R561" s="45" t="s">
        <v>21</v>
      </c>
      <c r="S561" s="44" t="s">
        <v>21</v>
      </c>
      <c r="T561" s="44">
        <v>-0.18</v>
      </c>
      <c r="U561" s="44" t="s">
        <v>20</v>
      </c>
      <c r="V561" s="44" t="s">
        <v>20</v>
      </c>
      <c r="W561" s="45">
        <v>315000000</v>
      </c>
      <c r="X561" s="17">
        <v>0.65</v>
      </c>
    </row>
    <row r="562" spans="1:24" x14ac:dyDescent="0.3">
      <c r="A562" s="55" t="s">
        <v>521</v>
      </c>
      <c r="B562" s="70"/>
      <c r="C562" s="56">
        <v>4</v>
      </c>
      <c r="D562" s="56" t="s">
        <v>20</v>
      </c>
      <c r="E562" s="56" t="s">
        <v>20</v>
      </c>
      <c r="F562" s="56" t="s">
        <v>20</v>
      </c>
      <c r="G562" s="56" t="s">
        <v>20</v>
      </c>
      <c r="H562" s="56" t="s">
        <v>20</v>
      </c>
      <c r="I562" s="56" t="s">
        <v>20</v>
      </c>
      <c r="J562" s="56" t="s">
        <v>20</v>
      </c>
      <c r="K562" s="56" t="s">
        <v>20</v>
      </c>
      <c r="L562" s="56" t="s">
        <v>20</v>
      </c>
      <c r="M562" s="57" t="s">
        <v>20</v>
      </c>
      <c r="N562" s="57" t="s">
        <v>20</v>
      </c>
      <c r="O562" s="57" t="s">
        <v>20</v>
      </c>
      <c r="P562" s="57" t="s">
        <v>20</v>
      </c>
      <c r="Q562" s="57">
        <v>207997116</v>
      </c>
      <c r="R562" s="57" t="s">
        <v>21</v>
      </c>
      <c r="S562" s="56">
        <v>0.27</v>
      </c>
      <c r="T562" s="56">
        <v>0.95</v>
      </c>
      <c r="U562" s="56" t="s">
        <v>20</v>
      </c>
      <c r="V562" s="56" t="s">
        <v>20</v>
      </c>
      <c r="W562" s="57">
        <v>799325574</v>
      </c>
      <c r="X562" s="18">
        <v>5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93"/>
  <sheetViews>
    <sheetView topLeftCell="A398" workbookViewId="0">
      <selection activeCell="C419" sqref="C419"/>
    </sheetView>
  </sheetViews>
  <sheetFormatPr defaultRowHeight="14" x14ac:dyDescent="0.3"/>
  <cols>
    <col min="1" max="1" width="12.19921875" customWidth="1"/>
    <col min="3" max="9" width="19.09765625" customWidth="1"/>
  </cols>
  <sheetData>
    <row r="1" spans="1:19" ht="55.25" x14ac:dyDescent="0.3">
      <c r="A1" s="82" t="s">
        <v>0</v>
      </c>
      <c r="B1" s="28" t="s">
        <v>540</v>
      </c>
      <c r="C1" s="28" t="s">
        <v>541</v>
      </c>
      <c r="D1" s="29" t="s">
        <v>542</v>
      </c>
      <c r="E1" s="30" t="s">
        <v>554</v>
      </c>
      <c r="F1" s="30" t="s">
        <v>555</v>
      </c>
      <c r="G1" s="30" t="s">
        <v>556</v>
      </c>
      <c r="H1" s="30" t="s">
        <v>557</v>
      </c>
      <c r="I1" s="30" t="s">
        <v>558</v>
      </c>
      <c r="J1" s="30" t="s">
        <v>559</v>
      </c>
      <c r="K1" s="30" t="s">
        <v>560</v>
      </c>
      <c r="L1" s="30" t="s">
        <v>561</v>
      </c>
      <c r="M1" s="30" t="s">
        <v>562</v>
      </c>
      <c r="N1" s="76" t="s">
        <v>563</v>
      </c>
      <c r="O1" s="30" t="s">
        <v>564</v>
      </c>
      <c r="P1" s="80" t="s">
        <v>565</v>
      </c>
    </row>
    <row r="2" spans="1:19" ht="14.4" customHeight="1" x14ac:dyDescent="0.3">
      <c r="A2" s="61" t="s">
        <v>626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S2" t="str">
        <f t="shared" ref="S2:S65" si="0">TRIM(SUBSTITUTE(A2,CHAR(42),""))</f>
        <v>Agro &amp; Food Industry</v>
      </c>
    </row>
    <row r="3" spans="1:19" x14ac:dyDescent="0.3">
      <c r="A3" s="98" t="s">
        <v>571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S3" t="str">
        <f t="shared" si="0"/>
        <v>--  Agribusiness</v>
      </c>
    </row>
    <row r="4" spans="1:19" ht="14.4" x14ac:dyDescent="0.3">
      <c r="A4" s="38" t="s">
        <v>47</v>
      </c>
      <c r="B4" s="74" t="s">
        <v>651</v>
      </c>
      <c r="C4" s="77">
        <v>41364</v>
      </c>
      <c r="D4" s="41">
        <v>6855004</v>
      </c>
      <c r="E4" s="41">
        <v>4799580</v>
      </c>
      <c r="F4" s="41">
        <v>361820</v>
      </c>
      <c r="G4" s="41">
        <v>2055424</v>
      </c>
      <c r="H4" s="41">
        <v>2639681</v>
      </c>
      <c r="I4" s="41">
        <v>-51186</v>
      </c>
      <c r="J4" s="72">
        <v>-0.14000000000000001</v>
      </c>
      <c r="K4" s="72">
        <v>2.34</v>
      </c>
      <c r="L4" s="72">
        <v>-1.94</v>
      </c>
      <c r="M4" s="72">
        <v>2.5</v>
      </c>
      <c r="N4" s="72">
        <v>-2.0099999999999998</v>
      </c>
      <c r="O4" s="72">
        <v>3.9</v>
      </c>
      <c r="P4" s="42">
        <v>1.7</v>
      </c>
      <c r="S4" t="str">
        <f>TRIM(SUBSTITUTE(A4,CHAR(42),""))</f>
        <v>ASIAN</v>
      </c>
    </row>
    <row r="5" spans="1:19" ht="14.4" x14ac:dyDescent="0.3">
      <c r="A5" s="43" t="s">
        <v>91</v>
      </c>
      <c r="B5" s="81" t="s">
        <v>651</v>
      </c>
      <c r="C5" s="78">
        <v>41364</v>
      </c>
      <c r="D5" s="46">
        <v>1820050</v>
      </c>
      <c r="E5" s="46">
        <v>416176</v>
      </c>
      <c r="F5" s="46">
        <v>75000</v>
      </c>
      <c r="G5" s="46">
        <v>1403800</v>
      </c>
      <c r="H5" s="46">
        <v>849920</v>
      </c>
      <c r="I5" s="46">
        <v>30436</v>
      </c>
      <c r="J5" s="73">
        <v>4.0599999999999996</v>
      </c>
      <c r="K5" s="73">
        <v>0.3</v>
      </c>
      <c r="L5" s="73">
        <v>3.58</v>
      </c>
      <c r="M5" s="73">
        <v>11.97</v>
      </c>
      <c r="N5" s="73">
        <v>11.42</v>
      </c>
      <c r="O5" s="73">
        <v>10.02</v>
      </c>
      <c r="P5" s="17">
        <v>2.06</v>
      </c>
      <c r="S5" t="str">
        <f t="shared" si="0"/>
        <v>CHOTI</v>
      </c>
    </row>
    <row r="6" spans="1:19" ht="14.4" x14ac:dyDescent="0.3">
      <c r="A6" s="38" t="s">
        <v>97</v>
      </c>
      <c r="B6" s="74" t="s">
        <v>651</v>
      </c>
      <c r="C6" s="77">
        <v>41364</v>
      </c>
      <c r="D6" s="41">
        <v>1452264</v>
      </c>
      <c r="E6" s="41">
        <v>127741</v>
      </c>
      <c r="F6" s="41">
        <v>381146</v>
      </c>
      <c r="G6" s="41">
        <v>1324523</v>
      </c>
      <c r="H6" s="41">
        <v>322454</v>
      </c>
      <c r="I6" s="41">
        <v>25859</v>
      </c>
      <c r="J6" s="72">
        <v>7.0000000000000007E-2</v>
      </c>
      <c r="K6" s="72">
        <v>0.1</v>
      </c>
      <c r="L6" s="72">
        <v>8.02</v>
      </c>
      <c r="M6" s="72">
        <v>15.09</v>
      </c>
      <c r="N6" s="72">
        <v>13.82</v>
      </c>
      <c r="O6" s="72">
        <v>3.93</v>
      </c>
      <c r="P6" s="42">
        <v>1.1100000000000001</v>
      </c>
      <c r="S6" t="str">
        <f t="shared" si="0"/>
        <v>CM</v>
      </c>
    </row>
    <row r="7" spans="1:19" ht="14.4" x14ac:dyDescent="0.3">
      <c r="A7" s="43" t="s">
        <v>104</v>
      </c>
      <c r="B7" s="81" t="s">
        <v>651</v>
      </c>
      <c r="C7" s="78">
        <v>41364</v>
      </c>
      <c r="D7" s="46">
        <v>2920853</v>
      </c>
      <c r="E7" s="46">
        <v>1454127</v>
      </c>
      <c r="F7" s="46">
        <v>560568</v>
      </c>
      <c r="G7" s="46">
        <v>1466726</v>
      </c>
      <c r="H7" s="46">
        <v>932057</v>
      </c>
      <c r="I7" s="46">
        <v>-13007</v>
      </c>
      <c r="J7" s="73">
        <v>-0.02</v>
      </c>
      <c r="K7" s="73">
        <v>0.99</v>
      </c>
      <c r="L7" s="73">
        <v>-1.4</v>
      </c>
      <c r="M7" s="73">
        <v>-0.98</v>
      </c>
      <c r="N7" s="73">
        <v>-4.29</v>
      </c>
      <c r="O7" s="73">
        <v>2.35</v>
      </c>
      <c r="P7" s="17">
        <v>1.32</v>
      </c>
      <c r="S7" t="str">
        <f t="shared" si="0"/>
        <v>CPI</v>
      </c>
    </row>
    <row r="8" spans="1:19" ht="14.4" x14ac:dyDescent="0.3">
      <c r="A8" s="38" t="s">
        <v>131</v>
      </c>
      <c r="B8" s="74" t="s">
        <v>651</v>
      </c>
      <c r="C8" s="77">
        <v>41364</v>
      </c>
      <c r="D8" s="41">
        <v>1545988.52</v>
      </c>
      <c r="E8" s="41">
        <v>2918.98</v>
      </c>
      <c r="F8" s="41">
        <v>2780000</v>
      </c>
      <c r="G8" s="41">
        <v>1543069.54</v>
      </c>
      <c r="H8" s="41">
        <v>9120.4599999999991</v>
      </c>
      <c r="I8" s="41">
        <v>1539.45</v>
      </c>
      <c r="J8" s="72">
        <v>0</v>
      </c>
      <c r="K8" s="72">
        <v>0</v>
      </c>
      <c r="L8" s="72">
        <v>16.88</v>
      </c>
      <c r="M8" s="72">
        <v>4.33</v>
      </c>
      <c r="N8" s="72">
        <v>4.33</v>
      </c>
      <c r="O8" s="72">
        <v>0.19</v>
      </c>
      <c r="P8" s="42">
        <v>7.0000000000000007E-2</v>
      </c>
      <c r="S8" t="str">
        <f t="shared" si="0"/>
        <v>EE</v>
      </c>
    </row>
    <row r="9" spans="1:19" ht="14.4" x14ac:dyDescent="0.3">
      <c r="A9" s="43" t="s">
        <v>152</v>
      </c>
      <c r="B9" s="81" t="s">
        <v>651</v>
      </c>
      <c r="C9" s="78">
        <v>41364</v>
      </c>
      <c r="D9" s="46">
        <v>12849085</v>
      </c>
      <c r="E9" s="46">
        <v>6804609</v>
      </c>
      <c r="F9" s="46">
        <v>1253821</v>
      </c>
      <c r="G9" s="46">
        <v>5969519</v>
      </c>
      <c r="H9" s="46">
        <v>3968131</v>
      </c>
      <c r="I9" s="46">
        <v>129533</v>
      </c>
      <c r="J9" s="73">
        <v>0.1</v>
      </c>
      <c r="K9" s="73">
        <v>1.1399999999999999</v>
      </c>
      <c r="L9" s="73">
        <v>3.26</v>
      </c>
      <c r="M9" s="73">
        <v>3.27</v>
      </c>
      <c r="N9" s="73">
        <v>3.1</v>
      </c>
      <c r="O9" s="73">
        <v>3.06</v>
      </c>
      <c r="P9" s="17">
        <v>1.4</v>
      </c>
      <c r="S9" t="str">
        <f t="shared" si="0"/>
        <v>GFPT</v>
      </c>
    </row>
    <row r="10" spans="1:19" ht="14.4" x14ac:dyDescent="0.3">
      <c r="A10" s="38" t="s">
        <v>212</v>
      </c>
      <c r="B10" s="74" t="s">
        <v>651</v>
      </c>
      <c r="C10" s="77">
        <v>41364</v>
      </c>
      <c r="D10" s="41">
        <v>2433212</v>
      </c>
      <c r="E10" s="41">
        <v>280686</v>
      </c>
      <c r="F10" s="41">
        <v>773630</v>
      </c>
      <c r="G10" s="41">
        <v>2130424</v>
      </c>
      <c r="H10" s="41">
        <v>908740</v>
      </c>
      <c r="I10" s="41">
        <v>21104</v>
      </c>
      <c r="J10" s="72">
        <v>0.03</v>
      </c>
      <c r="K10" s="72">
        <v>0.13</v>
      </c>
      <c r="L10" s="72">
        <v>2.3199999999999998</v>
      </c>
      <c r="M10" s="72">
        <v>9.51</v>
      </c>
      <c r="N10" s="72">
        <v>9.14</v>
      </c>
      <c r="O10" s="72">
        <v>5.31</v>
      </c>
      <c r="P10" s="42">
        <v>1.61</v>
      </c>
      <c r="S10" t="str">
        <f t="shared" si="0"/>
        <v>LEE</v>
      </c>
    </row>
    <row r="11" spans="1:19" ht="14.4" x14ac:dyDescent="0.3">
      <c r="A11" s="43" t="s">
        <v>302</v>
      </c>
      <c r="B11" s="81" t="s">
        <v>651</v>
      </c>
      <c r="C11" s="78">
        <v>41364</v>
      </c>
      <c r="D11" s="46">
        <v>3453975</v>
      </c>
      <c r="E11" s="46">
        <v>1851695</v>
      </c>
      <c r="F11" s="46">
        <v>330000</v>
      </c>
      <c r="G11" s="46">
        <v>1602280</v>
      </c>
      <c r="H11" s="46">
        <v>1030785</v>
      </c>
      <c r="I11" s="46">
        <v>-79124</v>
      </c>
      <c r="J11" s="73">
        <v>-2.5299999999999998</v>
      </c>
      <c r="K11" s="73">
        <v>1.1599999999999999</v>
      </c>
      <c r="L11" s="73">
        <v>-7.68</v>
      </c>
      <c r="M11" s="73">
        <v>-4.3899999999999997</v>
      </c>
      <c r="N11" s="73">
        <v>-12.27</v>
      </c>
      <c r="O11" s="73">
        <v>3.25</v>
      </c>
      <c r="P11" s="17">
        <v>1.78</v>
      </c>
      <c r="S11" t="str">
        <f t="shared" si="0"/>
        <v>PPC</v>
      </c>
    </row>
    <row r="12" spans="1:19" ht="14.4" x14ac:dyDescent="0.3">
      <c r="A12" s="38" t="s">
        <v>397</v>
      </c>
      <c r="B12" s="74" t="s">
        <v>651</v>
      </c>
      <c r="C12" s="77">
        <v>41364</v>
      </c>
      <c r="D12" s="41">
        <v>40201386.350000001</v>
      </c>
      <c r="E12" s="41">
        <v>20571747.949999999</v>
      </c>
      <c r="F12" s="41">
        <v>1280000</v>
      </c>
      <c r="G12" s="41">
        <v>19547077.539999999</v>
      </c>
      <c r="H12" s="41">
        <v>25080033.149999999</v>
      </c>
      <c r="I12" s="41">
        <v>850094.01</v>
      </c>
      <c r="J12" s="72">
        <v>0.66</v>
      </c>
      <c r="K12" s="72">
        <v>1.05</v>
      </c>
      <c r="L12" s="72">
        <v>3.39</v>
      </c>
      <c r="M12" s="72">
        <v>6.76</v>
      </c>
      <c r="N12" s="72">
        <v>9.6999999999999993</v>
      </c>
      <c r="O12" s="72">
        <v>10.67</v>
      </c>
      <c r="P12" s="42">
        <v>2.41</v>
      </c>
      <c r="S12" t="str">
        <f t="shared" si="0"/>
        <v>STA</v>
      </c>
    </row>
    <row r="13" spans="1:19" ht="14.4" x14ac:dyDescent="0.3">
      <c r="A13" s="43" t="s">
        <v>449</v>
      </c>
      <c r="B13" s="81" t="s">
        <v>651</v>
      </c>
      <c r="C13" s="78">
        <v>41364</v>
      </c>
      <c r="D13" s="46">
        <v>1834814</v>
      </c>
      <c r="E13" s="46">
        <v>467086</v>
      </c>
      <c r="F13" s="46">
        <v>433957</v>
      </c>
      <c r="G13" s="46">
        <v>1366593</v>
      </c>
      <c r="H13" s="46">
        <v>593639</v>
      </c>
      <c r="I13" s="46">
        <v>4586</v>
      </c>
      <c r="J13" s="73">
        <v>0.01</v>
      </c>
      <c r="K13" s="73">
        <v>0.34</v>
      </c>
      <c r="L13" s="73">
        <v>0.77</v>
      </c>
      <c r="M13" s="73">
        <v>11.68</v>
      </c>
      <c r="N13" s="73">
        <v>10.79</v>
      </c>
      <c r="O13" s="73">
        <v>4.8600000000000003</v>
      </c>
      <c r="P13" s="17">
        <v>1.81</v>
      </c>
      <c r="S13" t="str">
        <f t="shared" si="0"/>
        <v>TLUXE</v>
      </c>
    </row>
    <row r="14" spans="1:19" ht="14.4" x14ac:dyDescent="0.3">
      <c r="A14" s="38" t="s">
        <v>469</v>
      </c>
      <c r="B14" s="74" t="s">
        <v>651</v>
      </c>
      <c r="C14" s="77">
        <v>41364</v>
      </c>
      <c r="D14" s="41">
        <v>474139</v>
      </c>
      <c r="E14" s="41">
        <v>698654</v>
      </c>
      <c r="F14" s="41">
        <v>60119</v>
      </c>
      <c r="G14" s="41">
        <v>-224515</v>
      </c>
      <c r="H14" s="41">
        <v>230320</v>
      </c>
      <c r="I14" s="41">
        <v>-13363</v>
      </c>
      <c r="J14" s="72">
        <v>-0.11</v>
      </c>
      <c r="K14" s="72" t="s">
        <v>21</v>
      </c>
      <c r="L14" s="72">
        <v>-5.8</v>
      </c>
      <c r="M14" s="72">
        <v>4.67</v>
      </c>
      <c r="N14" s="72" t="s">
        <v>21</v>
      </c>
      <c r="O14" s="72">
        <v>4.0999999999999996</v>
      </c>
      <c r="P14" s="42">
        <v>1.99</v>
      </c>
      <c r="S14" t="str">
        <f t="shared" si="0"/>
        <v>TRS</v>
      </c>
    </row>
    <row r="15" spans="1:19" ht="14.4" x14ac:dyDescent="0.3">
      <c r="A15" s="43" t="s">
        <v>471</v>
      </c>
      <c r="B15" s="81" t="s">
        <v>651</v>
      </c>
      <c r="C15" s="78">
        <v>41364</v>
      </c>
      <c r="D15" s="46">
        <v>7148903</v>
      </c>
      <c r="E15" s="46">
        <v>5641635</v>
      </c>
      <c r="F15" s="46">
        <v>681454</v>
      </c>
      <c r="G15" s="46">
        <v>1500100</v>
      </c>
      <c r="H15" s="46">
        <v>4068415</v>
      </c>
      <c r="I15" s="46">
        <v>41241</v>
      </c>
      <c r="J15" s="73">
        <v>0.06</v>
      </c>
      <c r="K15" s="73">
        <v>3.76</v>
      </c>
      <c r="L15" s="73">
        <v>1.01</v>
      </c>
      <c r="M15" s="73">
        <v>0.72</v>
      </c>
      <c r="N15" s="73">
        <v>-12.99</v>
      </c>
      <c r="O15" s="73">
        <v>7.56</v>
      </c>
      <c r="P15" s="17">
        <v>2.35</v>
      </c>
      <c r="S15" t="str">
        <f t="shared" si="0"/>
        <v>TRUBB</v>
      </c>
    </row>
    <row r="16" spans="1:19" ht="14.4" x14ac:dyDescent="0.3">
      <c r="A16" s="38" t="s">
        <v>501</v>
      </c>
      <c r="B16" s="74" t="s">
        <v>651</v>
      </c>
      <c r="C16" s="77">
        <v>41364</v>
      </c>
      <c r="D16" s="41">
        <v>1286201</v>
      </c>
      <c r="E16" s="41">
        <v>134078</v>
      </c>
      <c r="F16" s="41">
        <v>324050</v>
      </c>
      <c r="G16" s="41">
        <v>1152123</v>
      </c>
      <c r="H16" s="41">
        <v>392254</v>
      </c>
      <c r="I16" s="41">
        <v>108631</v>
      </c>
      <c r="J16" s="72">
        <v>0.34</v>
      </c>
      <c r="K16" s="72">
        <v>0.12</v>
      </c>
      <c r="L16" s="72">
        <v>27.69</v>
      </c>
      <c r="M16" s="72">
        <v>32.39</v>
      </c>
      <c r="N16" s="72">
        <v>28.99</v>
      </c>
      <c r="O16" s="72">
        <v>2.14</v>
      </c>
      <c r="P16" s="42">
        <v>1.25</v>
      </c>
      <c r="S16" t="str">
        <f t="shared" si="0"/>
        <v>UPOIC</v>
      </c>
    </row>
    <row r="17" spans="1:19" ht="14.4" x14ac:dyDescent="0.3">
      <c r="A17" s="43" t="s">
        <v>507</v>
      </c>
      <c r="B17" s="81" t="s">
        <v>651</v>
      </c>
      <c r="C17" s="78">
        <v>41364</v>
      </c>
      <c r="D17" s="46">
        <v>3844884.35</v>
      </c>
      <c r="E17" s="46">
        <v>466290.54</v>
      </c>
      <c r="F17" s="46">
        <v>470000</v>
      </c>
      <c r="G17" s="46">
        <v>3378593.81</v>
      </c>
      <c r="H17" s="46">
        <v>1680229.57</v>
      </c>
      <c r="I17" s="46">
        <v>296990.96000000002</v>
      </c>
      <c r="J17" s="73">
        <v>0.32</v>
      </c>
      <c r="K17" s="73">
        <v>0.14000000000000001</v>
      </c>
      <c r="L17" s="73">
        <v>17.68</v>
      </c>
      <c r="M17" s="73">
        <v>32.86</v>
      </c>
      <c r="N17" s="73">
        <v>33.18</v>
      </c>
      <c r="O17" s="73">
        <v>5.75</v>
      </c>
      <c r="P17" s="17">
        <v>1.82</v>
      </c>
      <c r="S17" t="str">
        <f t="shared" si="0"/>
        <v>UVAN</v>
      </c>
    </row>
    <row r="18" spans="1:19" x14ac:dyDescent="0.3">
      <c r="A18" s="101" t="s">
        <v>572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3"/>
      <c r="S18" t="str">
        <f t="shared" si="0"/>
        <v>--  Food and Beverage</v>
      </c>
    </row>
    <row r="19" spans="1:19" ht="14.4" x14ac:dyDescent="0.3">
      <c r="A19" s="43" t="s">
        <v>41</v>
      </c>
      <c r="B19" s="81" t="s">
        <v>651</v>
      </c>
      <c r="C19" s="78">
        <v>41364</v>
      </c>
      <c r="D19" s="46">
        <v>999265</v>
      </c>
      <c r="E19" s="46">
        <v>421864</v>
      </c>
      <c r="F19" s="46">
        <v>454674</v>
      </c>
      <c r="G19" s="46">
        <v>561892</v>
      </c>
      <c r="H19" s="46">
        <v>269006</v>
      </c>
      <c r="I19" s="46">
        <v>-19603</v>
      </c>
      <c r="J19" s="73">
        <v>-0.03</v>
      </c>
      <c r="K19" s="73">
        <v>0.75</v>
      </c>
      <c r="L19" s="73">
        <v>-7.29</v>
      </c>
      <c r="M19" s="73">
        <v>3.38</v>
      </c>
      <c r="N19" s="73">
        <v>1.57</v>
      </c>
      <c r="O19" s="73">
        <v>3.08</v>
      </c>
      <c r="P19" s="17">
        <v>1.35</v>
      </c>
      <c r="S19" t="str">
        <f t="shared" si="0"/>
        <v>APURE</v>
      </c>
    </row>
    <row r="20" spans="1:19" ht="14.4" x14ac:dyDescent="0.3">
      <c r="A20" s="38" t="s">
        <v>88</v>
      </c>
      <c r="B20" s="74" t="s">
        <v>651</v>
      </c>
      <c r="C20" s="77">
        <v>41364</v>
      </c>
      <c r="D20" s="41">
        <v>2930712</v>
      </c>
      <c r="E20" s="41">
        <v>1057381</v>
      </c>
      <c r="F20" s="41">
        <v>455820</v>
      </c>
      <c r="G20" s="41">
        <v>1790244</v>
      </c>
      <c r="H20" s="41">
        <v>1363056</v>
      </c>
      <c r="I20" s="41">
        <v>-22170</v>
      </c>
      <c r="J20" s="72">
        <v>-0.05</v>
      </c>
      <c r="K20" s="72">
        <v>0.59</v>
      </c>
      <c r="L20" s="72">
        <v>-1.63</v>
      </c>
      <c r="M20" s="72">
        <v>19.309999999999999</v>
      </c>
      <c r="N20" s="72">
        <v>27.52</v>
      </c>
      <c r="O20" s="72">
        <v>9.1999999999999993</v>
      </c>
      <c r="P20" s="42">
        <v>2.4700000000000002</v>
      </c>
      <c r="S20" t="str">
        <f t="shared" si="0"/>
        <v>CFRESH</v>
      </c>
    </row>
    <row r="21" spans="1:19" ht="14.4" x14ac:dyDescent="0.3">
      <c r="A21" s="43" t="s">
        <v>102</v>
      </c>
      <c r="B21" s="81" t="s">
        <v>651</v>
      </c>
      <c r="C21" s="78">
        <v>41364</v>
      </c>
      <c r="D21" s="46">
        <v>325135848</v>
      </c>
      <c r="E21" s="46">
        <v>206090740</v>
      </c>
      <c r="F21" s="46">
        <v>7742942</v>
      </c>
      <c r="G21" s="46">
        <v>102818154</v>
      </c>
      <c r="H21" s="46">
        <v>91359585</v>
      </c>
      <c r="I21" s="46">
        <v>1026336</v>
      </c>
      <c r="J21" s="73">
        <v>0.14000000000000001</v>
      </c>
      <c r="K21" s="73">
        <v>2</v>
      </c>
      <c r="L21" s="73">
        <v>1.1200000000000001</v>
      </c>
      <c r="M21" s="73">
        <v>6.31</v>
      </c>
      <c r="N21" s="73">
        <v>7.55</v>
      </c>
      <c r="O21" s="73">
        <v>4.67</v>
      </c>
      <c r="P21" s="17">
        <v>1.28</v>
      </c>
      <c r="S21" t="str">
        <f t="shared" si="0"/>
        <v>CPF</v>
      </c>
    </row>
    <row r="22" spans="1:19" ht="14.4" x14ac:dyDescent="0.3">
      <c r="A22" s="38" t="s">
        <v>140</v>
      </c>
      <c r="B22" s="74" t="s">
        <v>651</v>
      </c>
      <c r="C22" s="77">
        <v>41364</v>
      </c>
      <c r="D22" s="41">
        <v>747918</v>
      </c>
      <c r="E22" s="41">
        <v>193143</v>
      </c>
      <c r="F22" s="41">
        <v>150000</v>
      </c>
      <c r="G22" s="41">
        <v>554775</v>
      </c>
      <c r="H22" s="41">
        <v>102169</v>
      </c>
      <c r="I22" s="41">
        <v>5232</v>
      </c>
      <c r="J22" s="72">
        <v>0.35</v>
      </c>
      <c r="K22" s="72">
        <v>0.35</v>
      </c>
      <c r="L22" s="72">
        <v>5.12</v>
      </c>
      <c r="M22" s="72">
        <v>6.96</v>
      </c>
      <c r="N22" s="72">
        <v>7.34</v>
      </c>
      <c r="O22" s="72">
        <v>1.52</v>
      </c>
      <c r="P22" s="42">
        <v>0.82</v>
      </c>
      <c r="S22" t="str">
        <f t="shared" si="0"/>
        <v>F&amp;D</v>
      </c>
    </row>
    <row r="23" spans="1:19" ht="14.4" x14ac:dyDescent="0.3">
      <c r="A23" s="43" t="s">
        <v>169</v>
      </c>
      <c r="B23" s="81" t="s">
        <v>651</v>
      </c>
      <c r="C23" s="78">
        <v>41364</v>
      </c>
      <c r="D23" s="46">
        <v>3142445</v>
      </c>
      <c r="E23" s="46">
        <v>1661656</v>
      </c>
      <c r="F23" s="46">
        <v>199218</v>
      </c>
      <c r="G23" s="46">
        <v>1480787</v>
      </c>
      <c r="H23" s="46">
        <v>1189012</v>
      </c>
      <c r="I23" s="46">
        <v>43489</v>
      </c>
      <c r="J23" s="73">
        <v>0.23</v>
      </c>
      <c r="K23" s="73">
        <v>1.1200000000000001</v>
      </c>
      <c r="L23" s="73">
        <v>3.66</v>
      </c>
      <c r="M23" s="73">
        <v>5.5</v>
      </c>
      <c r="N23" s="73">
        <v>8.49</v>
      </c>
      <c r="O23" s="73">
        <v>2.84</v>
      </c>
      <c r="P23" s="17">
        <v>1.79</v>
      </c>
      <c r="S23" t="str">
        <f t="shared" si="0"/>
        <v>HTC</v>
      </c>
    </row>
    <row r="24" spans="1:19" ht="14.4" x14ac:dyDescent="0.3">
      <c r="A24" s="38" t="s">
        <v>194</v>
      </c>
      <c r="B24" s="74" t="s">
        <v>651</v>
      </c>
      <c r="C24" s="77">
        <v>41364</v>
      </c>
      <c r="D24" s="41">
        <v>5636267</v>
      </c>
      <c r="E24" s="41">
        <v>2026251</v>
      </c>
      <c r="F24" s="41">
        <v>550000</v>
      </c>
      <c r="G24" s="41">
        <v>3610016</v>
      </c>
      <c r="H24" s="41">
        <v>1581807</v>
      </c>
      <c r="I24" s="41">
        <v>309373</v>
      </c>
      <c r="J24" s="72">
        <v>0.59</v>
      </c>
      <c r="K24" s="72">
        <v>0.56000000000000005</v>
      </c>
      <c r="L24" s="72">
        <v>19.559999999999999</v>
      </c>
      <c r="M24" s="72">
        <v>16.73</v>
      </c>
      <c r="N24" s="72">
        <v>23.73</v>
      </c>
      <c r="O24" s="72">
        <v>3.26</v>
      </c>
      <c r="P24" s="42">
        <v>1.1499999999999999</v>
      </c>
      <c r="S24" t="str">
        <f t="shared" si="0"/>
        <v>KBS</v>
      </c>
    </row>
    <row r="25" spans="1:19" ht="14.4" x14ac:dyDescent="0.3">
      <c r="A25" s="43" t="s">
        <v>221</v>
      </c>
      <c r="B25" s="81" t="s">
        <v>651</v>
      </c>
      <c r="C25" s="78">
        <v>41364</v>
      </c>
      <c r="D25" s="46">
        <v>5306377</v>
      </c>
      <c r="E25" s="46">
        <v>2375931</v>
      </c>
      <c r="F25" s="46">
        <v>820000</v>
      </c>
      <c r="G25" s="46">
        <v>2584232</v>
      </c>
      <c r="H25" s="46">
        <v>1837544</v>
      </c>
      <c r="I25" s="46">
        <v>153661</v>
      </c>
      <c r="J25" s="73">
        <v>0.19</v>
      </c>
      <c r="K25" s="73">
        <v>0.92</v>
      </c>
      <c r="L25" s="73">
        <v>8.36</v>
      </c>
      <c r="M25" s="73">
        <v>11.1</v>
      </c>
      <c r="N25" s="73">
        <v>12.87</v>
      </c>
      <c r="O25" s="73">
        <v>3.82</v>
      </c>
      <c r="P25" s="17">
        <v>1.42</v>
      </c>
      <c r="S25" t="str">
        <f t="shared" si="0"/>
        <v>LST</v>
      </c>
    </row>
    <row r="26" spans="1:19" ht="14.4" x14ac:dyDescent="0.3">
      <c r="A26" s="38" t="s">
        <v>230</v>
      </c>
      <c r="B26" s="74" t="s">
        <v>651</v>
      </c>
      <c r="C26" s="77">
        <v>41364</v>
      </c>
      <c r="D26" s="41">
        <v>2730612</v>
      </c>
      <c r="E26" s="41">
        <v>1781082</v>
      </c>
      <c r="F26" s="41">
        <v>140000</v>
      </c>
      <c r="G26" s="41">
        <v>949530</v>
      </c>
      <c r="H26" s="41">
        <v>1440586</v>
      </c>
      <c r="I26" s="41">
        <v>83635</v>
      </c>
      <c r="J26" s="72">
        <v>1.19</v>
      </c>
      <c r="K26" s="72">
        <v>1.88</v>
      </c>
      <c r="L26" s="72">
        <v>5.81</v>
      </c>
      <c r="M26" s="72">
        <v>27.28</v>
      </c>
      <c r="N26" s="72">
        <v>66.459999999999994</v>
      </c>
      <c r="O26" s="72">
        <v>5.52</v>
      </c>
      <c r="P26" s="42">
        <v>2.4300000000000002</v>
      </c>
      <c r="S26" t="str">
        <f t="shared" si="0"/>
        <v>MALEE</v>
      </c>
    </row>
    <row r="27" spans="1:19" ht="14.4" x14ac:dyDescent="0.3">
      <c r="A27" s="43" t="s">
        <v>246</v>
      </c>
      <c r="B27" s="81" t="s">
        <v>651</v>
      </c>
      <c r="C27" s="78">
        <v>41364</v>
      </c>
      <c r="D27" s="46">
        <v>55987604</v>
      </c>
      <c r="E27" s="46">
        <v>32318826</v>
      </c>
      <c r="F27" s="46">
        <v>3752115</v>
      </c>
      <c r="G27" s="46">
        <v>22400103</v>
      </c>
      <c r="H27" s="46">
        <v>9636377</v>
      </c>
      <c r="I27" s="46">
        <v>1409057</v>
      </c>
      <c r="J27" s="73">
        <v>0.38</v>
      </c>
      <c r="K27" s="73">
        <v>1.44</v>
      </c>
      <c r="L27" s="73">
        <v>14.62</v>
      </c>
      <c r="M27" s="73">
        <v>10.51</v>
      </c>
      <c r="N27" s="73">
        <v>18.62</v>
      </c>
      <c r="O27" s="73">
        <v>1.88</v>
      </c>
      <c r="P27" s="17">
        <v>0.69</v>
      </c>
      <c r="S27" t="str">
        <f t="shared" si="0"/>
        <v>MINT</v>
      </c>
    </row>
    <row r="28" spans="1:19" ht="14.4" x14ac:dyDescent="0.3">
      <c r="A28" s="38" t="s">
        <v>281</v>
      </c>
      <c r="B28" s="74" t="s">
        <v>651</v>
      </c>
      <c r="C28" s="77">
        <v>41364</v>
      </c>
      <c r="D28" s="41">
        <v>8209051</v>
      </c>
      <c r="E28" s="41">
        <v>5001591</v>
      </c>
      <c r="F28" s="41">
        <v>375000</v>
      </c>
      <c r="G28" s="41">
        <v>3207460</v>
      </c>
      <c r="H28" s="41">
        <v>2826290</v>
      </c>
      <c r="I28" s="41">
        <v>86272</v>
      </c>
      <c r="J28" s="72">
        <v>0.46</v>
      </c>
      <c r="K28" s="72">
        <v>1.56</v>
      </c>
      <c r="L28" s="72">
        <v>3.05</v>
      </c>
      <c r="M28" s="72">
        <v>6.95</v>
      </c>
      <c r="N28" s="72">
        <v>15.5</v>
      </c>
      <c r="O28" s="72">
        <v>2.77</v>
      </c>
      <c r="P28" s="42">
        <v>1.7</v>
      </c>
      <c r="S28" t="str">
        <f t="shared" si="0"/>
        <v>OISHI</v>
      </c>
    </row>
    <row r="29" spans="1:19" ht="14.4" x14ac:dyDescent="0.3">
      <c r="A29" s="43" t="s">
        <v>289</v>
      </c>
      <c r="B29" s="81" t="s">
        <v>651</v>
      </c>
      <c r="C29" s="78">
        <v>41364</v>
      </c>
      <c r="D29" s="46">
        <v>4825098</v>
      </c>
      <c r="E29" s="46">
        <v>1061878</v>
      </c>
      <c r="F29" s="46">
        <v>450000</v>
      </c>
      <c r="G29" s="46">
        <v>3763220</v>
      </c>
      <c r="H29" s="46">
        <v>1426394</v>
      </c>
      <c r="I29" s="46">
        <v>195452</v>
      </c>
      <c r="J29" s="73">
        <v>0.43</v>
      </c>
      <c r="K29" s="73">
        <v>0.28000000000000003</v>
      </c>
      <c r="L29" s="73">
        <v>13.7</v>
      </c>
      <c r="M29" s="73">
        <v>21.13</v>
      </c>
      <c r="N29" s="73">
        <v>24.72</v>
      </c>
      <c r="O29" s="73">
        <v>2.13</v>
      </c>
      <c r="P29" s="17">
        <v>1.31</v>
      </c>
      <c r="S29" t="str">
        <f t="shared" si="0"/>
        <v>PB</v>
      </c>
    </row>
    <row r="30" spans="1:19" ht="14.4" x14ac:dyDescent="0.3">
      <c r="A30" s="38" t="s">
        <v>303</v>
      </c>
      <c r="B30" s="74" t="s">
        <v>651</v>
      </c>
      <c r="C30" s="77">
        <v>41364</v>
      </c>
      <c r="D30" s="41">
        <v>2882966</v>
      </c>
      <c r="E30" s="41">
        <v>343121</v>
      </c>
      <c r="F30" s="41">
        <v>120000</v>
      </c>
      <c r="G30" s="41">
        <v>2539845</v>
      </c>
      <c r="H30" s="41">
        <v>410685</v>
      </c>
      <c r="I30" s="41">
        <v>89188</v>
      </c>
      <c r="J30" s="72">
        <v>0.74</v>
      </c>
      <c r="K30" s="72">
        <v>0.14000000000000001</v>
      </c>
      <c r="L30" s="72">
        <v>21.72</v>
      </c>
      <c r="M30" s="72">
        <v>16.37</v>
      </c>
      <c r="N30" s="72">
        <v>17.760000000000002</v>
      </c>
      <c r="O30" s="72">
        <v>2.0099999999999998</v>
      </c>
      <c r="P30" s="42">
        <v>0.67</v>
      </c>
      <c r="S30" t="str">
        <f t="shared" si="0"/>
        <v>PR</v>
      </c>
    </row>
    <row r="31" spans="1:19" ht="14.4" x14ac:dyDescent="0.3">
      <c r="A31" s="43" t="s">
        <v>343</v>
      </c>
      <c r="B31" s="81" t="s">
        <v>651</v>
      </c>
      <c r="C31" s="78">
        <v>41364</v>
      </c>
      <c r="D31" s="46">
        <v>2952080</v>
      </c>
      <c r="E31" s="46">
        <v>324324</v>
      </c>
      <c r="F31" s="46">
        <v>360000</v>
      </c>
      <c r="G31" s="46">
        <v>2627756</v>
      </c>
      <c r="H31" s="46">
        <v>698810</v>
      </c>
      <c r="I31" s="46">
        <v>139042</v>
      </c>
      <c r="J31" s="73">
        <v>0.39</v>
      </c>
      <c r="K31" s="73">
        <v>0.12</v>
      </c>
      <c r="L31" s="73">
        <v>19.899999999999999</v>
      </c>
      <c r="M31" s="73">
        <v>23.75</v>
      </c>
      <c r="N31" s="73">
        <v>20.89</v>
      </c>
      <c r="O31" s="73">
        <v>2.4300000000000002</v>
      </c>
      <c r="P31" s="17">
        <v>0.91</v>
      </c>
      <c r="S31" t="str">
        <f t="shared" si="0"/>
        <v>SAUCE</v>
      </c>
    </row>
    <row r="32" spans="1:19" ht="14.4" x14ac:dyDescent="0.3">
      <c r="A32" s="38" t="s">
        <v>359</v>
      </c>
      <c r="B32" s="74" t="s">
        <v>651</v>
      </c>
      <c r="C32" s="77">
        <v>41364</v>
      </c>
      <c r="D32" s="41">
        <v>2941779</v>
      </c>
      <c r="E32" s="41">
        <v>621847</v>
      </c>
      <c r="F32" s="41">
        <v>210000</v>
      </c>
      <c r="G32" s="41">
        <v>2319932</v>
      </c>
      <c r="H32" s="41">
        <v>560739</v>
      </c>
      <c r="I32" s="41">
        <v>-24540</v>
      </c>
      <c r="J32" s="72">
        <v>-1.17</v>
      </c>
      <c r="K32" s="72">
        <v>0.27</v>
      </c>
      <c r="L32" s="72">
        <v>-4.38</v>
      </c>
      <c r="M32" s="72">
        <v>-0.73</v>
      </c>
      <c r="N32" s="72">
        <v>-3.48</v>
      </c>
      <c r="O32" s="72">
        <v>2.97</v>
      </c>
      <c r="P32" s="42">
        <v>0.77</v>
      </c>
      <c r="S32" t="str">
        <f t="shared" si="0"/>
        <v>SFP</v>
      </c>
    </row>
    <row r="33" spans="1:19" ht="14.4" x14ac:dyDescent="0.3">
      <c r="A33" s="43" t="s">
        <v>568</v>
      </c>
      <c r="B33" s="81" t="s">
        <v>651</v>
      </c>
      <c r="C33" s="78">
        <v>41364</v>
      </c>
      <c r="D33" s="46">
        <v>3380250</v>
      </c>
      <c r="E33" s="46">
        <v>1063503</v>
      </c>
      <c r="F33" s="46">
        <v>523431</v>
      </c>
      <c r="G33" s="46">
        <v>2253071</v>
      </c>
      <c r="H33" s="46">
        <v>1637704</v>
      </c>
      <c r="I33" s="46">
        <v>136242</v>
      </c>
      <c r="J33" s="73">
        <v>1.39</v>
      </c>
      <c r="K33" s="73">
        <v>0.47</v>
      </c>
      <c r="L33" s="73">
        <v>8.32</v>
      </c>
      <c r="M33" s="73">
        <v>27.34</v>
      </c>
      <c r="N33" s="73">
        <v>31.68</v>
      </c>
      <c r="O33" s="73">
        <v>5.55</v>
      </c>
      <c r="P33" s="17">
        <v>2.1</v>
      </c>
      <c r="S33" t="str">
        <f t="shared" si="0"/>
        <v>SNP</v>
      </c>
    </row>
    <row r="34" spans="1:19" ht="14.4" x14ac:dyDescent="0.3">
      <c r="A34" s="38" t="s">
        <v>379</v>
      </c>
      <c r="B34" s="74" t="s">
        <v>651</v>
      </c>
      <c r="C34" s="77">
        <v>41364</v>
      </c>
      <c r="D34" s="41">
        <v>1258587.3400000001</v>
      </c>
      <c r="E34" s="41">
        <v>653309.16</v>
      </c>
      <c r="F34" s="41">
        <v>242550</v>
      </c>
      <c r="G34" s="41">
        <v>603882.81000000006</v>
      </c>
      <c r="H34" s="41">
        <v>461903.7</v>
      </c>
      <c r="I34" s="41">
        <v>25549.13</v>
      </c>
      <c r="J34" s="72">
        <v>1.05</v>
      </c>
      <c r="K34" s="72">
        <v>1.08</v>
      </c>
      <c r="L34" s="72">
        <v>5.53</v>
      </c>
      <c r="M34" s="72">
        <v>12.11</v>
      </c>
      <c r="N34" s="72">
        <v>19.98</v>
      </c>
      <c r="O34" s="72">
        <v>5.05</v>
      </c>
      <c r="P34" s="42">
        <v>1.55</v>
      </c>
      <c r="S34" t="str">
        <f t="shared" si="0"/>
        <v>SORKON</v>
      </c>
    </row>
    <row r="35" spans="1:19" ht="14.4" x14ac:dyDescent="0.3">
      <c r="A35" s="43" t="s">
        <v>390</v>
      </c>
      <c r="B35" s="81" t="s">
        <v>651</v>
      </c>
      <c r="C35" s="78">
        <v>41364</v>
      </c>
      <c r="D35" s="46">
        <v>12889075</v>
      </c>
      <c r="E35" s="46">
        <v>4234144</v>
      </c>
      <c r="F35" s="46">
        <v>265900</v>
      </c>
      <c r="G35" s="46">
        <v>8654931</v>
      </c>
      <c r="H35" s="46">
        <v>3238813</v>
      </c>
      <c r="I35" s="46">
        <v>-72730</v>
      </c>
      <c r="J35" s="73">
        <v>-0.27</v>
      </c>
      <c r="K35" s="73">
        <v>0.49</v>
      </c>
      <c r="L35" s="73">
        <v>-2.25</v>
      </c>
      <c r="M35" s="73">
        <v>1.36</v>
      </c>
      <c r="N35" s="73">
        <v>1.87</v>
      </c>
      <c r="O35" s="73">
        <v>2.61</v>
      </c>
      <c r="P35" s="17">
        <v>1.54</v>
      </c>
      <c r="S35" t="str">
        <f t="shared" si="0"/>
        <v>SSC</v>
      </c>
    </row>
    <row r="36" spans="1:19" ht="14.4" x14ac:dyDescent="0.3">
      <c r="A36" s="38" t="s">
        <v>391</v>
      </c>
      <c r="B36" s="74" t="s">
        <v>651</v>
      </c>
      <c r="C36" s="77">
        <v>41364</v>
      </c>
      <c r="D36" s="41">
        <v>3122976</v>
      </c>
      <c r="E36" s="41">
        <v>1136074</v>
      </c>
      <c r="F36" s="41">
        <v>269999</v>
      </c>
      <c r="G36" s="41">
        <v>1680071</v>
      </c>
      <c r="H36" s="41">
        <v>1445159</v>
      </c>
      <c r="I36" s="41">
        <v>-41533</v>
      </c>
      <c r="J36" s="72">
        <v>-0.16</v>
      </c>
      <c r="K36" s="72">
        <v>0.68</v>
      </c>
      <c r="L36" s="72">
        <v>-2.87</v>
      </c>
      <c r="M36" s="72">
        <v>11.45</v>
      </c>
      <c r="N36" s="72">
        <v>10</v>
      </c>
      <c r="O36" s="72">
        <v>4.3099999999999996</v>
      </c>
      <c r="P36" s="42">
        <v>2.09</v>
      </c>
      <c r="S36" t="str">
        <f t="shared" si="0"/>
        <v>SSF</v>
      </c>
    </row>
    <row r="37" spans="1:19" ht="14.4" x14ac:dyDescent="0.3">
      <c r="A37" s="43" t="s">
        <v>413</v>
      </c>
      <c r="B37" s="81" t="s">
        <v>651</v>
      </c>
      <c r="C37" s="78">
        <v>41364</v>
      </c>
      <c r="D37" s="46">
        <v>2869018</v>
      </c>
      <c r="E37" s="46">
        <v>1192729</v>
      </c>
      <c r="F37" s="46">
        <v>330000</v>
      </c>
      <c r="G37" s="46">
        <v>1676289</v>
      </c>
      <c r="H37" s="46">
        <v>1190505</v>
      </c>
      <c r="I37" s="46">
        <v>-28389</v>
      </c>
      <c r="J37" s="73">
        <v>-0.09</v>
      </c>
      <c r="K37" s="73">
        <v>0.71</v>
      </c>
      <c r="L37" s="73">
        <v>-2.38</v>
      </c>
      <c r="M37" s="73">
        <v>2.46</v>
      </c>
      <c r="N37" s="73">
        <v>2.5099999999999998</v>
      </c>
      <c r="O37" s="73">
        <v>12.68</v>
      </c>
      <c r="P37" s="17">
        <v>1.99</v>
      </c>
      <c r="S37" t="str">
        <f t="shared" si="0"/>
        <v>TC</v>
      </c>
    </row>
    <row r="38" spans="1:19" ht="14.4" x14ac:dyDescent="0.3">
      <c r="A38" s="38" t="s">
        <v>424</v>
      </c>
      <c r="B38" s="74" t="s">
        <v>651</v>
      </c>
      <c r="C38" s="77">
        <v>41364</v>
      </c>
      <c r="D38" s="41">
        <v>12535360</v>
      </c>
      <c r="E38" s="41">
        <v>2043528</v>
      </c>
      <c r="F38" s="41">
        <v>180000</v>
      </c>
      <c r="G38" s="41">
        <v>9256438</v>
      </c>
      <c r="H38" s="41">
        <v>2869683</v>
      </c>
      <c r="I38" s="41">
        <v>369603</v>
      </c>
      <c r="J38" s="72">
        <v>2.0499999999999998</v>
      </c>
      <c r="K38" s="72">
        <v>0.22</v>
      </c>
      <c r="L38" s="72">
        <v>12.88</v>
      </c>
      <c r="M38" s="72">
        <v>16.64</v>
      </c>
      <c r="N38" s="72">
        <v>17.440000000000001</v>
      </c>
      <c r="O38" s="72">
        <v>4.2</v>
      </c>
      <c r="P38" s="42">
        <v>0.98</v>
      </c>
      <c r="S38" t="str">
        <f t="shared" si="0"/>
        <v>TF</v>
      </c>
    </row>
    <row r="39" spans="1:19" ht="14.4" x14ac:dyDescent="0.3">
      <c r="A39" s="43" t="s">
        <v>441</v>
      </c>
      <c r="B39" s="81" t="s">
        <v>651</v>
      </c>
      <c r="C39" s="78">
        <v>41364</v>
      </c>
      <c r="D39" s="46">
        <v>6106755</v>
      </c>
      <c r="E39" s="46">
        <v>3331951</v>
      </c>
      <c r="F39" s="46">
        <v>482580</v>
      </c>
      <c r="G39" s="46">
        <v>2334166</v>
      </c>
      <c r="H39" s="46">
        <v>1510002</v>
      </c>
      <c r="I39" s="46">
        <v>141011</v>
      </c>
      <c r="J39" s="73">
        <v>0.28999999999999998</v>
      </c>
      <c r="K39" s="73">
        <v>1.43</v>
      </c>
      <c r="L39" s="73">
        <v>9.34</v>
      </c>
      <c r="M39" s="73">
        <v>8.15</v>
      </c>
      <c r="N39" s="73">
        <v>14.97</v>
      </c>
      <c r="O39" s="73">
        <v>2.34</v>
      </c>
      <c r="P39" s="17">
        <v>1.03</v>
      </c>
      <c r="S39" t="str">
        <f t="shared" si="0"/>
        <v>TIPCO</v>
      </c>
    </row>
    <row r="40" spans="1:19" ht="14.4" x14ac:dyDescent="0.3">
      <c r="A40" s="38" t="s">
        <v>486</v>
      </c>
      <c r="B40" s="74" t="s">
        <v>651</v>
      </c>
      <c r="C40" s="77">
        <v>41364</v>
      </c>
      <c r="D40" s="41">
        <v>97163348</v>
      </c>
      <c r="E40" s="41">
        <v>56189691</v>
      </c>
      <c r="F40" s="41">
        <v>1147594</v>
      </c>
      <c r="G40" s="41">
        <v>37179380</v>
      </c>
      <c r="H40" s="41">
        <v>25237480</v>
      </c>
      <c r="I40" s="41">
        <v>674428</v>
      </c>
      <c r="J40" s="72">
        <v>0.59</v>
      </c>
      <c r="K40" s="72">
        <v>1.51</v>
      </c>
      <c r="L40" s="72">
        <v>2.67</v>
      </c>
      <c r="M40" s="72">
        <v>7.37</v>
      </c>
      <c r="N40" s="72">
        <v>12.39</v>
      </c>
      <c r="O40" s="72">
        <v>5.82</v>
      </c>
      <c r="P40" s="42">
        <v>1.17</v>
      </c>
      <c r="S40" t="str">
        <f t="shared" si="0"/>
        <v>TUF</v>
      </c>
    </row>
    <row r="41" spans="1:19" ht="14.4" x14ac:dyDescent="0.3">
      <c r="A41" s="43" t="s">
        <v>488</v>
      </c>
      <c r="B41" s="81" t="s">
        <v>651</v>
      </c>
      <c r="C41" s="78">
        <v>41364</v>
      </c>
      <c r="D41" s="46">
        <v>10257286</v>
      </c>
      <c r="E41" s="46">
        <v>3199242</v>
      </c>
      <c r="F41" s="46">
        <v>808611</v>
      </c>
      <c r="G41" s="46">
        <v>6885515</v>
      </c>
      <c r="H41" s="46">
        <v>6736278</v>
      </c>
      <c r="I41" s="46">
        <v>65559</v>
      </c>
      <c r="J41" s="73">
        <v>0.08</v>
      </c>
      <c r="K41" s="73">
        <v>0.46</v>
      </c>
      <c r="L41" s="73">
        <v>0.97</v>
      </c>
      <c r="M41" s="73">
        <v>20.16</v>
      </c>
      <c r="N41" s="73">
        <v>23.86</v>
      </c>
      <c r="O41" s="73">
        <v>10.37</v>
      </c>
      <c r="P41" s="17">
        <v>3</v>
      </c>
      <c r="S41" t="str">
        <f t="shared" si="0"/>
        <v>TVO</v>
      </c>
    </row>
    <row r="42" spans="1:19" ht="14.4" x14ac:dyDescent="0.3">
      <c r="A42" s="38" t="s">
        <v>489</v>
      </c>
      <c r="B42" s="74" t="s">
        <v>651</v>
      </c>
      <c r="C42" s="77">
        <v>41364</v>
      </c>
      <c r="D42" s="41">
        <v>1405287</v>
      </c>
      <c r="E42" s="41">
        <v>185380</v>
      </c>
      <c r="F42" s="41">
        <v>95061</v>
      </c>
      <c r="G42" s="41">
        <v>1219907</v>
      </c>
      <c r="H42" s="41">
        <v>311477</v>
      </c>
      <c r="I42" s="41">
        <v>65593</v>
      </c>
      <c r="J42" s="72">
        <v>6.9</v>
      </c>
      <c r="K42" s="72">
        <v>0.15</v>
      </c>
      <c r="L42" s="72">
        <v>21.06</v>
      </c>
      <c r="M42" s="72">
        <v>21.56</v>
      </c>
      <c r="N42" s="72">
        <v>20.239999999999998</v>
      </c>
      <c r="O42" s="72">
        <v>3.64</v>
      </c>
      <c r="P42" s="42">
        <v>0.98</v>
      </c>
      <c r="S42" t="str">
        <f t="shared" si="0"/>
        <v>TWFP</v>
      </c>
    </row>
    <row r="43" spans="1:19" ht="14.4" customHeight="1" x14ac:dyDescent="0.3">
      <c r="A43" s="92" t="s">
        <v>573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4"/>
      <c r="S43" t="str">
        <f t="shared" si="0"/>
        <v>Consumer Products</v>
      </c>
    </row>
    <row r="44" spans="1:19" x14ac:dyDescent="0.3">
      <c r="A44" s="25" t="s">
        <v>574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S44" t="str">
        <f t="shared" si="0"/>
        <v>--  Fashion</v>
      </c>
    </row>
    <row r="45" spans="1:19" ht="14.4" x14ac:dyDescent="0.3">
      <c r="A45" s="43" t="s">
        <v>25</v>
      </c>
      <c r="B45" s="81" t="s">
        <v>651</v>
      </c>
      <c r="C45" s="78">
        <v>41364</v>
      </c>
      <c r="D45" s="46">
        <v>1080211</v>
      </c>
      <c r="E45" s="46">
        <v>97063</v>
      </c>
      <c r="F45" s="46">
        <v>455743</v>
      </c>
      <c r="G45" s="46">
        <v>983148</v>
      </c>
      <c r="H45" s="46">
        <v>303416</v>
      </c>
      <c r="I45" s="46">
        <v>-4465</v>
      </c>
      <c r="J45" s="73">
        <v>-0.1</v>
      </c>
      <c r="K45" s="73">
        <v>0.1</v>
      </c>
      <c r="L45" s="73">
        <v>-1.47</v>
      </c>
      <c r="M45" s="73">
        <v>1.5</v>
      </c>
      <c r="N45" s="73">
        <v>1.66</v>
      </c>
      <c r="O45" s="73">
        <v>3.51</v>
      </c>
      <c r="P45" s="17">
        <v>1.1200000000000001</v>
      </c>
      <c r="S45" t="str">
        <f t="shared" si="0"/>
        <v>AFC</v>
      </c>
    </row>
    <row r="46" spans="1:19" ht="14.4" x14ac:dyDescent="0.3">
      <c r="A46" s="38" t="s">
        <v>103</v>
      </c>
      <c r="B46" s="74" t="s">
        <v>651</v>
      </c>
      <c r="C46" s="77">
        <v>41364</v>
      </c>
      <c r="D46" s="41">
        <v>1258487.43</v>
      </c>
      <c r="E46" s="41">
        <v>473958.44</v>
      </c>
      <c r="F46" s="41">
        <v>400000</v>
      </c>
      <c r="G46" s="41">
        <v>784416.38</v>
      </c>
      <c r="H46" s="41">
        <v>225533.82</v>
      </c>
      <c r="I46" s="41">
        <v>-27249.81</v>
      </c>
      <c r="J46" s="72">
        <v>-0.68</v>
      </c>
      <c r="K46" s="72">
        <v>0.6</v>
      </c>
      <c r="L46" s="72">
        <v>-12.08</v>
      </c>
      <c r="M46" s="72">
        <v>-2.87</v>
      </c>
      <c r="N46" s="72">
        <v>-6.35</v>
      </c>
      <c r="O46" s="72">
        <v>4.49</v>
      </c>
      <c r="P46" s="42">
        <v>0.95</v>
      </c>
      <c r="S46" t="str">
        <f t="shared" si="0"/>
        <v>CPH</v>
      </c>
    </row>
    <row r="47" spans="1:19" ht="14.4" x14ac:dyDescent="0.3">
      <c r="A47" s="43" t="s">
        <v>106</v>
      </c>
      <c r="B47" s="81" t="s">
        <v>651</v>
      </c>
      <c r="C47" s="78">
        <v>41364</v>
      </c>
      <c r="D47" s="46">
        <v>1187800.47</v>
      </c>
      <c r="E47" s="46">
        <v>201097.79</v>
      </c>
      <c r="F47" s="46">
        <v>263999.95</v>
      </c>
      <c r="G47" s="46">
        <v>986702.68</v>
      </c>
      <c r="H47" s="46">
        <v>394491.59</v>
      </c>
      <c r="I47" s="46">
        <v>12633.97</v>
      </c>
      <c r="J47" s="73">
        <v>0.48</v>
      </c>
      <c r="K47" s="73">
        <v>0.2</v>
      </c>
      <c r="L47" s="73">
        <v>3.2</v>
      </c>
      <c r="M47" s="73">
        <v>5.73</v>
      </c>
      <c r="N47" s="73">
        <v>4.7300000000000004</v>
      </c>
      <c r="O47" s="73">
        <v>11.12</v>
      </c>
      <c r="P47" s="17">
        <v>1.49</v>
      </c>
      <c r="S47" t="str">
        <f t="shared" si="0"/>
        <v>CPL</v>
      </c>
    </row>
    <row r="48" spans="1:19" ht="14.4" x14ac:dyDescent="0.3">
      <c r="A48" s="38" t="s">
        <v>170</v>
      </c>
      <c r="B48" s="74" t="s">
        <v>651</v>
      </c>
      <c r="C48" s="77">
        <v>41364</v>
      </c>
      <c r="D48" s="41">
        <v>19229890</v>
      </c>
      <c r="E48" s="41">
        <v>3354966</v>
      </c>
      <c r="F48" s="41">
        <v>290634</v>
      </c>
      <c r="G48" s="41">
        <v>15874924</v>
      </c>
      <c r="H48" s="41">
        <v>3514365</v>
      </c>
      <c r="I48" s="41">
        <v>183338</v>
      </c>
      <c r="J48" s="72">
        <v>0.63</v>
      </c>
      <c r="K48" s="72">
        <v>0.21</v>
      </c>
      <c r="L48" s="72">
        <v>5.22</v>
      </c>
      <c r="M48" s="72">
        <v>6.56</v>
      </c>
      <c r="N48" s="72">
        <v>6.69</v>
      </c>
      <c r="O48" s="72">
        <v>6.8</v>
      </c>
      <c r="P48" s="42">
        <v>0.8</v>
      </c>
      <c r="S48" t="str">
        <f t="shared" si="0"/>
        <v>ICC</v>
      </c>
    </row>
    <row r="49" spans="1:19" ht="14.4" x14ac:dyDescent="0.3">
      <c r="A49" s="43" t="s">
        <v>222</v>
      </c>
      <c r="B49" s="81" t="s">
        <v>651</v>
      </c>
      <c r="C49" s="78">
        <v>41364</v>
      </c>
      <c r="D49" s="46">
        <v>7758174</v>
      </c>
      <c r="E49" s="46">
        <v>3714955</v>
      </c>
      <c r="F49" s="46">
        <v>518400</v>
      </c>
      <c r="G49" s="46">
        <v>4043219</v>
      </c>
      <c r="H49" s="46">
        <v>1949731</v>
      </c>
      <c r="I49" s="46">
        <v>20101</v>
      </c>
      <c r="J49" s="73">
        <v>0.39</v>
      </c>
      <c r="K49" s="73">
        <v>0.92</v>
      </c>
      <c r="L49" s="73">
        <v>1.03</v>
      </c>
      <c r="M49" s="73">
        <v>4.28</v>
      </c>
      <c r="N49" s="73">
        <v>5.79</v>
      </c>
      <c r="O49" s="73">
        <v>2.38</v>
      </c>
      <c r="P49" s="17">
        <v>1.1299999999999999</v>
      </c>
      <c r="S49" t="str">
        <f t="shared" si="0"/>
        <v>LTX</v>
      </c>
    </row>
    <row r="50" spans="1:19" ht="14.4" x14ac:dyDescent="0.3">
      <c r="A50" s="38" t="s">
        <v>264</v>
      </c>
      <c r="B50" s="74" t="s">
        <v>651</v>
      </c>
      <c r="C50" s="77">
        <v>41364</v>
      </c>
      <c r="D50" s="41">
        <v>659585</v>
      </c>
      <c r="E50" s="41">
        <v>297365</v>
      </c>
      <c r="F50" s="41">
        <v>149510</v>
      </c>
      <c r="G50" s="41">
        <v>362220</v>
      </c>
      <c r="H50" s="41">
        <v>174575</v>
      </c>
      <c r="I50" s="41">
        <v>8469</v>
      </c>
      <c r="J50" s="72">
        <v>0.56999999999999995</v>
      </c>
      <c r="K50" s="72">
        <v>0.82</v>
      </c>
      <c r="L50" s="72">
        <v>4.8499999999999996</v>
      </c>
      <c r="M50" s="72">
        <v>9.09</v>
      </c>
      <c r="N50" s="72">
        <v>12.33</v>
      </c>
      <c r="O50" s="72">
        <v>26.37</v>
      </c>
      <c r="P50" s="42">
        <v>1.0900000000000001</v>
      </c>
      <c r="S50" t="str">
        <f t="shared" si="0"/>
        <v>NC</v>
      </c>
    </row>
    <row r="51" spans="1:19" ht="14.4" x14ac:dyDescent="0.3">
      <c r="A51" s="43" t="s">
        <v>304</v>
      </c>
      <c r="B51" s="81" t="s">
        <v>651</v>
      </c>
      <c r="C51" s="78">
        <v>41364</v>
      </c>
      <c r="D51" s="46">
        <v>4564450</v>
      </c>
      <c r="E51" s="46">
        <v>1793170</v>
      </c>
      <c r="F51" s="46">
        <v>406667</v>
      </c>
      <c r="G51" s="46">
        <v>2861496</v>
      </c>
      <c r="H51" s="46">
        <v>983686</v>
      </c>
      <c r="I51" s="46">
        <v>-20456</v>
      </c>
      <c r="J51" s="73">
        <v>-0.05</v>
      </c>
      <c r="K51" s="73">
        <v>0.63</v>
      </c>
      <c r="L51" s="73">
        <v>-2.08</v>
      </c>
      <c r="M51" s="73">
        <v>7.01</v>
      </c>
      <c r="N51" s="73">
        <v>10.42</v>
      </c>
      <c r="O51" s="73">
        <v>8.58</v>
      </c>
      <c r="P51" s="17">
        <v>0.96</v>
      </c>
      <c r="S51" t="str">
        <f t="shared" si="0"/>
        <v>PRANDA</v>
      </c>
    </row>
    <row r="52" spans="1:19" ht="14.4" x14ac:dyDescent="0.3">
      <c r="A52" s="38" t="s">
        <v>336</v>
      </c>
      <c r="B52" s="74" t="s">
        <v>651</v>
      </c>
      <c r="C52" s="77">
        <v>41364</v>
      </c>
      <c r="D52" s="41">
        <v>2269404.94</v>
      </c>
      <c r="E52" s="41">
        <v>840628.78</v>
      </c>
      <c r="F52" s="41">
        <v>347500</v>
      </c>
      <c r="G52" s="41">
        <v>1428776.16</v>
      </c>
      <c r="H52" s="41">
        <v>535328.44999999995</v>
      </c>
      <c r="I52" s="41">
        <v>24337.23</v>
      </c>
      <c r="J52" s="72">
        <v>7.0000000000000007E-2</v>
      </c>
      <c r="K52" s="72">
        <v>0.59</v>
      </c>
      <c r="L52" s="72">
        <v>4.55</v>
      </c>
      <c r="M52" s="72">
        <v>8.23</v>
      </c>
      <c r="N52" s="72">
        <v>5.74</v>
      </c>
      <c r="O52" s="72">
        <v>5.64</v>
      </c>
      <c r="P52" s="42">
        <v>0.94</v>
      </c>
      <c r="S52" t="str">
        <f t="shared" si="0"/>
        <v>SABINA</v>
      </c>
    </row>
    <row r="53" spans="1:19" ht="14.4" x14ac:dyDescent="0.3">
      <c r="A53" s="43" t="s">
        <v>344</v>
      </c>
      <c r="B53" s="81" t="s">
        <v>651</v>
      </c>
      <c r="C53" s="78">
        <v>41364</v>
      </c>
      <c r="D53" s="46">
        <v>613507.86</v>
      </c>
      <c r="E53" s="46">
        <v>70167.72</v>
      </c>
      <c r="F53" s="46">
        <v>240000</v>
      </c>
      <c r="G53" s="46">
        <v>543340.14</v>
      </c>
      <c r="H53" s="46">
        <v>33590.79</v>
      </c>
      <c r="I53" s="46">
        <v>-3268.91</v>
      </c>
      <c r="J53" s="73">
        <v>-0.14000000000000001</v>
      </c>
      <c r="K53" s="73">
        <v>0.13</v>
      </c>
      <c r="L53" s="73">
        <v>-9.73</v>
      </c>
      <c r="M53" s="73">
        <v>1.21</v>
      </c>
      <c r="N53" s="73">
        <v>1.36</v>
      </c>
      <c r="O53" s="73">
        <v>7.16</v>
      </c>
      <c r="P53" s="17">
        <v>0.35</v>
      </c>
      <c r="S53" t="str">
        <f t="shared" si="0"/>
        <v>SAWANG</v>
      </c>
    </row>
    <row r="54" spans="1:19" ht="14.4" x14ac:dyDescent="0.3">
      <c r="A54" s="38" t="s">
        <v>402</v>
      </c>
      <c r="B54" s="74" t="s">
        <v>651</v>
      </c>
      <c r="C54" s="77">
        <v>41364</v>
      </c>
      <c r="D54" s="41">
        <v>22902077</v>
      </c>
      <c r="E54" s="41">
        <v>5149162</v>
      </c>
      <c r="F54" s="41">
        <v>3000000</v>
      </c>
      <c r="G54" s="41">
        <v>16371889</v>
      </c>
      <c r="H54" s="41">
        <v>2698417</v>
      </c>
      <c r="I54" s="41">
        <v>228972</v>
      </c>
      <c r="J54" s="72">
        <v>0.79</v>
      </c>
      <c r="K54" s="72">
        <v>0.31</v>
      </c>
      <c r="L54" s="72">
        <v>8.49</v>
      </c>
      <c r="M54" s="72">
        <v>6.24</v>
      </c>
      <c r="N54" s="72">
        <v>6.65</v>
      </c>
      <c r="O54" s="72">
        <v>3.14</v>
      </c>
      <c r="P54" s="42">
        <v>0.48</v>
      </c>
      <c r="S54" t="str">
        <f t="shared" si="0"/>
        <v>SUC</v>
      </c>
    </row>
    <row r="55" spans="1:19" ht="14.4" x14ac:dyDescent="0.3">
      <c r="A55" s="43" t="s">
        <v>454</v>
      </c>
      <c r="B55" s="81" t="s">
        <v>651</v>
      </c>
      <c r="C55" s="78">
        <v>41364</v>
      </c>
      <c r="D55" s="46">
        <v>3963377</v>
      </c>
      <c r="E55" s="46">
        <v>661637</v>
      </c>
      <c r="F55" s="46">
        <v>120000</v>
      </c>
      <c r="G55" s="46">
        <v>3283955</v>
      </c>
      <c r="H55" s="46">
        <v>657764</v>
      </c>
      <c r="I55" s="46">
        <v>52853</v>
      </c>
      <c r="J55" s="73">
        <v>0.44</v>
      </c>
      <c r="K55" s="73">
        <v>0.2</v>
      </c>
      <c r="L55" s="73">
        <v>8.0399999999999991</v>
      </c>
      <c r="M55" s="73">
        <v>7.31</v>
      </c>
      <c r="N55" s="73">
        <v>7.79</v>
      </c>
      <c r="O55" s="73">
        <v>5.84</v>
      </c>
      <c r="P55" s="17">
        <v>0.73</v>
      </c>
      <c r="S55" t="str">
        <f t="shared" si="0"/>
        <v>TNL</v>
      </c>
    </row>
    <row r="56" spans="1:19" ht="14.4" x14ac:dyDescent="0.3">
      <c r="A56" s="38" t="s">
        <v>462</v>
      </c>
      <c r="B56" s="74" t="s">
        <v>651</v>
      </c>
      <c r="C56" s="77">
        <v>41364</v>
      </c>
      <c r="D56" s="41">
        <v>2689077</v>
      </c>
      <c r="E56" s="41">
        <v>418008</v>
      </c>
      <c r="F56" s="41">
        <v>108000</v>
      </c>
      <c r="G56" s="41">
        <v>2098150</v>
      </c>
      <c r="H56" s="41">
        <v>535746</v>
      </c>
      <c r="I56" s="41">
        <v>27453</v>
      </c>
      <c r="J56" s="72">
        <v>0.25</v>
      </c>
      <c r="K56" s="72">
        <v>0.2</v>
      </c>
      <c r="L56" s="72">
        <v>5.12</v>
      </c>
      <c r="M56" s="72">
        <v>2.73</v>
      </c>
      <c r="N56" s="72">
        <v>3.54</v>
      </c>
      <c r="O56" s="72">
        <v>2.29</v>
      </c>
      <c r="P56" s="42">
        <v>0.83</v>
      </c>
      <c r="S56" t="str">
        <f t="shared" si="0"/>
        <v>TPCORP</v>
      </c>
    </row>
    <row r="57" spans="1:19" ht="14.4" x14ac:dyDescent="0.3">
      <c r="A57" s="43" t="s">
        <v>479</v>
      </c>
      <c r="B57" s="81" t="s">
        <v>651</v>
      </c>
      <c r="C57" s="78">
        <v>41364</v>
      </c>
      <c r="D57" s="46">
        <v>3697167.78</v>
      </c>
      <c r="E57" s="46">
        <v>1908791.32</v>
      </c>
      <c r="F57" s="46">
        <v>500000</v>
      </c>
      <c r="G57" s="46">
        <v>1683682.91</v>
      </c>
      <c r="H57" s="46">
        <v>966733.98</v>
      </c>
      <c r="I57" s="46">
        <v>-36243.730000000003</v>
      </c>
      <c r="J57" s="73">
        <v>-0.72</v>
      </c>
      <c r="K57" s="73">
        <v>1.1299999999999999</v>
      </c>
      <c r="L57" s="73">
        <v>-3.75</v>
      </c>
      <c r="M57" s="73">
        <v>-1.44</v>
      </c>
      <c r="N57" s="73">
        <v>-6.37</v>
      </c>
      <c r="O57" s="73">
        <v>2.2999999999999998</v>
      </c>
      <c r="P57" s="17">
        <v>1.02</v>
      </c>
      <c r="S57" t="str">
        <f t="shared" si="0"/>
        <v>TTI</v>
      </c>
    </row>
    <row r="58" spans="1:19" ht="14.4" x14ac:dyDescent="0.3">
      <c r="A58" s="38" t="s">
        <v>480</v>
      </c>
      <c r="B58" s="74" t="s">
        <v>651</v>
      </c>
      <c r="C58" s="77">
        <v>41364</v>
      </c>
      <c r="D58" s="41">
        <v>1910937</v>
      </c>
      <c r="E58" s="41">
        <v>189748</v>
      </c>
      <c r="F58" s="41">
        <v>150000</v>
      </c>
      <c r="G58" s="41">
        <v>1721189</v>
      </c>
      <c r="H58" s="41">
        <v>150335</v>
      </c>
      <c r="I58" s="41">
        <v>16903</v>
      </c>
      <c r="J58" s="72">
        <v>1.1299999999999999</v>
      </c>
      <c r="K58" s="72">
        <v>0.11</v>
      </c>
      <c r="L58" s="72">
        <v>11.24</v>
      </c>
      <c r="M58" s="72">
        <v>54.06</v>
      </c>
      <c r="N58" s="72">
        <v>62.24</v>
      </c>
      <c r="O58" s="72">
        <v>4.4800000000000004</v>
      </c>
      <c r="P58" s="42">
        <v>0.67</v>
      </c>
      <c r="S58" t="str">
        <f t="shared" si="0"/>
        <v>TTL</v>
      </c>
    </row>
    <row r="59" spans="1:19" ht="14.4" x14ac:dyDescent="0.3">
      <c r="A59" s="43" t="s">
        <v>482</v>
      </c>
      <c r="B59" s="81" t="s">
        <v>651</v>
      </c>
      <c r="C59" s="78">
        <v>41364</v>
      </c>
      <c r="D59" s="46">
        <v>1590425</v>
      </c>
      <c r="E59" s="46">
        <v>182734</v>
      </c>
      <c r="F59" s="46">
        <v>60000</v>
      </c>
      <c r="G59" s="46">
        <v>1407691</v>
      </c>
      <c r="H59" s="46">
        <v>348565</v>
      </c>
      <c r="I59" s="46">
        <v>34039</v>
      </c>
      <c r="J59" s="73">
        <v>5.67</v>
      </c>
      <c r="K59" s="73">
        <v>0.13</v>
      </c>
      <c r="L59" s="73">
        <v>9.77</v>
      </c>
      <c r="M59" s="73">
        <v>14.31</v>
      </c>
      <c r="N59" s="73">
        <v>12.84</v>
      </c>
      <c r="O59" s="73">
        <v>2.1800000000000002</v>
      </c>
      <c r="P59" s="17">
        <v>1.04</v>
      </c>
      <c r="S59" t="str">
        <f t="shared" si="0"/>
        <v>TTTM</v>
      </c>
    </row>
    <row r="60" spans="1:19" ht="14.4" x14ac:dyDescent="0.3">
      <c r="A60" s="38" t="s">
        <v>500</v>
      </c>
      <c r="B60" s="74" t="s">
        <v>651</v>
      </c>
      <c r="C60" s="77">
        <v>41364</v>
      </c>
      <c r="D60" s="41">
        <v>508255</v>
      </c>
      <c r="E60" s="41">
        <v>120418</v>
      </c>
      <c r="F60" s="41">
        <v>75000</v>
      </c>
      <c r="G60" s="41">
        <v>387837</v>
      </c>
      <c r="H60" s="41">
        <v>197585</v>
      </c>
      <c r="I60" s="41">
        <v>7980</v>
      </c>
      <c r="J60" s="72">
        <v>1.06</v>
      </c>
      <c r="K60" s="72">
        <v>0.31</v>
      </c>
      <c r="L60" s="72">
        <v>4.04</v>
      </c>
      <c r="M60" s="72">
        <v>9.6300000000000008</v>
      </c>
      <c r="N60" s="72">
        <v>9.98</v>
      </c>
      <c r="O60" s="72">
        <v>6.17</v>
      </c>
      <c r="P60" s="42">
        <v>1.45</v>
      </c>
      <c r="S60" t="str">
        <f t="shared" si="0"/>
        <v>UPF</v>
      </c>
    </row>
    <row r="61" spans="1:19" ht="14.4" x14ac:dyDescent="0.3">
      <c r="A61" s="43" t="s">
        <v>504</v>
      </c>
      <c r="B61" s="81" t="s">
        <v>651</v>
      </c>
      <c r="C61" s="78">
        <v>41364</v>
      </c>
      <c r="D61" s="46">
        <v>1060982</v>
      </c>
      <c r="E61" s="46">
        <v>226919</v>
      </c>
      <c r="F61" s="46">
        <v>600000</v>
      </c>
      <c r="G61" s="46">
        <v>834063</v>
      </c>
      <c r="H61" s="46">
        <v>234128</v>
      </c>
      <c r="I61" s="46">
        <v>2903</v>
      </c>
      <c r="J61" s="73">
        <v>-0.05</v>
      </c>
      <c r="K61" s="73">
        <v>0.27</v>
      </c>
      <c r="L61" s="73">
        <v>1.24</v>
      </c>
      <c r="M61" s="73">
        <v>-11.69</v>
      </c>
      <c r="N61" s="73">
        <v>-15.59</v>
      </c>
      <c r="O61" s="73">
        <v>2.2000000000000002</v>
      </c>
      <c r="P61" s="17">
        <v>0.65</v>
      </c>
      <c r="S61" t="str">
        <f t="shared" si="0"/>
        <v>UT</v>
      </c>
    </row>
    <row r="62" spans="1:19" ht="14.4" x14ac:dyDescent="0.3">
      <c r="A62" s="38" t="s">
        <v>514</v>
      </c>
      <c r="B62" s="74" t="s">
        <v>651</v>
      </c>
      <c r="C62" s="77">
        <v>41364</v>
      </c>
      <c r="D62" s="41">
        <v>6472084</v>
      </c>
      <c r="E62" s="41">
        <v>1196181</v>
      </c>
      <c r="F62" s="41">
        <v>120000</v>
      </c>
      <c r="G62" s="41">
        <v>5275650</v>
      </c>
      <c r="H62" s="41">
        <v>1044723</v>
      </c>
      <c r="I62" s="41">
        <v>77162</v>
      </c>
      <c r="J62" s="72">
        <v>0.64</v>
      </c>
      <c r="K62" s="72">
        <v>0.23</v>
      </c>
      <c r="L62" s="72">
        <v>7.39</v>
      </c>
      <c r="M62" s="72">
        <v>7.33</v>
      </c>
      <c r="N62" s="72">
        <v>7.42</v>
      </c>
      <c r="O62" s="72">
        <v>5.46</v>
      </c>
      <c r="P62" s="42">
        <v>0.66</v>
      </c>
      <c r="S62" t="str">
        <f t="shared" si="0"/>
        <v>WACOAL</v>
      </c>
    </row>
    <row r="63" spans="1:19" ht="14.4" customHeight="1" x14ac:dyDescent="0.3">
      <c r="A63" s="95" t="s">
        <v>575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7"/>
      <c r="S63" t="str">
        <f t="shared" si="0"/>
        <v>--  Home &amp; Office Products</v>
      </c>
    </row>
    <row r="64" spans="1:19" ht="14.4" x14ac:dyDescent="0.3">
      <c r="A64" s="38" t="s">
        <v>126</v>
      </c>
      <c r="B64" s="74" t="s">
        <v>651</v>
      </c>
      <c r="C64" s="77">
        <v>41364</v>
      </c>
      <c r="D64" s="41">
        <v>331526.01</v>
      </c>
      <c r="E64" s="41">
        <v>45370.11</v>
      </c>
      <c r="F64" s="41">
        <v>100000</v>
      </c>
      <c r="G64" s="41">
        <v>285686.09000000003</v>
      </c>
      <c r="H64" s="41">
        <v>56583.02</v>
      </c>
      <c r="I64" s="72">
        <v>112.12</v>
      </c>
      <c r="J64" s="72">
        <v>0.01</v>
      </c>
      <c r="K64" s="72">
        <v>0.16</v>
      </c>
      <c r="L64" s="72">
        <v>0.2</v>
      </c>
      <c r="M64" s="72">
        <v>3.89</v>
      </c>
      <c r="N64" s="72">
        <v>3.31</v>
      </c>
      <c r="O64" s="72">
        <v>2.29</v>
      </c>
      <c r="P64" s="42">
        <v>0.82</v>
      </c>
      <c r="S64" t="str">
        <f t="shared" si="0"/>
        <v>DTCI</v>
      </c>
    </row>
    <row r="65" spans="1:19" ht="14.4" x14ac:dyDescent="0.3">
      <c r="A65" s="43" t="s">
        <v>141</v>
      </c>
      <c r="B65" s="81" t="s">
        <v>651</v>
      </c>
      <c r="C65" s="78">
        <v>41364</v>
      </c>
      <c r="D65" s="46">
        <v>1258515</v>
      </c>
      <c r="E65" s="46">
        <v>33246</v>
      </c>
      <c r="F65" s="46">
        <v>470000</v>
      </c>
      <c r="G65" s="46">
        <v>1225269</v>
      </c>
      <c r="H65" s="46">
        <v>48180</v>
      </c>
      <c r="I65" s="46">
        <v>-34458</v>
      </c>
      <c r="J65" s="73">
        <v>-7.0000000000000007E-2</v>
      </c>
      <c r="K65" s="73">
        <v>0.03</v>
      </c>
      <c r="L65" s="73">
        <v>-71.52</v>
      </c>
      <c r="M65" s="73">
        <v>-7.09</v>
      </c>
      <c r="N65" s="73">
        <v>-7.26</v>
      </c>
      <c r="O65" s="73">
        <v>0.38</v>
      </c>
      <c r="P65" s="17">
        <v>0.25</v>
      </c>
      <c r="S65" t="str">
        <f t="shared" si="0"/>
        <v>FANCY</v>
      </c>
    </row>
    <row r="66" spans="1:19" ht="14.4" x14ac:dyDescent="0.3">
      <c r="A66" s="38" t="s">
        <v>172</v>
      </c>
      <c r="B66" s="74" t="s">
        <v>651</v>
      </c>
      <c r="C66" s="77">
        <v>41364</v>
      </c>
      <c r="D66" s="41">
        <v>920907.55</v>
      </c>
      <c r="E66" s="41">
        <v>205150.87</v>
      </c>
      <c r="F66" s="41">
        <v>407792.81</v>
      </c>
      <c r="G66" s="41">
        <v>715756.68</v>
      </c>
      <c r="H66" s="41">
        <v>143506.72</v>
      </c>
      <c r="I66" s="41">
        <v>21432.400000000001</v>
      </c>
      <c r="J66" s="72">
        <v>0.05</v>
      </c>
      <c r="K66" s="72">
        <v>0.28999999999999998</v>
      </c>
      <c r="L66" s="72">
        <v>14.93</v>
      </c>
      <c r="M66" s="72">
        <v>13.28</v>
      </c>
      <c r="N66" s="72">
        <v>13.14</v>
      </c>
      <c r="O66" s="72">
        <v>2.59</v>
      </c>
      <c r="P66" s="42">
        <v>0.66</v>
      </c>
      <c r="S66" t="str">
        <f t="shared" ref="S66:S129" si="1">TRIM(SUBSTITUTE(A66,CHAR(42),""))</f>
        <v>IFEC</v>
      </c>
    </row>
    <row r="67" spans="1:19" ht="14.4" x14ac:dyDescent="0.3">
      <c r="A67" s="43" t="s">
        <v>257</v>
      </c>
      <c r="B67" s="81" t="s">
        <v>651</v>
      </c>
      <c r="C67" s="78">
        <v>41364</v>
      </c>
      <c r="D67" s="46">
        <v>4022214</v>
      </c>
      <c r="E67" s="46">
        <v>1056735</v>
      </c>
      <c r="F67" s="46">
        <v>800001</v>
      </c>
      <c r="G67" s="46">
        <v>2930127</v>
      </c>
      <c r="H67" s="46">
        <v>842825</v>
      </c>
      <c r="I67" s="46">
        <v>78570</v>
      </c>
      <c r="J67" s="73">
        <v>0.11</v>
      </c>
      <c r="K67" s="73">
        <v>0.36</v>
      </c>
      <c r="L67" s="73">
        <v>9.32</v>
      </c>
      <c r="M67" s="73">
        <v>14.84</v>
      </c>
      <c r="N67" s="73">
        <v>15.58</v>
      </c>
      <c r="O67" s="73">
        <v>6.82</v>
      </c>
      <c r="P67" s="17">
        <v>0.92</v>
      </c>
      <c r="S67" t="str">
        <f t="shared" si="1"/>
        <v>MODERN</v>
      </c>
    </row>
    <row r="68" spans="1:19" ht="14.4" x14ac:dyDescent="0.3">
      <c r="A68" s="38" t="s">
        <v>279</v>
      </c>
      <c r="B68" s="74" t="s">
        <v>651</v>
      </c>
      <c r="C68" s="77">
        <v>41364</v>
      </c>
      <c r="D68" s="41">
        <v>3225436</v>
      </c>
      <c r="E68" s="41">
        <v>1764283</v>
      </c>
      <c r="F68" s="41">
        <v>213307</v>
      </c>
      <c r="G68" s="41">
        <v>1461153</v>
      </c>
      <c r="H68" s="41">
        <v>449861</v>
      </c>
      <c r="I68" s="41">
        <v>-13683</v>
      </c>
      <c r="J68" s="72">
        <v>-0.64</v>
      </c>
      <c r="K68" s="72">
        <v>1.21</v>
      </c>
      <c r="L68" s="72">
        <v>-3.04</v>
      </c>
      <c r="M68" s="72">
        <v>-1.1200000000000001</v>
      </c>
      <c r="N68" s="72">
        <v>-5.69</v>
      </c>
      <c r="O68" s="72">
        <v>1.08</v>
      </c>
      <c r="P68" s="42">
        <v>0.63</v>
      </c>
      <c r="S68" t="str">
        <f t="shared" si="1"/>
        <v>OGC</v>
      </c>
    </row>
    <row r="69" spans="1:19" ht="14.4" x14ac:dyDescent="0.3">
      <c r="A69" s="43" t="s">
        <v>330</v>
      </c>
      <c r="B69" s="81" t="s">
        <v>651</v>
      </c>
      <c r="C69" s="78">
        <v>41364</v>
      </c>
      <c r="D69" s="46">
        <v>758022</v>
      </c>
      <c r="E69" s="46">
        <v>468740</v>
      </c>
      <c r="F69" s="46">
        <v>100000</v>
      </c>
      <c r="G69" s="46">
        <v>289282</v>
      </c>
      <c r="H69" s="46">
        <v>145216</v>
      </c>
      <c r="I69" s="46">
        <v>-6884</v>
      </c>
      <c r="J69" s="73">
        <v>-0.69</v>
      </c>
      <c r="K69" s="73">
        <v>1.62</v>
      </c>
      <c r="L69" s="73">
        <v>-4.74</v>
      </c>
      <c r="M69" s="73">
        <v>2.4500000000000002</v>
      </c>
      <c r="N69" s="73">
        <v>2.71</v>
      </c>
      <c r="O69" s="73">
        <v>2.64</v>
      </c>
      <c r="P69" s="17">
        <v>1.02</v>
      </c>
      <c r="S69" t="str">
        <f t="shared" si="1"/>
        <v>ROCK</v>
      </c>
    </row>
    <row r="70" spans="1:19" ht="14.4" x14ac:dyDescent="0.3">
      <c r="A70" s="38" t="s">
        <v>363</v>
      </c>
      <c r="B70" s="74" t="s">
        <v>651</v>
      </c>
      <c r="C70" s="77">
        <v>41364</v>
      </c>
      <c r="D70" s="41">
        <v>3544102</v>
      </c>
      <c r="E70" s="41">
        <v>774524</v>
      </c>
      <c r="F70" s="41">
        <v>593126</v>
      </c>
      <c r="G70" s="41">
        <v>2602943</v>
      </c>
      <c r="H70" s="41">
        <v>1176412</v>
      </c>
      <c r="I70" s="41">
        <v>66910</v>
      </c>
      <c r="J70" s="72">
        <v>0.11</v>
      </c>
      <c r="K70" s="72">
        <v>0.3</v>
      </c>
      <c r="L70" s="72">
        <v>5.69</v>
      </c>
      <c r="M70" s="72">
        <v>4.3899999999999997</v>
      </c>
      <c r="N70" s="72">
        <v>3.79</v>
      </c>
      <c r="O70" s="72">
        <v>5.64</v>
      </c>
      <c r="P70" s="42">
        <v>1.0900000000000001</v>
      </c>
      <c r="S70" t="str">
        <f t="shared" si="1"/>
        <v>SIAM</v>
      </c>
    </row>
    <row r="71" spans="1:19" ht="14.4" x14ac:dyDescent="0.3">
      <c r="A71" s="43" t="s">
        <v>369</v>
      </c>
      <c r="B71" s="81" t="s">
        <v>651</v>
      </c>
      <c r="C71" s="78">
        <v>41364</v>
      </c>
      <c r="D71" s="46">
        <v>9491429</v>
      </c>
      <c r="E71" s="46">
        <v>4910516</v>
      </c>
      <c r="F71" s="46">
        <v>2709905</v>
      </c>
      <c r="G71" s="46">
        <v>4345633</v>
      </c>
      <c r="H71" s="46">
        <v>2350811</v>
      </c>
      <c r="I71" s="46">
        <v>120586</v>
      </c>
      <c r="J71" s="73">
        <v>0.44</v>
      </c>
      <c r="K71" s="73">
        <v>1.1299999999999999</v>
      </c>
      <c r="L71" s="73">
        <v>5.13</v>
      </c>
      <c r="M71" s="73">
        <v>8.91</v>
      </c>
      <c r="N71" s="73">
        <v>13.05</v>
      </c>
      <c r="O71" s="73">
        <v>2.04</v>
      </c>
      <c r="P71" s="17">
        <v>1.03</v>
      </c>
      <c r="S71" t="str">
        <f t="shared" si="1"/>
        <v>SITHAI</v>
      </c>
    </row>
    <row r="72" spans="1:19" ht="14.4" customHeight="1" x14ac:dyDescent="0.3">
      <c r="A72" s="25" t="s">
        <v>576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7"/>
      <c r="S72" t="str">
        <f t="shared" si="1"/>
        <v>--  Personal Products &amp; Pharmaceuticals</v>
      </c>
    </row>
    <row r="73" spans="1:19" ht="14.4" x14ac:dyDescent="0.3">
      <c r="A73" s="43" t="s">
        <v>123</v>
      </c>
      <c r="B73" s="81" t="s">
        <v>651</v>
      </c>
      <c r="C73" s="78">
        <v>41364</v>
      </c>
      <c r="D73" s="46">
        <v>5703680</v>
      </c>
      <c r="E73" s="46">
        <v>3473295</v>
      </c>
      <c r="F73" s="46">
        <v>899999</v>
      </c>
      <c r="G73" s="46">
        <v>2230385</v>
      </c>
      <c r="H73" s="46">
        <v>1886698</v>
      </c>
      <c r="I73" s="46">
        <v>196943</v>
      </c>
      <c r="J73" s="73">
        <v>0.22</v>
      </c>
      <c r="K73" s="73">
        <v>1.56</v>
      </c>
      <c r="L73" s="73">
        <v>10.44</v>
      </c>
      <c r="M73" s="73">
        <v>11.97</v>
      </c>
      <c r="N73" s="73">
        <v>33.68</v>
      </c>
      <c r="O73" s="73">
        <v>3.63</v>
      </c>
      <c r="P73" s="17">
        <v>1.35</v>
      </c>
      <c r="S73" t="str">
        <f t="shared" si="1"/>
        <v>DSGT</v>
      </c>
    </row>
    <row r="74" spans="1:19" ht="14.4" x14ac:dyDescent="0.3">
      <c r="A74" s="38" t="s">
        <v>277</v>
      </c>
      <c r="B74" s="74" t="s">
        <v>651</v>
      </c>
      <c r="C74" s="77">
        <v>41364</v>
      </c>
      <c r="D74" s="41">
        <v>1040310</v>
      </c>
      <c r="E74" s="41">
        <v>324059</v>
      </c>
      <c r="F74" s="41">
        <v>60000</v>
      </c>
      <c r="G74" s="41">
        <v>716251</v>
      </c>
      <c r="H74" s="41">
        <v>421060</v>
      </c>
      <c r="I74" s="41">
        <v>32947</v>
      </c>
      <c r="J74" s="72">
        <v>0.55000000000000004</v>
      </c>
      <c r="K74" s="72">
        <v>0.45</v>
      </c>
      <c r="L74" s="72">
        <v>7.82</v>
      </c>
      <c r="M74" s="72">
        <v>14.61</v>
      </c>
      <c r="N74" s="72">
        <v>16.38</v>
      </c>
      <c r="O74" s="72">
        <v>56.9</v>
      </c>
      <c r="P74" s="42">
        <v>1.64</v>
      </c>
      <c r="S74" t="str">
        <f t="shared" si="1"/>
        <v>OCC</v>
      </c>
    </row>
    <row r="75" spans="1:19" ht="14.4" x14ac:dyDescent="0.3">
      <c r="A75" s="43" t="s">
        <v>335</v>
      </c>
      <c r="B75" s="81" t="s">
        <v>651</v>
      </c>
      <c r="C75" s="78">
        <v>41364</v>
      </c>
      <c r="D75" s="46">
        <v>5684548</v>
      </c>
      <c r="E75" s="46">
        <v>2376884</v>
      </c>
      <c r="F75" s="46">
        <v>149931</v>
      </c>
      <c r="G75" s="46">
        <v>3019014</v>
      </c>
      <c r="H75" s="46">
        <v>1039018</v>
      </c>
      <c r="I75" s="46">
        <v>18331</v>
      </c>
      <c r="J75" s="73">
        <v>0.12</v>
      </c>
      <c r="K75" s="73">
        <v>0.79</v>
      </c>
      <c r="L75" s="73">
        <v>1.76</v>
      </c>
      <c r="M75" s="73">
        <v>6.16</v>
      </c>
      <c r="N75" s="73">
        <v>7.64</v>
      </c>
      <c r="O75" s="73">
        <v>2.79</v>
      </c>
      <c r="P75" s="17">
        <v>0.96</v>
      </c>
      <c r="S75" t="str">
        <f t="shared" si="1"/>
        <v>S &amp; J</v>
      </c>
    </row>
    <row r="76" spans="1:19" ht="14.4" x14ac:dyDescent="0.3">
      <c r="A76" s="38" t="s">
        <v>457</v>
      </c>
      <c r="B76" s="74" t="s">
        <v>651</v>
      </c>
      <c r="C76" s="77">
        <v>41364</v>
      </c>
      <c r="D76" s="41">
        <v>2070162</v>
      </c>
      <c r="E76" s="41">
        <v>435314</v>
      </c>
      <c r="F76" s="41">
        <v>472652</v>
      </c>
      <c r="G76" s="41">
        <v>1634848</v>
      </c>
      <c r="H76" s="41">
        <v>386617</v>
      </c>
      <c r="I76" s="41">
        <v>16928</v>
      </c>
      <c r="J76" s="72">
        <v>0.04</v>
      </c>
      <c r="K76" s="72">
        <v>0.27</v>
      </c>
      <c r="L76" s="72">
        <v>4.38</v>
      </c>
      <c r="M76" s="72">
        <v>6.56</v>
      </c>
      <c r="N76" s="72">
        <v>6.69</v>
      </c>
      <c r="O76" s="72">
        <v>1.66</v>
      </c>
      <c r="P76" s="42">
        <v>0.74</v>
      </c>
      <c r="S76" t="str">
        <f t="shared" si="1"/>
        <v>TOG</v>
      </c>
    </row>
    <row r="77" spans="1:19" ht="14.4" x14ac:dyDescent="0.3">
      <c r="A77" s="92" t="s">
        <v>577</v>
      </c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4"/>
      <c r="S77" t="str">
        <f t="shared" si="1"/>
        <v>Financials</v>
      </c>
    </row>
    <row r="78" spans="1:19" x14ac:dyDescent="0.3">
      <c r="A78" s="25" t="s">
        <v>578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7"/>
      <c r="S78" t="str">
        <f t="shared" si="1"/>
        <v>--  Banking</v>
      </c>
    </row>
    <row r="79" spans="1:19" ht="14.4" x14ac:dyDescent="0.3">
      <c r="A79" s="43" t="s">
        <v>55</v>
      </c>
      <c r="B79" s="81" t="s">
        <v>651</v>
      </c>
      <c r="C79" s="78">
        <v>41364</v>
      </c>
      <c r="D79" s="46">
        <v>1102777109</v>
      </c>
      <c r="E79" s="46">
        <v>985082667</v>
      </c>
      <c r="F79" s="46">
        <v>60741437</v>
      </c>
      <c r="G79" s="46">
        <v>117504498</v>
      </c>
      <c r="H79" s="46">
        <v>22330720</v>
      </c>
      <c r="I79" s="46">
        <v>4045435</v>
      </c>
      <c r="J79" s="73">
        <v>0.67</v>
      </c>
      <c r="K79" s="73">
        <v>8.3800000000000008</v>
      </c>
      <c r="L79" s="73">
        <v>18.12</v>
      </c>
      <c r="M79" s="73">
        <v>1.88</v>
      </c>
      <c r="N79" s="73">
        <v>13.63</v>
      </c>
      <c r="O79" s="73">
        <v>4.87</v>
      </c>
      <c r="P79" s="17">
        <v>0.08</v>
      </c>
      <c r="S79" t="str">
        <f t="shared" si="1"/>
        <v>BAY</v>
      </c>
    </row>
    <row r="80" spans="1:19" ht="14.4" x14ac:dyDescent="0.3">
      <c r="A80" s="38" t="s">
        <v>56</v>
      </c>
      <c r="B80" s="74" t="s">
        <v>651</v>
      </c>
      <c r="C80" s="77">
        <v>41364</v>
      </c>
      <c r="D80" s="41">
        <v>2437922223</v>
      </c>
      <c r="E80" s="41">
        <v>2152769638</v>
      </c>
      <c r="F80" s="41">
        <v>19088429</v>
      </c>
      <c r="G80" s="41">
        <v>285086305</v>
      </c>
      <c r="H80" s="41">
        <v>33033674</v>
      </c>
      <c r="I80" s="41">
        <v>9014184</v>
      </c>
      <c r="J80" s="72">
        <v>4.72</v>
      </c>
      <c r="K80" s="72">
        <v>7.55</v>
      </c>
      <c r="L80" s="72">
        <v>27.29</v>
      </c>
      <c r="M80" s="72">
        <v>1.76</v>
      </c>
      <c r="N80" s="72">
        <v>12.62</v>
      </c>
      <c r="O80" s="72">
        <v>3.81</v>
      </c>
      <c r="P80" s="42">
        <v>0.06</v>
      </c>
      <c r="S80" t="str">
        <f t="shared" si="1"/>
        <v>BBL</v>
      </c>
    </row>
    <row r="81" spans="1:19" ht="14.4" x14ac:dyDescent="0.3">
      <c r="A81" s="43" t="s">
        <v>93</v>
      </c>
      <c r="B81" s="81" t="s">
        <v>651</v>
      </c>
      <c r="C81" s="78">
        <v>41364</v>
      </c>
      <c r="D81" s="46">
        <v>208409306</v>
      </c>
      <c r="E81" s="46">
        <v>187531897</v>
      </c>
      <c r="F81" s="46">
        <v>10542439</v>
      </c>
      <c r="G81" s="46">
        <v>20877409</v>
      </c>
      <c r="H81" s="46">
        <v>3197152</v>
      </c>
      <c r="I81" s="46">
        <v>313057</v>
      </c>
      <c r="J81" s="73">
        <v>0.01</v>
      </c>
      <c r="K81" s="73">
        <v>8.98</v>
      </c>
      <c r="L81" s="73">
        <v>9.7899999999999991</v>
      </c>
      <c r="M81" s="73">
        <v>0.86</v>
      </c>
      <c r="N81" s="73">
        <v>8.99</v>
      </c>
      <c r="O81" s="73">
        <v>3.58</v>
      </c>
      <c r="P81" s="17">
        <v>7.0000000000000007E-2</v>
      </c>
      <c r="S81" t="str">
        <f t="shared" si="1"/>
        <v>CIMBT</v>
      </c>
    </row>
    <row r="82" spans="1:19" ht="14.4" x14ac:dyDescent="0.3">
      <c r="A82" s="38" t="s">
        <v>193</v>
      </c>
      <c r="B82" s="74" t="s">
        <v>651</v>
      </c>
      <c r="C82" s="77">
        <v>41364</v>
      </c>
      <c r="D82" s="41">
        <v>2109966797</v>
      </c>
      <c r="E82" s="41">
        <v>1896631742</v>
      </c>
      <c r="F82" s="41">
        <v>23932602</v>
      </c>
      <c r="G82" s="41">
        <v>195876764</v>
      </c>
      <c r="H82" s="41">
        <v>48680168</v>
      </c>
      <c r="I82" s="41">
        <v>10106039</v>
      </c>
      <c r="J82" s="72">
        <v>4.22</v>
      </c>
      <c r="K82" s="72">
        <v>9.68</v>
      </c>
      <c r="L82" s="72">
        <v>20.76</v>
      </c>
      <c r="M82" s="72">
        <v>2.52</v>
      </c>
      <c r="N82" s="72">
        <v>20.12</v>
      </c>
      <c r="O82" s="72">
        <v>4.79</v>
      </c>
      <c r="P82" s="42">
        <v>0.1</v>
      </c>
      <c r="S82" t="str">
        <f t="shared" si="1"/>
        <v>KBANK</v>
      </c>
    </row>
    <row r="83" spans="1:19" ht="14.4" x14ac:dyDescent="0.3">
      <c r="A83" s="43" t="s">
        <v>200</v>
      </c>
      <c r="B83" s="81" t="s">
        <v>651</v>
      </c>
      <c r="C83" s="78">
        <v>41364</v>
      </c>
      <c r="D83" s="46">
        <v>244322642</v>
      </c>
      <c r="E83" s="46">
        <v>209866767</v>
      </c>
      <c r="F83" s="46">
        <v>8336783</v>
      </c>
      <c r="G83" s="46">
        <v>34159112</v>
      </c>
      <c r="H83" s="46">
        <v>5073038</v>
      </c>
      <c r="I83" s="46">
        <v>1162243</v>
      </c>
      <c r="J83" s="73">
        <v>1.39</v>
      </c>
      <c r="K83" s="73">
        <v>6.14</v>
      </c>
      <c r="L83" s="73">
        <v>22.91</v>
      </c>
      <c r="M83" s="73">
        <v>2.14</v>
      </c>
      <c r="N83" s="73">
        <v>13.59</v>
      </c>
      <c r="O83" s="73">
        <v>17.760000000000002</v>
      </c>
      <c r="P83" s="17">
        <v>0.09</v>
      </c>
      <c r="S83" t="str">
        <f t="shared" si="1"/>
        <v>KK</v>
      </c>
    </row>
    <row r="84" spans="1:19" ht="14.4" x14ac:dyDescent="0.3">
      <c r="A84" s="38" t="s">
        <v>204</v>
      </c>
      <c r="B84" s="74" t="s">
        <v>651</v>
      </c>
      <c r="C84" s="77">
        <v>41364</v>
      </c>
      <c r="D84" s="41">
        <v>2345721250</v>
      </c>
      <c r="E84" s="41">
        <v>2153669647</v>
      </c>
      <c r="F84" s="41">
        <v>72005040</v>
      </c>
      <c r="G84" s="41">
        <v>192051092</v>
      </c>
      <c r="H84" s="41">
        <v>31846322</v>
      </c>
      <c r="I84" s="41">
        <v>8546388</v>
      </c>
      <c r="J84" s="72">
        <v>0.61</v>
      </c>
      <c r="K84" s="72">
        <v>11.21</v>
      </c>
      <c r="L84" s="72">
        <v>26.84</v>
      </c>
      <c r="M84" s="72">
        <v>1.5</v>
      </c>
      <c r="N84" s="72">
        <v>15.66</v>
      </c>
      <c r="O84" s="72">
        <v>4.99</v>
      </c>
      <c r="P84" s="42">
        <v>0.06</v>
      </c>
      <c r="S84" t="str">
        <f t="shared" si="1"/>
        <v>KTB</v>
      </c>
    </row>
    <row r="85" spans="1:19" ht="14.4" x14ac:dyDescent="0.3">
      <c r="A85" s="43" t="s">
        <v>214</v>
      </c>
      <c r="B85" s="81" t="s">
        <v>651</v>
      </c>
      <c r="C85" s="78">
        <v>41364</v>
      </c>
      <c r="D85" s="46">
        <v>128335887</v>
      </c>
      <c r="E85" s="46">
        <v>113787018</v>
      </c>
      <c r="F85" s="46">
        <v>12213672</v>
      </c>
      <c r="G85" s="46">
        <v>14548868</v>
      </c>
      <c r="H85" s="46">
        <v>1592960</v>
      </c>
      <c r="I85" s="46">
        <v>209174</v>
      </c>
      <c r="J85" s="73">
        <v>0.02</v>
      </c>
      <c r="K85" s="73">
        <v>7.82</v>
      </c>
      <c r="L85" s="73">
        <v>13.13</v>
      </c>
      <c r="M85" s="73">
        <v>0.89</v>
      </c>
      <c r="N85" s="73">
        <v>5.27</v>
      </c>
      <c r="O85" s="73">
        <v>15.08</v>
      </c>
      <c r="P85" s="17">
        <v>0.05</v>
      </c>
      <c r="S85" t="str">
        <f t="shared" si="1"/>
        <v>LHBANK</v>
      </c>
    </row>
    <row r="86" spans="1:19" ht="14.4" x14ac:dyDescent="0.3">
      <c r="A86" s="38" t="s">
        <v>347</v>
      </c>
      <c r="B86" s="74" t="s">
        <v>651</v>
      </c>
      <c r="C86" s="77">
        <v>41364</v>
      </c>
      <c r="D86" s="41">
        <v>2364518679</v>
      </c>
      <c r="E86" s="41">
        <v>2134960428</v>
      </c>
      <c r="F86" s="41">
        <v>33991922</v>
      </c>
      <c r="G86" s="41">
        <v>228042900</v>
      </c>
      <c r="H86" s="41">
        <v>39682756</v>
      </c>
      <c r="I86" s="41">
        <v>13116399</v>
      </c>
      <c r="J86" s="72">
        <v>3.86</v>
      </c>
      <c r="K86" s="72">
        <v>9.36</v>
      </c>
      <c r="L86" s="72">
        <v>33.049999999999997</v>
      </c>
      <c r="M86" s="72">
        <v>2.5</v>
      </c>
      <c r="N86" s="72">
        <v>20.23</v>
      </c>
      <c r="O86" s="72">
        <v>4.01</v>
      </c>
      <c r="P86" s="42">
        <v>0.06</v>
      </c>
      <c r="S86" t="str">
        <f t="shared" si="1"/>
        <v>SCB</v>
      </c>
    </row>
    <row r="87" spans="1:19" ht="14.4" x14ac:dyDescent="0.3">
      <c r="A87" s="43" t="s">
        <v>414</v>
      </c>
      <c r="B87" s="81" t="s">
        <v>651</v>
      </c>
      <c r="C87" s="78">
        <v>41364</v>
      </c>
      <c r="D87" s="46">
        <v>1033719322</v>
      </c>
      <c r="E87" s="46">
        <v>944816743</v>
      </c>
      <c r="F87" s="46">
        <v>12778297</v>
      </c>
      <c r="G87" s="46">
        <v>45677653</v>
      </c>
      <c r="H87" s="46">
        <v>16882012</v>
      </c>
      <c r="I87" s="46">
        <v>1953211</v>
      </c>
      <c r="J87" s="73">
        <v>1.53</v>
      </c>
      <c r="K87" s="73">
        <v>20.68</v>
      </c>
      <c r="L87" s="73">
        <v>11.57</v>
      </c>
      <c r="M87" s="73">
        <v>1.37</v>
      </c>
      <c r="N87" s="73">
        <v>14.69</v>
      </c>
      <c r="O87" s="73">
        <v>7.7</v>
      </c>
      <c r="P87" s="17">
        <v>7.0000000000000007E-2</v>
      </c>
      <c r="S87" t="str">
        <f t="shared" si="1"/>
        <v>TCAP</v>
      </c>
    </row>
    <row r="88" spans="1:19" ht="14.4" x14ac:dyDescent="0.3">
      <c r="A88" s="38" t="s">
        <v>442</v>
      </c>
      <c r="B88" s="74" t="s">
        <v>651</v>
      </c>
      <c r="C88" s="77">
        <v>41364</v>
      </c>
      <c r="D88" s="41">
        <v>319015303</v>
      </c>
      <c r="E88" s="41">
        <v>299484382</v>
      </c>
      <c r="F88" s="41">
        <v>7279121</v>
      </c>
      <c r="G88" s="41">
        <v>19303131</v>
      </c>
      <c r="H88" s="41">
        <v>6554465</v>
      </c>
      <c r="I88" s="41">
        <v>1153503</v>
      </c>
      <c r="J88" s="72">
        <v>1.58</v>
      </c>
      <c r="K88" s="72">
        <v>15.51</v>
      </c>
      <c r="L88" s="72">
        <v>17.600000000000001</v>
      </c>
      <c r="M88" s="72">
        <v>1.88</v>
      </c>
      <c r="N88" s="72">
        <v>22.1</v>
      </c>
      <c r="O88" s="72">
        <v>16.64</v>
      </c>
      <c r="P88" s="42">
        <v>0.08</v>
      </c>
      <c r="S88" t="str">
        <f t="shared" si="1"/>
        <v>TISCO</v>
      </c>
    </row>
    <row r="89" spans="1:19" ht="14.4" x14ac:dyDescent="0.3">
      <c r="A89" s="43" t="s">
        <v>450</v>
      </c>
      <c r="B89" s="81" t="s">
        <v>651</v>
      </c>
      <c r="C89" s="78">
        <v>41364</v>
      </c>
      <c r="D89" s="46">
        <v>736960364</v>
      </c>
      <c r="E89" s="46">
        <v>677719423</v>
      </c>
      <c r="F89" s="46">
        <v>41372425</v>
      </c>
      <c r="G89" s="46">
        <v>59172508</v>
      </c>
      <c r="H89" s="46">
        <v>10045404</v>
      </c>
      <c r="I89" s="46">
        <v>1816523</v>
      </c>
      <c r="J89" s="73">
        <v>0.04</v>
      </c>
      <c r="K89" s="73">
        <v>11.45</v>
      </c>
      <c r="L89" s="73">
        <v>18.079999999999998</v>
      </c>
      <c r="M89" s="73">
        <v>0.4</v>
      </c>
      <c r="N89" s="73">
        <v>4.25</v>
      </c>
      <c r="O89" s="73">
        <v>3.35</v>
      </c>
      <c r="P89" s="17">
        <v>0.05</v>
      </c>
      <c r="S89" t="str">
        <f t="shared" si="1"/>
        <v>TMB</v>
      </c>
    </row>
    <row r="90" spans="1:19" ht="14.4" customHeight="1" x14ac:dyDescent="0.3">
      <c r="A90" s="25" t="s">
        <v>579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7"/>
      <c r="S90" t="str">
        <f t="shared" si="1"/>
        <v>--  Finance and Securities</v>
      </c>
    </row>
    <row r="91" spans="1:19" ht="14.4" x14ac:dyDescent="0.3">
      <c r="A91" s="43" t="s">
        <v>24</v>
      </c>
      <c r="B91" s="81" t="s">
        <v>651</v>
      </c>
      <c r="C91" s="78">
        <v>41364</v>
      </c>
      <c r="D91" s="46">
        <v>51013254</v>
      </c>
      <c r="E91" s="46">
        <v>43755217</v>
      </c>
      <c r="F91" s="46">
        <v>250000</v>
      </c>
      <c r="G91" s="46">
        <v>7257978</v>
      </c>
      <c r="H91" s="46">
        <v>3112764</v>
      </c>
      <c r="I91" s="46">
        <v>545900</v>
      </c>
      <c r="J91" s="73">
        <v>2.1800000000000002</v>
      </c>
      <c r="K91" s="73">
        <v>6.03</v>
      </c>
      <c r="L91" s="73">
        <v>17.54</v>
      </c>
      <c r="M91" s="73">
        <v>4.9800000000000004</v>
      </c>
      <c r="N91" s="73">
        <v>25.23</v>
      </c>
      <c r="O91" s="73">
        <v>22.56</v>
      </c>
      <c r="P91" s="17">
        <v>0.24</v>
      </c>
      <c r="S91" t="str">
        <f t="shared" si="1"/>
        <v>AEONTS</v>
      </c>
    </row>
    <row r="92" spans="1:19" ht="14.4" x14ac:dyDescent="0.3">
      <c r="A92" s="38" t="s">
        <v>34</v>
      </c>
      <c r="B92" s="74" t="s">
        <v>651</v>
      </c>
      <c r="C92" s="77">
        <v>41364</v>
      </c>
      <c r="D92" s="41">
        <v>3218057</v>
      </c>
      <c r="E92" s="41">
        <v>1889968</v>
      </c>
      <c r="F92" s="41">
        <v>950000</v>
      </c>
      <c r="G92" s="41">
        <v>1328089</v>
      </c>
      <c r="H92" s="41">
        <v>81628</v>
      </c>
      <c r="I92" s="41">
        <v>1801</v>
      </c>
      <c r="J92" s="72">
        <v>0</v>
      </c>
      <c r="K92" s="72">
        <v>1.42</v>
      </c>
      <c r="L92" s="72">
        <v>2.21</v>
      </c>
      <c r="M92" s="72">
        <v>1.66</v>
      </c>
      <c r="N92" s="72">
        <v>2.67</v>
      </c>
      <c r="O92" s="72">
        <v>2.71</v>
      </c>
      <c r="P92" s="42">
        <v>0.11</v>
      </c>
      <c r="S92" t="str">
        <f t="shared" si="1"/>
        <v>AMANAH</v>
      </c>
    </row>
    <row r="93" spans="1:19" ht="14.4" x14ac:dyDescent="0.3">
      <c r="A93" s="43" t="s">
        <v>49</v>
      </c>
      <c r="B93" s="81" t="s">
        <v>651</v>
      </c>
      <c r="C93" s="78">
        <v>41364</v>
      </c>
      <c r="D93" s="46">
        <v>24429644</v>
      </c>
      <c r="E93" s="46">
        <v>20777863</v>
      </c>
      <c r="F93" s="46">
        <v>1725000</v>
      </c>
      <c r="G93" s="46">
        <v>3651781</v>
      </c>
      <c r="H93" s="46">
        <v>567026</v>
      </c>
      <c r="I93" s="46">
        <v>152703</v>
      </c>
      <c r="J93" s="73">
        <v>0.44</v>
      </c>
      <c r="K93" s="73">
        <v>5.69</v>
      </c>
      <c r="L93" s="73">
        <v>26.93</v>
      </c>
      <c r="M93" s="73">
        <v>3.25</v>
      </c>
      <c r="N93" s="73">
        <v>18.84</v>
      </c>
      <c r="O93" s="73">
        <v>41.61</v>
      </c>
      <c r="P93" s="17">
        <v>0.1</v>
      </c>
      <c r="S93" t="str">
        <f t="shared" si="1"/>
        <v>ASK</v>
      </c>
    </row>
    <row r="94" spans="1:19" ht="14.4" x14ac:dyDescent="0.3">
      <c r="A94" s="38" t="s">
        <v>50</v>
      </c>
      <c r="B94" s="74" t="s">
        <v>651</v>
      </c>
      <c r="C94" s="77">
        <v>41364</v>
      </c>
      <c r="D94" s="41">
        <v>10981732</v>
      </c>
      <c r="E94" s="41">
        <v>6414416</v>
      </c>
      <c r="F94" s="41">
        <v>2105656</v>
      </c>
      <c r="G94" s="41">
        <v>4567316</v>
      </c>
      <c r="H94" s="41">
        <v>1053182</v>
      </c>
      <c r="I94" s="41">
        <v>394416</v>
      </c>
      <c r="J94" s="72">
        <v>0.19</v>
      </c>
      <c r="K94" s="72">
        <v>1.4</v>
      </c>
      <c r="L94" s="72">
        <v>37.450000000000003</v>
      </c>
      <c r="M94" s="72">
        <v>11.4</v>
      </c>
      <c r="N94" s="72">
        <v>18.53</v>
      </c>
      <c r="O94" s="72">
        <v>10.62</v>
      </c>
      <c r="P94" s="42">
        <v>0.28000000000000003</v>
      </c>
      <c r="S94" t="str">
        <f t="shared" si="1"/>
        <v>ASP</v>
      </c>
    </row>
    <row r="95" spans="1:19" ht="14.4" x14ac:dyDescent="0.3">
      <c r="A95" s="43" t="s">
        <v>62</v>
      </c>
      <c r="B95" s="81" t="s">
        <v>651</v>
      </c>
      <c r="C95" s="78">
        <v>41364</v>
      </c>
      <c r="D95" s="46">
        <v>6447174</v>
      </c>
      <c r="E95" s="46">
        <v>4484776</v>
      </c>
      <c r="F95" s="46">
        <v>1000000</v>
      </c>
      <c r="G95" s="46">
        <v>1962398</v>
      </c>
      <c r="H95" s="46">
        <v>97826</v>
      </c>
      <c r="I95" s="46">
        <v>25423</v>
      </c>
      <c r="J95" s="73">
        <v>0.13</v>
      </c>
      <c r="K95" s="73">
        <v>2.29</v>
      </c>
      <c r="L95" s="73">
        <v>25.99</v>
      </c>
      <c r="M95" s="73">
        <v>2.38</v>
      </c>
      <c r="N95" s="73">
        <v>5.07</v>
      </c>
      <c r="O95" s="73">
        <v>97.29</v>
      </c>
      <c r="P95" s="17">
        <v>7.0000000000000007E-2</v>
      </c>
      <c r="S95" t="str">
        <f t="shared" si="1"/>
        <v>BFIT</v>
      </c>
    </row>
    <row r="96" spans="1:19" ht="14.4" x14ac:dyDescent="0.3">
      <c r="A96" s="38" t="s">
        <v>89</v>
      </c>
      <c r="B96" s="74" t="s">
        <v>651</v>
      </c>
      <c r="C96" s="77">
        <v>41364</v>
      </c>
      <c r="D96" s="41">
        <v>7463472</v>
      </c>
      <c r="E96" s="41">
        <v>4107517</v>
      </c>
      <c r="F96" s="41">
        <v>2330807</v>
      </c>
      <c r="G96" s="41">
        <v>3355955</v>
      </c>
      <c r="H96" s="41">
        <v>866107</v>
      </c>
      <c r="I96" s="41">
        <v>263321</v>
      </c>
      <c r="J96" s="72">
        <v>0.11</v>
      </c>
      <c r="K96" s="72">
        <v>1.22</v>
      </c>
      <c r="L96" s="72">
        <v>30.4</v>
      </c>
      <c r="M96" s="72">
        <v>9.8800000000000008</v>
      </c>
      <c r="N96" s="72">
        <v>15.37</v>
      </c>
      <c r="O96" s="72">
        <v>10.85</v>
      </c>
      <c r="P96" s="42">
        <v>0.37</v>
      </c>
      <c r="S96" t="str">
        <f t="shared" si="1"/>
        <v>CGS</v>
      </c>
    </row>
    <row r="97" spans="1:19" ht="14.4" x14ac:dyDescent="0.3">
      <c r="A97" s="43" t="s">
        <v>99</v>
      </c>
      <c r="B97" s="81" t="s">
        <v>651</v>
      </c>
      <c r="C97" s="78">
        <v>41364</v>
      </c>
      <c r="D97" s="46">
        <v>11428612</v>
      </c>
      <c r="E97" s="46">
        <v>7601035</v>
      </c>
      <c r="F97" s="46">
        <v>716823</v>
      </c>
      <c r="G97" s="46">
        <v>3827577</v>
      </c>
      <c r="H97" s="46">
        <v>513620</v>
      </c>
      <c r="I97" s="46">
        <v>157302</v>
      </c>
      <c r="J97" s="73">
        <v>2.19</v>
      </c>
      <c r="K97" s="73">
        <v>1.99</v>
      </c>
      <c r="L97" s="73">
        <v>30.63</v>
      </c>
      <c r="M97" s="73">
        <v>4.38</v>
      </c>
      <c r="N97" s="73">
        <v>8.42</v>
      </c>
      <c r="O97" s="73">
        <v>11.33</v>
      </c>
      <c r="P97" s="17">
        <v>0.15</v>
      </c>
      <c r="S97" t="str">
        <f t="shared" si="1"/>
        <v>CNS</v>
      </c>
    </row>
    <row r="98" spans="1:19" ht="14.4" x14ac:dyDescent="0.3">
      <c r="A98" s="38" t="s">
        <v>130</v>
      </c>
      <c r="B98" s="74" t="s">
        <v>651</v>
      </c>
      <c r="C98" s="77">
        <v>41364</v>
      </c>
      <c r="D98" s="41">
        <v>1785260.45</v>
      </c>
      <c r="E98" s="41">
        <v>1295119.5900000001</v>
      </c>
      <c r="F98" s="41">
        <v>410000</v>
      </c>
      <c r="G98" s="41">
        <v>490140.86</v>
      </c>
      <c r="H98" s="41">
        <v>56105.06</v>
      </c>
      <c r="I98" s="41">
        <v>13440.14</v>
      </c>
      <c r="J98" s="72">
        <v>0.03</v>
      </c>
      <c r="K98" s="72">
        <v>2.64</v>
      </c>
      <c r="L98" s="72">
        <v>23.96</v>
      </c>
      <c r="M98" s="72">
        <v>3.22</v>
      </c>
      <c r="N98" s="72">
        <v>8.2100000000000009</v>
      </c>
      <c r="O98" s="72">
        <v>6.54</v>
      </c>
      <c r="P98" s="42">
        <v>0.13</v>
      </c>
      <c r="S98" t="str">
        <f t="shared" si="1"/>
        <v>ECL</v>
      </c>
    </row>
    <row r="99" spans="1:19" ht="14.4" x14ac:dyDescent="0.3">
      <c r="A99" s="43" t="s">
        <v>144</v>
      </c>
      <c r="B99" s="81" t="s">
        <v>651</v>
      </c>
      <c r="C99" s="78">
        <v>41364</v>
      </c>
      <c r="D99" s="46">
        <v>1688995</v>
      </c>
      <c r="E99" s="46">
        <v>361401</v>
      </c>
      <c r="F99" s="46">
        <v>1061947</v>
      </c>
      <c r="G99" s="46">
        <v>1327594</v>
      </c>
      <c r="H99" s="46">
        <v>121130</v>
      </c>
      <c r="I99" s="46">
        <v>32366</v>
      </c>
      <c r="J99" s="73">
        <v>0.15</v>
      </c>
      <c r="K99" s="73">
        <v>0.27</v>
      </c>
      <c r="L99" s="73">
        <v>26.72</v>
      </c>
      <c r="M99" s="73">
        <v>3.93</v>
      </c>
      <c r="N99" s="73">
        <v>2.98</v>
      </c>
      <c r="O99" s="73">
        <v>3.52</v>
      </c>
      <c r="P99" s="17">
        <v>0.31</v>
      </c>
      <c r="S99" t="str">
        <f t="shared" si="1"/>
        <v>FNS</v>
      </c>
    </row>
    <row r="100" spans="1:19" ht="14.4" x14ac:dyDescent="0.3">
      <c r="A100" s="38" t="s">
        <v>148</v>
      </c>
      <c r="B100" s="74" t="s">
        <v>651</v>
      </c>
      <c r="C100" s="77">
        <v>41364</v>
      </c>
      <c r="D100" s="41">
        <v>3288003</v>
      </c>
      <c r="E100" s="41">
        <v>1923323</v>
      </c>
      <c r="F100" s="41">
        <v>1089076</v>
      </c>
      <c r="G100" s="41">
        <v>1364680</v>
      </c>
      <c r="H100" s="41">
        <v>9820610</v>
      </c>
      <c r="I100" s="41">
        <v>70397</v>
      </c>
      <c r="J100" s="72">
        <v>0.06</v>
      </c>
      <c r="K100" s="72">
        <v>1.41</v>
      </c>
      <c r="L100" s="72">
        <v>0.72</v>
      </c>
      <c r="M100" s="72">
        <v>3.96</v>
      </c>
      <c r="N100" s="72">
        <v>6.24</v>
      </c>
      <c r="O100" s="72">
        <v>272.88</v>
      </c>
      <c r="P100" s="42">
        <v>10.81</v>
      </c>
      <c r="S100" t="str">
        <f t="shared" si="1"/>
        <v>GBX</v>
      </c>
    </row>
    <row r="101" spans="1:19" ht="14.4" x14ac:dyDescent="0.3">
      <c r="A101" s="43" t="s">
        <v>154</v>
      </c>
      <c r="B101" s="81" t="s">
        <v>651</v>
      </c>
      <c r="C101" s="78">
        <v>41364</v>
      </c>
      <c r="D101" s="46">
        <v>4372886</v>
      </c>
      <c r="E101" s="46">
        <v>2442519</v>
      </c>
      <c r="F101" s="46">
        <v>347661</v>
      </c>
      <c r="G101" s="46">
        <v>1930367</v>
      </c>
      <c r="H101" s="46">
        <v>320805</v>
      </c>
      <c r="I101" s="46">
        <v>90633</v>
      </c>
      <c r="J101" s="73">
        <v>0.11</v>
      </c>
      <c r="K101" s="73">
        <v>1.27</v>
      </c>
      <c r="L101" s="73">
        <v>28.25</v>
      </c>
      <c r="M101" s="73">
        <v>15.28</v>
      </c>
      <c r="N101" s="73">
        <v>23.83</v>
      </c>
      <c r="O101" s="73">
        <v>19.68</v>
      </c>
      <c r="P101" s="17">
        <v>0.33</v>
      </c>
      <c r="S101" t="str">
        <f t="shared" si="1"/>
        <v>GL</v>
      </c>
    </row>
    <row r="102" spans="1:19" ht="14.4" x14ac:dyDescent="0.3">
      <c r="A102" s="38" t="s">
        <v>173</v>
      </c>
      <c r="B102" s="74" t="s">
        <v>651</v>
      </c>
      <c r="C102" s="77">
        <v>41364</v>
      </c>
      <c r="D102" s="41">
        <v>3585271.69</v>
      </c>
      <c r="E102" s="41">
        <v>2659737.65</v>
      </c>
      <c r="F102" s="41">
        <v>470000</v>
      </c>
      <c r="G102" s="41">
        <v>925534.04</v>
      </c>
      <c r="H102" s="41">
        <v>94477.42</v>
      </c>
      <c r="I102" s="41">
        <v>33458.19</v>
      </c>
      <c r="J102" s="72">
        <v>7.0000000000000007E-2</v>
      </c>
      <c r="K102" s="72">
        <v>2.87</v>
      </c>
      <c r="L102" s="72">
        <v>35.409999999999997</v>
      </c>
      <c r="M102" s="72">
        <v>5.08</v>
      </c>
      <c r="N102" s="72">
        <v>13.26</v>
      </c>
      <c r="O102" s="72">
        <v>10.67</v>
      </c>
      <c r="P102" s="42">
        <v>0.11</v>
      </c>
      <c r="S102" t="str">
        <f t="shared" si="1"/>
        <v>IFS</v>
      </c>
    </row>
    <row r="103" spans="1:19" ht="14.4" x14ac:dyDescent="0.3">
      <c r="A103" s="43" t="s">
        <v>189</v>
      </c>
      <c r="B103" s="81" t="s">
        <v>651</v>
      </c>
      <c r="C103" s="78">
        <v>41364</v>
      </c>
      <c r="D103" s="46">
        <v>780511</v>
      </c>
      <c r="E103" s="46">
        <v>132006</v>
      </c>
      <c r="F103" s="46">
        <v>300000</v>
      </c>
      <c r="G103" s="46">
        <v>648505</v>
      </c>
      <c r="H103" s="46">
        <v>93685</v>
      </c>
      <c r="I103" s="46">
        <v>27469</v>
      </c>
      <c r="J103" s="73">
        <v>0.09</v>
      </c>
      <c r="K103" s="73">
        <v>0.2</v>
      </c>
      <c r="L103" s="73">
        <v>29.32</v>
      </c>
      <c r="M103" s="73">
        <v>15.62</v>
      </c>
      <c r="N103" s="73">
        <v>16.940000000000001</v>
      </c>
      <c r="O103" s="73">
        <v>26.89</v>
      </c>
      <c r="P103" s="17">
        <v>0.48</v>
      </c>
      <c r="S103" t="str">
        <f t="shared" si="1"/>
        <v>JMT</v>
      </c>
    </row>
    <row r="104" spans="1:19" ht="14.4" x14ac:dyDescent="0.3">
      <c r="A104" s="38" t="s">
        <v>196</v>
      </c>
      <c r="B104" s="74" t="s">
        <v>651</v>
      </c>
      <c r="C104" s="77">
        <v>41364</v>
      </c>
      <c r="D104" s="41">
        <v>3732941.9</v>
      </c>
      <c r="E104" s="41">
        <v>2088153.39</v>
      </c>
      <c r="F104" s="41">
        <v>250000</v>
      </c>
      <c r="G104" s="41">
        <v>1644788.5</v>
      </c>
      <c r="H104" s="41">
        <v>620245.28</v>
      </c>
      <c r="I104" s="41">
        <v>106759.08</v>
      </c>
      <c r="J104" s="72">
        <v>0.43</v>
      </c>
      <c r="K104" s="72">
        <v>1.27</v>
      </c>
      <c r="L104" s="72">
        <v>17.21</v>
      </c>
      <c r="M104" s="72">
        <v>13.66</v>
      </c>
      <c r="N104" s="72">
        <v>24.95</v>
      </c>
      <c r="O104" s="72">
        <v>246.17</v>
      </c>
      <c r="P104" s="42">
        <v>0.65</v>
      </c>
      <c r="S104" t="str">
        <f t="shared" si="1"/>
        <v>KCAR</v>
      </c>
    </row>
    <row r="105" spans="1:19" ht="14.4" x14ac:dyDescent="0.3">
      <c r="A105" s="43" t="s">
        <v>199</v>
      </c>
      <c r="B105" s="81" t="s">
        <v>651</v>
      </c>
      <c r="C105" s="78">
        <v>41364</v>
      </c>
      <c r="D105" s="46">
        <v>12530809</v>
      </c>
      <c r="E105" s="46">
        <v>7450879</v>
      </c>
      <c r="F105" s="46">
        <v>1991763</v>
      </c>
      <c r="G105" s="46">
        <v>5078182</v>
      </c>
      <c r="H105" s="46">
        <v>858653</v>
      </c>
      <c r="I105" s="46">
        <v>299719</v>
      </c>
      <c r="J105" s="73">
        <v>0.15</v>
      </c>
      <c r="K105" s="73">
        <v>1.47</v>
      </c>
      <c r="L105" s="73">
        <v>34.909999999999997</v>
      </c>
      <c r="M105" s="73">
        <v>7.02</v>
      </c>
      <c r="N105" s="73">
        <v>12.72</v>
      </c>
      <c r="O105" s="73">
        <v>20.53</v>
      </c>
      <c r="P105" s="17">
        <v>0.2</v>
      </c>
      <c r="S105" t="str">
        <f t="shared" si="1"/>
        <v>KGI</v>
      </c>
    </row>
    <row r="106" spans="1:19" ht="14.4" x14ac:dyDescent="0.3">
      <c r="A106" s="38" t="s">
        <v>236</v>
      </c>
      <c r="B106" s="74" t="s">
        <v>651</v>
      </c>
      <c r="C106" s="77">
        <v>41364</v>
      </c>
      <c r="D106" s="41">
        <v>22026869</v>
      </c>
      <c r="E106" s="41">
        <v>17432939</v>
      </c>
      <c r="F106" s="41">
        <v>2854072</v>
      </c>
      <c r="G106" s="41">
        <v>4593930</v>
      </c>
      <c r="H106" s="41">
        <v>1644022</v>
      </c>
      <c r="I106" s="41">
        <v>554424</v>
      </c>
      <c r="J106" s="72">
        <v>0.97</v>
      </c>
      <c r="K106" s="72">
        <v>3.79</v>
      </c>
      <c r="L106" s="72">
        <v>33.72</v>
      </c>
      <c r="M106" s="72">
        <v>9.1199999999999992</v>
      </c>
      <c r="N106" s="72">
        <v>25.45</v>
      </c>
      <c r="O106" s="72">
        <v>27.87</v>
      </c>
      <c r="P106" s="42">
        <v>0.27</v>
      </c>
      <c r="S106" t="str">
        <f t="shared" si="1"/>
        <v>MBKET</v>
      </c>
    </row>
    <row r="107" spans="1:19" ht="14.4" x14ac:dyDescent="0.3">
      <c r="A107" s="43" t="s">
        <v>242</v>
      </c>
      <c r="B107" s="81" t="s">
        <v>651</v>
      </c>
      <c r="C107" s="78">
        <v>41364</v>
      </c>
      <c r="D107" s="46">
        <v>1667470</v>
      </c>
      <c r="E107" s="46">
        <v>200839</v>
      </c>
      <c r="F107" s="46">
        <v>120000</v>
      </c>
      <c r="G107" s="46">
        <v>1466631</v>
      </c>
      <c r="H107" s="46">
        <v>361015</v>
      </c>
      <c r="I107" s="46">
        <v>156895</v>
      </c>
      <c r="J107" s="73">
        <v>1.31</v>
      </c>
      <c r="K107" s="73">
        <v>0.14000000000000001</v>
      </c>
      <c r="L107" s="73">
        <v>43.46</v>
      </c>
      <c r="M107" s="73">
        <v>26.5</v>
      </c>
      <c r="N107" s="73">
        <v>23.04</v>
      </c>
      <c r="O107" s="73">
        <v>33.28</v>
      </c>
      <c r="P107" s="17">
        <v>0.65</v>
      </c>
      <c r="S107" t="str">
        <f t="shared" si="1"/>
        <v>MFC</v>
      </c>
    </row>
    <row r="108" spans="1:19" ht="14.4" x14ac:dyDescent="0.3">
      <c r="A108" s="38" t="s">
        <v>251</v>
      </c>
      <c r="B108" s="74" t="s">
        <v>651</v>
      </c>
      <c r="C108" s="77">
        <v>41364</v>
      </c>
      <c r="D108" s="41">
        <v>2676478</v>
      </c>
      <c r="E108" s="41">
        <v>1369555</v>
      </c>
      <c r="F108" s="41">
        <v>400000</v>
      </c>
      <c r="G108" s="41">
        <v>1306923</v>
      </c>
      <c r="H108" s="41">
        <v>123544</v>
      </c>
      <c r="I108" s="41">
        <v>35117</v>
      </c>
      <c r="J108" s="72">
        <v>0.04</v>
      </c>
      <c r="K108" s="72">
        <v>1.05</v>
      </c>
      <c r="L108" s="72">
        <v>28.42</v>
      </c>
      <c r="M108" s="72">
        <v>6.78</v>
      </c>
      <c r="N108" s="72">
        <v>11.81</v>
      </c>
      <c r="O108" s="72">
        <v>7.87</v>
      </c>
      <c r="P108" s="42">
        <v>0.18</v>
      </c>
      <c r="S108" t="str">
        <f t="shared" si="1"/>
        <v>ML</v>
      </c>
    </row>
    <row r="109" spans="1:19" ht="14.4" x14ac:dyDescent="0.3">
      <c r="A109" s="43" t="s">
        <v>282</v>
      </c>
      <c r="B109" s="81" t="s">
        <v>651</v>
      </c>
      <c r="C109" s="78">
        <v>41364</v>
      </c>
      <c r="D109" s="46">
        <v>3601224</v>
      </c>
      <c r="E109" s="46">
        <v>1545015</v>
      </c>
      <c r="F109" s="46">
        <v>819172</v>
      </c>
      <c r="G109" s="46">
        <v>2056209</v>
      </c>
      <c r="H109" s="46">
        <v>186172</v>
      </c>
      <c r="I109" s="46">
        <v>12987</v>
      </c>
      <c r="J109" s="73">
        <v>0.02</v>
      </c>
      <c r="K109" s="73">
        <v>0.75</v>
      </c>
      <c r="L109" s="73">
        <v>6.98</v>
      </c>
      <c r="M109" s="73">
        <v>-1.83</v>
      </c>
      <c r="N109" s="73">
        <v>-2.94</v>
      </c>
      <c r="O109" s="73">
        <v>6.38</v>
      </c>
      <c r="P109" s="17">
        <v>0.13</v>
      </c>
      <c r="S109" t="str">
        <f t="shared" si="1"/>
        <v>OSK</v>
      </c>
    </row>
    <row r="110" spans="1:19" ht="14.4" x14ac:dyDescent="0.3">
      <c r="A110" s="38" t="s">
        <v>296</v>
      </c>
      <c r="B110" s="74" t="s">
        <v>651</v>
      </c>
      <c r="C110" s="77">
        <v>41364</v>
      </c>
      <c r="D110" s="41">
        <v>10667119</v>
      </c>
      <c r="E110" s="41">
        <v>8545791</v>
      </c>
      <c r="F110" s="41">
        <v>447370</v>
      </c>
      <c r="G110" s="41">
        <v>2121328</v>
      </c>
      <c r="H110" s="41">
        <v>817540</v>
      </c>
      <c r="I110" s="41">
        <v>60638</v>
      </c>
      <c r="J110" s="72">
        <v>0.14000000000000001</v>
      </c>
      <c r="K110" s="72">
        <v>4.03</v>
      </c>
      <c r="L110" s="72">
        <v>7.42</v>
      </c>
      <c r="M110" s="72">
        <v>2.99</v>
      </c>
      <c r="N110" s="72">
        <v>11.19</v>
      </c>
      <c r="O110" s="72">
        <v>0.43</v>
      </c>
      <c r="P110" s="42">
        <v>0.32</v>
      </c>
      <c r="S110" t="str">
        <f t="shared" si="1"/>
        <v>PL</v>
      </c>
    </row>
    <row r="111" spans="1:19" ht="14.4" x14ac:dyDescent="0.3">
      <c r="A111" s="43" t="s">
        <v>432</v>
      </c>
      <c r="B111" s="81" t="s">
        <v>651</v>
      </c>
      <c r="C111" s="78">
        <v>41364</v>
      </c>
      <c r="D111" s="46">
        <v>21731114</v>
      </c>
      <c r="E111" s="46">
        <v>19022400</v>
      </c>
      <c r="F111" s="46">
        <v>1342350</v>
      </c>
      <c r="G111" s="46">
        <v>2708714</v>
      </c>
      <c r="H111" s="46">
        <v>523547</v>
      </c>
      <c r="I111" s="46">
        <v>199402</v>
      </c>
      <c r="J111" s="73">
        <v>0.15</v>
      </c>
      <c r="K111" s="73">
        <v>7.02</v>
      </c>
      <c r="L111" s="73">
        <v>38.090000000000003</v>
      </c>
      <c r="M111" s="73">
        <v>4.2300000000000004</v>
      </c>
      <c r="N111" s="73">
        <v>24.48</v>
      </c>
      <c r="O111" s="73">
        <v>37.67</v>
      </c>
      <c r="P111" s="17">
        <v>0.1</v>
      </c>
      <c r="S111" t="str">
        <f t="shared" si="1"/>
        <v>THANI</v>
      </c>
    </row>
    <row r="112" spans="1:19" ht="14.4" x14ac:dyDescent="0.3">
      <c r="A112" s="38" t="s">
        <v>444</v>
      </c>
      <c r="B112" s="74" t="s">
        <v>651</v>
      </c>
      <c r="C112" s="77">
        <v>41364</v>
      </c>
      <c r="D112" s="41">
        <v>9812979</v>
      </c>
      <c r="E112" s="41">
        <v>5809312</v>
      </c>
      <c r="F112" s="41">
        <v>500000</v>
      </c>
      <c r="G112" s="41">
        <v>4003667</v>
      </c>
      <c r="H112" s="41">
        <v>963851</v>
      </c>
      <c r="I112" s="41">
        <v>203427</v>
      </c>
      <c r="J112" s="72">
        <v>0.41</v>
      </c>
      <c r="K112" s="72">
        <v>1.45</v>
      </c>
      <c r="L112" s="72">
        <v>21.11</v>
      </c>
      <c r="M112" s="72">
        <v>8.81</v>
      </c>
      <c r="N112" s="72">
        <v>20.239999999999998</v>
      </c>
      <c r="O112" s="72">
        <v>27.1</v>
      </c>
      <c r="P112" s="42">
        <v>0.41</v>
      </c>
      <c r="S112" t="str">
        <f t="shared" si="1"/>
        <v>TK</v>
      </c>
    </row>
    <row r="113" spans="1:19" ht="14.4" x14ac:dyDescent="0.3">
      <c r="A113" s="43" t="s">
        <v>453</v>
      </c>
      <c r="B113" s="81" t="s">
        <v>651</v>
      </c>
      <c r="C113" s="78">
        <v>41364</v>
      </c>
      <c r="D113" s="46">
        <v>4027014</v>
      </c>
      <c r="E113" s="46">
        <v>2507139</v>
      </c>
      <c r="F113" s="46">
        <v>877760</v>
      </c>
      <c r="G113" s="46">
        <v>1519875</v>
      </c>
      <c r="H113" s="46">
        <v>367707</v>
      </c>
      <c r="I113" s="46">
        <v>95165</v>
      </c>
      <c r="J113" s="73">
        <v>0.54</v>
      </c>
      <c r="K113" s="73">
        <v>1.65</v>
      </c>
      <c r="L113" s="73">
        <v>25.88</v>
      </c>
      <c r="M113" s="73">
        <v>7.33</v>
      </c>
      <c r="N113" s="73">
        <v>13.08</v>
      </c>
      <c r="O113" s="73">
        <v>28.64</v>
      </c>
      <c r="P113" s="17">
        <v>0.27</v>
      </c>
      <c r="S113" t="str">
        <f t="shared" si="1"/>
        <v>TNITY</v>
      </c>
    </row>
    <row r="114" spans="1:19" ht="14.4" x14ac:dyDescent="0.3">
      <c r="A114" s="38" t="s">
        <v>498</v>
      </c>
      <c r="B114" s="74" t="s">
        <v>651</v>
      </c>
      <c r="C114" s="77">
        <v>41364</v>
      </c>
      <c r="D114" s="41">
        <v>6611881</v>
      </c>
      <c r="E114" s="41">
        <v>4125310</v>
      </c>
      <c r="F114" s="41">
        <v>502448</v>
      </c>
      <c r="G114" s="41">
        <v>2425808</v>
      </c>
      <c r="H114" s="41">
        <v>416511</v>
      </c>
      <c r="I114" s="41">
        <v>148537</v>
      </c>
      <c r="J114" s="72">
        <v>0.3</v>
      </c>
      <c r="K114" s="72">
        <v>1.7</v>
      </c>
      <c r="L114" s="72">
        <v>35.659999999999997</v>
      </c>
      <c r="M114" s="72">
        <v>6.85</v>
      </c>
      <c r="N114" s="72">
        <v>11.85</v>
      </c>
      <c r="O114" s="72">
        <v>19.63</v>
      </c>
      <c r="P114" s="42">
        <v>0.21</v>
      </c>
      <c r="S114" t="str">
        <f t="shared" si="1"/>
        <v>UOBKH</v>
      </c>
    </row>
    <row r="115" spans="1:19" ht="14.4" x14ac:dyDescent="0.3">
      <c r="A115" s="43" t="s">
        <v>503</v>
      </c>
      <c r="B115" s="81" t="s">
        <v>651</v>
      </c>
      <c r="C115" s="78">
        <v>41364</v>
      </c>
      <c r="D115" s="46">
        <v>1008167.33</v>
      </c>
      <c r="E115" s="46">
        <v>33232.54</v>
      </c>
      <c r="F115" s="46">
        <v>844083.52</v>
      </c>
      <c r="G115" s="46">
        <v>974934.8</v>
      </c>
      <c r="H115" s="46">
        <v>14489.26</v>
      </c>
      <c r="I115" s="46">
        <v>6938.23</v>
      </c>
      <c r="J115" s="73">
        <v>0.04</v>
      </c>
      <c r="K115" s="73">
        <v>0.03</v>
      </c>
      <c r="L115" s="73">
        <v>47.89</v>
      </c>
      <c r="M115" s="73">
        <v>1.79</v>
      </c>
      <c r="N115" s="73">
        <v>1.63</v>
      </c>
      <c r="O115" s="73">
        <v>355.34</v>
      </c>
      <c r="P115" s="17">
        <v>0.05</v>
      </c>
      <c r="S115" t="str">
        <f t="shared" si="1"/>
        <v>US</v>
      </c>
    </row>
    <row r="116" spans="1:19" ht="14.4" x14ac:dyDescent="0.3">
      <c r="A116" s="38" t="s">
        <v>524</v>
      </c>
      <c r="B116" s="74" t="s">
        <v>651</v>
      </c>
      <c r="C116" s="77">
        <v>41364</v>
      </c>
      <c r="D116" s="41">
        <v>2038050</v>
      </c>
      <c r="E116" s="41">
        <v>176266</v>
      </c>
      <c r="F116" s="41">
        <v>511310</v>
      </c>
      <c r="G116" s="41">
        <v>1857299</v>
      </c>
      <c r="H116" s="41">
        <v>94433</v>
      </c>
      <c r="I116" s="41">
        <v>75609</v>
      </c>
      <c r="J116" s="72">
        <v>7.0000000000000007E-2</v>
      </c>
      <c r="K116" s="72">
        <v>0.09</v>
      </c>
      <c r="L116" s="72">
        <v>80.069999999999993</v>
      </c>
      <c r="M116" s="72">
        <v>8.19</v>
      </c>
      <c r="N116" s="72">
        <v>9.0500000000000007</v>
      </c>
      <c r="O116" s="72">
        <v>206.53</v>
      </c>
      <c r="P116" s="42">
        <v>0.12</v>
      </c>
      <c r="S116" t="str">
        <f t="shared" si="1"/>
        <v>ZMICO</v>
      </c>
    </row>
    <row r="117" spans="1:19" x14ac:dyDescent="0.3">
      <c r="A117" s="95" t="s">
        <v>580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7"/>
      <c r="S117" t="str">
        <f t="shared" si="1"/>
        <v>--  Insurance</v>
      </c>
    </row>
    <row r="118" spans="1:19" ht="14.4" x14ac:dyDescent="0.3">
      <c r="A118" s="38" t="s">
        <v>51</v>
      </c>
      <c r="B118" s="74" t="s">
        <v>651</v>
      </c>
      <c r="C118" s="77">
        <v>41364</v>
      </c>
      <c r="D118" s="41">
        <v>9857491</v>
      </c>
      <c r="E118" s="41">
        <v>4853316</v>
      </c>
      <c r="F118" s="41">
        <v>250000</v>
      </c>
      <c r="G118" s="41">
        <v>5004175</v>
      </c>
      <c r="H118" s="41">
        <v>540362</v>
      </c>
      <c r="I118" s="41">
        <v>213191</v>
      </c>
      <c r="J118" s="72">
        <v>0.85</v>
      </c>
      <c r="K118" s="72">
        <v>0.97</v>
      </c>
      <c r="L118" s="72">
        <v>39.450000000000003</v>
      </c>
      <c r="M118" s="72">
        <v>3.08</v>
      </c>
      <c r="N118" s="72">
        <v>8.26</v>
      </c>
      <c r="O118" s="72">
        <v>34.380000000000003</v>
      </c>
      <c r="P118" s="42">
        <v>0.19</v>
      </c>
      <c r="S118" t="str">
        <f t="shared" si="1"/>
        <v>AYUD</v>
      </c>
    </row>
    <row r="119" spans="1:19" ht="14.4" x14ac:dyDescent="0.3">
      <c r="A119" s="43" t="s">
        <v>67</v>
      </c>
      <c r="B119" s="81" t="s">
        <v>651</v>
      </c>
      <c r="C119" s="78">
        <v>41364</v>
      </c>
      <c r="D119" s="46">
        <v>61563258.299999997</v>
      </c>
      <c r="E119" s="46">
        <v>38185819.600000001</v>
      </c>
      <c r="F119" s="46">
        <v>760500</v>
      </c>
      <c r="G119" s="46">
        <v>23377438.699999999</v>
      </c>
      <c r="H119" s="46">
        <v>2770638.01</v>
      </c>
      <c r="I119" s="46">
        <v>389502.24</v>
      </c>
      <c r="J119" s="73">
        <v>5.12</v>
      </c>
      <c r="K119" s="73">
        <v>1.63</v>
      </c>
      <c r="L119" s="73">
        <v>14.06</v>
      </c>
      <c r="M119" s="73">
        <v>1.81</v>
      </c>
      <c r="N119" s="73">
        <v>4.25</v>
      </c>
      <c r="O119" s="73">
        <v>13.04</v>
      </c>
      <c r="P119" s="17">
        <v>0.2</v>
      </c>
      <c r="S119" t="str">
        <f t="shared" si="1"/>
        <v>BKI</v>
      </c>
    </row>
    <row r="120" spans="1:19" ht="14.4" x14ac:dyDescent="0.3">
      <c r="A120" s="38" t="s">
        <v>69</v>
      </c>
      <c r="B120" s="74" t="s">
        <v>651</v>
      </c>
      <c r="C120" s="77">
        <v>41364</v>
      </c>
      <c r="D120" s="41">
        <v>157171463.49000001</v>
      </c>
      <c r="E120" s="41">
        <v>135352042.22999999</v>
      </c>
      <c r="F120" s="41">
        <v>1207399.8</v>
      </c>
      <c r="G120" s="41">
        <v>21819421.260000002</v>
      </c>
      <c r="H120" s="41">
        <v>14653296.92</v>
      </c>
      <c r="I120" s="41">
        <v>921943.5</v>
      </c>
      <c r="J120" s="72">
        <v>0.76</v>
      </c>
      <c r="K120" s="72">
        <v>6.2</v>
      </c>
      <c r="L120" s="72">
        <v>6.29</v>
      </c>
      <c r="M120" s="72">
        <v>3.29</v>
      </c>
      <c r="N120" s="72">
        <v>17.82</v>
      </c>
      <c r="O120" s="72">
        <v>141.41</v>
      </c>
      <c r="P120" s="42">
        <v>0.32</v>
      </c>
      <c r="S120" t="str">
        <f t="shared" si="1"/>
        <v>BLA</v>
      </c>
    </row>
    <row r="121" spans="1:19" ht="14.4" x14ac:dyDescent="0.3">
      <c r="A121" s="43" t="s">
        <v>177</v>
      </c>
      <c r="B121" s="81" t="s">
        <v>651</v>
      </c>
      <c r="C121" s="78">
        <v>41364</v>
      </c>
      <c r="D121" s="46">
        <v>1807796.76</v>
      </c>
      <c r="E121" s="46">
        <v>1613750.25</v>
      </c>
      <c r="F121" s="46">
        <v>100000</v>
      </c>
      <c r="G121" s="46">
        <v>194046.51</v>
      </c>
      <c r="H121" s="46">
        <v>81629.279999999999</v>
      </c>
      <c r="I121" s="46">
        <v>26022.67</v>
      </c>
      <c r="J121" s="73">
        <v>2.6</v>
      </c>
      <c r="K121" s="73">
        <v>8.32</v>
      </c>
      <c r="L121" s="73">
        <v>31.88</v>
      </c>
      <c r="M121" s="73">
        <v>-0.16</v>
      </c>
      <c r="N121" s="73">
        <v>-4.41</v>
      </c>
      <c r="O121" s="73">
        <v>10.42</v>
      </c>
      <c r="P121" s="17">
        <v>0.18</v>
      </c>
      <c r="S121" t="str">
        <f t="shared" si="1"/>
        <v>INSURE</v>
      </c>
    </row>
    <row r="122" spans="1:19" ht="14.4" x14ac:dyDescent="0.3">
      <c r="A122" s="38" t="s">
        <v>262</v>
      </c>
      <c r="B122" s="74" t="s">
        <v>651</v>
      </c>
      <c r="C122" s="77">
        <v>41364</v>
      </c>
      <c r="D122" s="41">
        <v>18360874</v>
      </c>
      <c r="E122" s="41">
        <v>15032847</v>
      </c>
      <c r="F122" s="41">
        <v>590000</v>
      </c>
      <c r="G122" s="41">
        <v>3328027</v>
      </c>
      <c r="H122" s="41">
        <v>1437096</v>
      </c>
      <c r="I122" s="41">
        <v>294174</v>
      </c>
      <c r="J122" s="72">
        <v>4.99</v>
      </c>
      <c r="K122" s="72">
        <v>4.5199999999999996</v>
      </c>
      <c r="L122" s="72">
        <v>20.47</v>
      </c>
      <c r="M122" s="72">
        <v>1.1499999999999999</v>
      </c>
      <c r="N122" s="72">
        <v>3.62</v>
      </c>
      <c r="O122" s="72">
        <v>18.82</v>
      </c>
      <c r="P122" s="42">
        <v>0.28999999999999998</v>
      </c>
      <c r="S122" t="str">
        <f t="shared" si="1"/>
        <v>MTI</v>
      </c>
    </row>
    <row r="123" spans="1:19" ht="14.4" x14ac:dyDescent="0.3">
      <c r="A123" s="43" t="s">
        <v>269</v>
      </c>
      <c r="B123" s="81" t="s">
        <v>651</v>
      </c>
      <c r="C123" s="78">
        <v>41364</v>
      </c>
      <c r="D123" s="46">
        <v>19177867.300000001</v>
      </c>
      <c r="E123" s="46">
        <v>16875219.18</v>
      </c>
      <c r="F123" s="46">
        <v>300000</v>
      </c>
      <c r="G123" s="46">
        <v>2302648.12</v>
      </c>
      <c r="H123" s="46">
        <v>552677.81999999995</v>
      </c>
      <c r="I123" s="46">
        <v>104494.61</v>
      </c>
      <c r="J123" s="73">
        <v>3.48</v>
      </c>
      <c r="K123" s="73">
        <v>7.33</v>
      </c>
      <c r="L123" s="73">
        <v>18.91</v>
      </c>
      <c r="M123" s="73">
        <v>0.96</v>
      </c>
      <c r="N123" s="73">
        <v>10.64</v>
      </c>
      <c r="O123" s="73">
        <v>8.92</v>
      </c>
      <c r="P123" s="17">
        <v>0.06</v>
      </c>
      <c r="S123" t="str">
        <f t="shared" si="1"/>
        <v>NKI</v>
      </c>
    </row>
    <row r="124" spans="1:19" ht="14.4" x14ac:dyDescent="0.3">
      <c r="A124" s="38" t="s">
        <v>273</v>
      </c>
      <c r="B124" s="74" t="s">
        <v>651</v>
      </c>
      <c r="C124" s="77">
        <v>41364</v>
      </c>
      <c r="D124" s="41">
        <v>2995476</v>
      </c>
      <c r="E124" s="41">
        <v>1900941</v>
      </c>
      <c r="F124" s="41">
        <v>139000</v>
      </c>
      <c r="G124" s="41">
        <v>1094535</v>
      </c>
      <c r="H124" s="41">
        <v>400557</v>
      </c>
      <c r="I124" s="41">
        <v>57217</v>
      </c>
      <c r="J124" s="72">
        <v>4.12</v>
      </c>
      <c r="K124" s="72">
        <v>1.74</v>
      </c>
      <c r="L124" s="72">
        <v>14.28</v>
      </c>
      <c r="M124" s="72">
        <v>5.43</v>
      </c>
      <c r="N124" s="72">
        <v>16.38</v>
      </c>
      <c r="O124" s="72">
        <v>8.6300000000000008</v>
      </c>
      <c r="P124" s="42">
        <v>0.47</v>
      </c>
      <c r="S124" t="str">
        <f t="shared" si="1"/>
        <v>NSI</v>
      </c>
    </row>
    <row r="125" spans="1:19" ht="14.4" x14ac:dyDescent="0.3">
      <c r="A125" s="43" t="s">
        <v>348</v>
      </c>
      <c r="B125" s="81" t="s">
        <v>651</v>
      </c>
      <c r="C125" s="78">
        <v>41364</v>
      </c>
      <c r="D125" s="46">
        <v>121917254.78</v>
      </c>
      <c r="E125" s="46">
        <v>112103266.48</v>
      </c>
      <c r="F125" s="46">
        <v>665000</v>
      </c>
      <c r="G125" s="46">
        <v>9813988.3100000005</v>
      </c>
      <c r="H125" s="46">
        <v>12428789.189999999</v>
      </c>
      <c r="I125" s="46">
        <v>1203898.3700000001</v>
      </c>
      <c r="J125" s="73">
        <v>18.100000000000001</v>
      </c>
      <c r="K125" s="73">
        <v>11.42</v>
      </c>
      <c r="L125" s="73">
        <v>9.69</v>
      </c>
      <c r="M125" s="73">
        <v>4.4000000000000004</v>
      </c>
      <c r="N125" s="73">
        <v>37.86</v>
      </c>
      <c r="O125" s="73">
        <v>263.36</v>
      </c>
      <c r="P125" s="17">
        <v>0.44</v>
      </c>
      <c r="S125" t="str">
        <f t="shared" si="1"/>
        <v>SCBLIF</v>
      </c>
    </row>
    <row r="126" spans="1:19" ht="14.4" x14ac:dyDescent="0.3">
      <c r="A126" s="38" t="s">
        <v>353</v>
      </c>
      <c r="B126" s="74" t="s">
        <v>651</v>
      </c>
      <c r="C126" s="77">
        <v>41364</v>
      </c>
      <c r="D126" s="41">
        <v>10709126</v>
      </c>
      <c r="E126" s="41">
        <v>8383805</v>
      </c>
      <c r="F126" s="41">
        <v>1114452</v>
      </c>
      <c r="G126" s="41">
        <v>2325321</v>
      </c>
      <c r="H126" s="41">
        <v>983957</v>
      </c>
      <c r="I126" s="41">
        <v>116412</v>
      </c>
      <c r="J126" s="72">
        <v>0.52</v>
      </c>
      <c r="K126" s="72">
        <v>3.61</v>
      </c>
      <c r="L126" s="72">
        <v>11.83</v>
      </c>
      <c r="M126" s="72">
        <v>3.38</v>
      </c>
      <c r="N126" s="72">
        <v>16.95</v>
      </c>
      <c r="O126" s="72">
        <v>7.45</v>
      </c>
      <c r="P126" s="42">
        <v>0.27</v>
      </c>
      <c r="S126" t="str">
        <f t="shared" si="1"/>
        <v>SCSMG</v>
      </c>
    </row>
    <row r="127" spans="1:19" ht="14.4" x14ac:dyDescent="0.3">
      <c r="A127" s="43" t="s">
        <v>373</v>
      </c>
      <c r="B127" s="81" t="s">
        <v>651</v>
      </c>
      <c r="C127" s="78">
        <v>41364</v>
      </c>
      <c r="D127" s="46">
        <v>12059501</v>
      </c>
      <c r="E127" s="46">
        <v>8795212</v>
      </c>
      <c r="F127" s="46">
        <v>200000</v>
      </c>
      <c r="G127" s="46">
        <v>3264289</v>
      </c>
      <c r="H127" s="46">
        <v>2153065</v>
      </c>
      <c r="I127" s="46">
        <v>256823</v>
      </c>
      <c r="J127" s="73">
        <v>12.84</v>
      </c>
      <c r="K127" s="73">
        <v>2.69</v>
      </c>
      <c r="L127" s="73">
        <v>11.93</v>
      </c>
      <c r="M127" s="73">
        <v>8.1</v>
      </c>
      <c r="N127" s="73">
        <v>24.94</v>
      </c>
      <c r="O127" s="73">
        <v>25.29</v>
      </c>
      <c r="P127" s="17">
        <v>0.71</v>
      </c>
      <c r="S127" t="str">
        <f t="shared" si="1"/>
        <v>SMK</v>
      </c>
    </row>
    <row r="128" spans="1:19" ht="14.4" x14ac:dyDescent="0.3">
      <c r="A128" s="38" t="s">
        <v>436</v>
      </c>
      <c r="B128" s="74" t="s">
        <v>651</v>
      </c>
      <c r="C128" s="77">
        <v>41364</v>
      </c>
      <c r="D128" s="41">
        <v>32284232.379999999</v>
      </c>
      <c r="E128" s="41">
        <v>28415639.960000001</v>
      </c>
      <c r="F128" s="41">
        <v>3512494.86</v>
      </c>
      <c r="G128" s="41">
        <v>3853393.17</v>
      </c>
      <c r="H128" s="41">
        <v>1598332.55</v>
      </c>
      <c r="I128" s="41">
        <v>260844.28</v>
      </c>
      <c r="J128" s="72">
        <v>7.0000000000000007E-2</v>
      </c>
      <c r="K128" s="72">
        <v>7.37</v>
      </c>
      <c r="L128" s="72">
        <v>16.32</v>
      </c>
      <c r="M128" s="72">
        <v>-8.26</v>
      </c>
      <c r="N128" s="72">
        <v>-48.84</v>
      </c>
      <c r="O128" s="72">
        <v>30.07</v>
      </c>
      <c r="P128" s="42">
        <v>0.19</v>
      </c>
      <c r="S128" t="str">
        <f t="shared" si="1"/>
        <v>THRE</v>
      </c>
    </row>
    <row r="129" spans="1:19" ht="14.4" x14ac:dyDescent="0.3">
      <c r="A129" s="43" t="s">
        <v>437</v>
      </c>
      <c r="B129" s="81" t="s">
        <v>651</v>
      </c>
      <c r="C129" s="78">
        <v>41364</v>
      </c>
      <c r="D129" s="46">
        <v>3608182</v>
      </c>
      <c r="E129" s="46">
        <v>3040700</v>
      </c>
      <c r="F129" s="46">
        <v>235000</v>
      </c>
      <c r="G129" s="46">
        <v>567482</v>
      </c>
      <c r="H129" s="46">
        <v>336587</v>
      </c>
      <c r="I129" s="46">
        <v>36413</v>
      </c>
      <c r="J129" s="73">
        <v>1.55</v>
      </c>
      <c r="K129" s="73">
        <v>5.36</v>
      </c>
      <c r="L129" s="73">
        <v>10.82</v>
      </c>
      <c r="M129" s="73">
        <v>1.1299999999999999</v>
      </c>
      <c r="N129" s="73">
        <v>5.04</v>
      </c>
      <c r="O129" s="73">
        <v>57.68</v>
      </c>
      <c r="P129" s="17">
        <v>0.28000000000000003</v>
      </c>
      <c r="S129" t="str">
        <f t="shared" si="1"/>
        <v>TIC</v>
      </c>
    </row>
    <row r="130" spans="1:19" ht="14.4" x14ac:dyDescent="0.3">
      <c r="A130" s="38" t="s">
        <v>440</v>
      </c>
      <c r="B130" s="74" t="s">
        <v>651</v>
      </c>
      <c r="C130" s="77">
        <v>41364</v>
      </c>
      <c r="D130" s="41">
        <v>52464046.509999998</v>
      </c>
      <c r="E130" s="41">
        <v>48306475.539999999</v>
      </c>
      <c r="F130" s="41">
        <v>300000</v>
      </c>
      <c r="G130" s="41">
        <v>4157570.97</v>
      </c>
      <c r="H130" s="41">
        <v>2050566.22</v>
      </c>
      <c r="I130" s="41">
        <v>515475.93</v>
      </c>
      <c r="J130" s="72">
        <v>1.72</v>
      </c>
      <c r="K130" s="72">
        <v>11.62</v>
      </c>
      <c r="L130" s="72">
        <v>25.14</v>
      </c>
      <c r="M130" s="72">
        <v>1.86</v>
      </c>
      <c r="N130" s="72">
        <v>16.61</v>
      </c>
      <c r="O130" s="72">
        <v>7.04</v>
      </c>
      <c r="P130" s="42">
        <v>0.16</v>
      </c>
      <c r="S130" t="str">
        <f t="shared" ref="S130:S193" si="2">TRIM(SUBSTITUTE(A130,CHAR(42),""))</f>
        <v>TIP</v>
      </c>
    </row>
    <row r="131" spans="1:19" ht="14.4" x14ac:dyDescent="0.3">
      <c r="A131" s="43" t="s">
        <v>473</v>
      </c>
      <c r="B131" s="81" t="s">
        <v>651</v>
      </c>
      <c r="C131" s="78">
        <v>41364</v>
      </c>
      <c r="D131" s="46">
        <v>5804906.5899999999</v>
      </c>
      <c r="E131" s="46">
        <v>5691677.1900000004</v>
      </c>
      <c r="F131" s="46">
        <v>395684.28</v>
      </c>
      <c r="G131" s="46">
        <v>113229.4</v>
      </c>
      <c r="H131" s="46">
        <v>221135.97</v>
      </c>
      <c r="I131" s="46">
        <v>16078.02</v>
      </c>
      <c r="J131" s="73">
        <v>0.41</v>
      </c>
      <c r="K131" s="73">
        <v>50.27</v>
      </c>
      <c r="L131" s="73">
        <v>7.27</v>
      </c>
      <c r="M131" s="73">
        <v>-1.82</v>
      </c>
      <c r="N131" s="73">
        <v>-90.02</v>
      </c>
      <c r="O131" s="73">
        <v>10.76</v>
      </c>
      <c r="P131" s="17">
        <v>0.19</v>
      </c>
      <c r="S131" t="str">
        <f t="shared" si="2"/>
        <v>TSI</v>
      </c>
    </row>
    <row r="132" spans="1:19" ht="14.4" x14ac:dyDescent="0.3">
      <c r="A132" s="38" t="s">
        <v>487</v>
      </c>
      <c r="B132" s="74" t="s">
        <v>651</v>
      </c>
      <c r="C132" s="77">
        <v>41364</v>
      </c>
      <c r="D132" s="41">
        <v>4459523.0999999996</v>
      </c>
      <c r="E132" s="41">
        <v>3378060.14</v>
      </c>
      <c r="F132" s="41">
        <v>151500</v>
      </c>
      <c r="G132" s="41">
        <v>1081462.96</v>
      </c>
      <c r="H132" s="41">
        <v>577156.30000000005</v>
      </c>
      <c r="I132" s="41">
        <v>97995.76</v>
      </c>
      <c r="J132" s="72">
        <v>0.65</v>
      </c>
      <c r="K132" s="72">
        <v>3.12</v>
      </c>
      <c r="L132" s="72">
        <v>16.98</v>
      </c>
      <c r="M132" s="72">
        <v>5.63</v>
      </c>
      <c r="N132" s="72">
        <v>20.85</v>
      </c>
      <c r="O132" s="72">
        <v>9.2100000000000009</v>
      </c>
      <c r="P132" s="42">
        <v>0.5</v>
      </c>
      <c r="S132" t="str">
        <f t="shared" si="2"/>
        <v>TVI</v>
      </c>
    </row>
    <row r="133" spans="1:19" ht="14.4" x14ac:dyDescent="0.3">
      <c r="A133" s="92" t="s">
        <v>581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4"/>
      <c r="S133" t="str">
        <f t="shared" si="2"/>
        <v>Industrials</v>
      </c>
    </row>
    <row r="134" spans="1:19" x14ac:dyDescent="0.3">
      <c r="A134" s="25" t="s">
        <v>582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7"/>
      <c r="S134" t="str">
        <f t="shared" si="2"/>
        <v>--  Automotive</v>
      </c>
    </row>
    <row r="135" spans="1:19" ht="14.4" x14ac:dyDescent="0.3">
      <c r="A135" s="43" t="s">
        <v>26</v>
      </c>
      <c r="B135" s="81" t="s">
        <v>651</v>
      </c>
      <c r="C135" s="78">
        <v>41364</v>
      </c>
      <c r="D135" s="46">
        <v>13911611</v>
      </c>
      <c r="E135" s="46">
        <v>8729304</v>
      </c>
      <c r="F135" s="46">
        <v>268874</v>
      </c>
      <c r="G135" s="46">
        <v>5058309</v>
      </c>
      <c r="H135" s="46">
        <v>4771554</v>
      </c>
      <c r="I135" s="46">
        <v>278520</v>
      </c>
      <c r="J135" s="73">
        <v>0.99</v>
      </c>
      <c r="K135" s="73">
        <v>1.73</v>
      </c>
      <c r="L135" s="73">
        <v>5.84</v>
      </c>
      <c r="M135" s="73">
        <v>10.74</v>
      </c>
      <c r="N135" s="73">
        <v>24.02</v>
      </c>
      <c r="O135" s="73">
        <v>2.82</v>
      </c>
      <c r="P135" s="17">
        <v>1.38</v>
      </c>
      <c r="S135" t="str">
        <f t="shared" si="2"/>
        <v>AH</v>
      </c>
    </row>
    <row r="136" spans="1:19" ht="14.4" x14ac:dyDescent="0.3">
      <c r="A136" s="38" t="s">
        <v>40</v>
      </c>
      <c r="B136" s="74" t="s">
        <v>651</v>
      </c>
      <c r="C136" s="77">
        <v>41364</v>
      </c>
      <c r="D136" s="41">
        <v>1578572.57</v>
      </c>
      <c r="E136" s="41">
        <v>625155.75</v>
      </c>
      <c r="F136" s="41">
        <v>329999.98</v>
      </c>
      <c r="G136" s="41">
        <v>945465.94</v>
      </c>
      <c r="H136" s="41">
        <v>243818.15</v>
      </c>
      <c r="I136" s="41">
        <v>3309.53</v>
      </c>
      <c r="J136" s="72">
        <v>0.01</v>
      </c>
      <c r="K136" s="72">
        <v>0.66</v>
      </c>
      <c r="L136" s="72">
        <v>1.36</v>
      </c>
      <c r="M136" s="72">
        <v>6.12</v>
      </c>
      <c r="N136" s="72">
        <v>8.34</v>
      </c>
      <c r="O136" s="72">
        <v>0.96</v>
      </c>
      <c r="P136" s="42">
        <v>0.68</v>
      </c>
      <c r="S136" t="str">
        <f t="shared" si="2"/>
        <v>APCS</v>
      </c>
    </row>
    <row r="137" spans="1:19" ht="14.4" x14ac:dyDescent="0.3">
      <c r="A137" s="43" t="s">
        <v>54</v>
      </c>
      <c r="B137" s="81" t="s">
        <v>651</v>
      </c>
      <c r="C137" s="78">
        <v>41364</v>
      </c>
      <c r="D137" s="46">
        <v>4295912</v>
      </c>
      <c r="E137" s="46">
        <v>2771010</v>
      </c>
      <c r="F137" s="46">
        <v>200000</v>
      </c>
      <c r="G137" s="46">
        <v>1490400</v>
      </c>
      <c r="H137" s="46">
        <v>1409641</v>
      </c>
      <c r="I137" s="46">
        <v>-6509</v>
      </c>
      <c r="J137" s="73">
        <v>-0.33</v>
      </c>
      <c r="K137" s="73">
        <v>1.86</v>
      </c>
      <c r="L137" s="73">
        <v>-0.46</v>
      </c>
      <c r="M137" s="73">
        <v>-2.02</v>
      </c>
      <c r="N137" s="73">
        <v>-10.87</v>
      </c>
      <c r="O137" s="73">
        <v>3.21</v>
      </c>
      <c r="P137" s="17">
        <v>1.35</v>
      </c>
      <c r="S137" t="str">
        <f t="shared" si="2"/>
        <v>BAT-3K</v>
      </c>
    </row>
    <row r="138" spans="1:19" ht="14.4" x14ac:dyDescent="0.3">
      <c r="A138" s="38" t="s">
        <v>116</v>
      </c>
      <c r="B138" s="74" t="s">
        <v>651</v>
      </c>
      <c r="C138" s="77">
        <v>41364</v>
      </c>
      <c r="D138" s="41">
        <v>1606454</v>
      </c>
      <c r="E138" s="41">
        <v>866502</v>
      </c>
      <c r="F138" s="41">
        <v>328418</v>
      </c>
      <c r="G138" s="41">
        <v>739952</v>
      </c>
      <c r="H138" s="41">
        <v>261896</v>
      </c>
      <c r="I138" s="41">
        <v>10475</v>
      </c>
      <c r="J138" s="72">
        <v>0.03</v>
      </c>
      <c r="K138" s="72">
        <v>1.17</v>
      </c>
      <c r="L138" s="72">
        <v>4</v>
      </c>
      <c r="M138" s="72">
        <v>9.01</v>
      </c>
      <c r="N138" s="72">
        <v>11.29</v>
      </c>
      <c r="O138" s="72">
        <v>1.88</v>
      </c>
      <c r="P138" s="42">
        <v>0.9</v>
      </c>
      <c r="S138" t="str">
        <f t="shared" si="2"/>
        <v>CWT</v>
      </c>
    </row>
    <row r="139" spans="1:19" ht="14.4" x14ac:dyDescent="0.3">
      <c r="A139" s="43" t="s">
        <v>128</v>
      </c>
      <c r="B139" s="81" t="s">
        <v>651</v>
      </c>
      <c r="C139" s="78">
        <v>41364</v>
      </c>
      <c r="D139" s="46">
        <v>800496.31</v>
      </c>
      <c r="E139" s="46">
        <v>141286.42000000001</v>
      </c>
      <c r="F139" s="46">
        <v>285894.03000000003</v>
      </c>
      <c r="G139" s="46">
        <v>628482.41</v>
      </c>
      <c r="H139" s="46">
        <v>161979.1</v>
      </c>
      <c r="I139" s="46">
        <v>24602.93</v>
      </c>
      <c r="J139" s="73">
        <v>0.09</v>
      </c>
      <c r="K139" s="73">
        <v>0.22</v>
      </c>
      <c r="L139" s="73">
        <v>15.19</v>
      </c>
      <c r="M139" s="73">
        <v>17.97</v>
      </c>
      <c r="N139" s="73">
        <v>19.12</v>
      </c>
      <c r="O139" s="73">
        <v>2.52</v>
      </c>
      <c r="P139" s="17">
        <v>0.89</v>
      </c>
      <c r="S139" t="str">
        <f t="shared" si="2"/>
        <v>EASON</v>
      </c>
    </row>
    <row r="140" spans="1:19" ht="14.4" x14ac:dyDescent="0.3">
      <c r="A140" s="38" t="s">
        <v>164</v>
      </c>
      <c r="B140" s="74" t="s">
        <v>651</v>
      </c>
      <c r="C140" s="77">
        <v>41364</v>
      </c>
      <c r="D140" s="41">
        <v>4427408</v>
      </c>
      <c r="E140" s="41">
        <v>948665</v>
      </c>
      <c r="F140" s="41">
        <v>74000</v>
      </c>
      <c r="G140" s="41">
        <v>3478743</v>
      </c>
      <c r="H140" s="41">
        <v>997434</v>
      </c>
      <c r="I140" s="41">
        <v>70601</v>
      </c>
      <c r="J140" s="72">
        <v>9.5399999999999991</v>
      </c>
      <c r="K140" s="72">
        <v>0.27</v>
      </c>
      <c r="L140" s="72">
        <v>7.08</v>
      </c>
      <c r="M140" s="72">
        <v>33.340000000000003</v>
      </c>
      <c r="N140" s="72">
        <v>42.05</v>
      </c>
      <c r="O140" s="72">
        <v>2.81</v>
      </c>
      <c r="P140" s="42">
        <v>1.24</v>
      </c>
      <c r="S140" t="str">
        <f t="shared" si="2"/>
        <v>GYT</v>
      </c>
    </row>
    <row r="141" spans="1:19" ht="14.4" x14ac:dyDescent="0.3">
      <c r="A141" s="43" t="s">
        <v>167</v>
      </c>
      <c r="B141" s="81" t="s">
        <v>651</v>
      </c>
      <c r="C141" s="78">
        <v>41364</v>
      </c>
      <c r="D141" s="46">
        <v>2061018</v>
      </c>
      <c r="E141" s="46">
        <v>424409</v>
      </c>
      <c r="F141" s="46">
        <v>658434</v>
      </c>
      <c r="G141" s="46">
        <v>1636609</v>
      </c>
      <c r="H141" s="46">
        <v>565244</v>
      </c>
      <c r="I141" s="46">
        <v>48422</v>
      </c>
      <c r="J141" s="73">
        <v>7.0000000000000007E-2</v>
      </c>
      <c r="K141" s="73">
        <v>0.26</v>
      </c>
      <c r="L141" s="73">
        <v>8.57</v>
      </c>
      <c r="M141" s="73">
        <v>10.06</v>
      </c>
      <c r="N141" s="73">
        <v>9.82</v>
      </c>
      <c r="O141" s="73">
        <v>3.57</v>
      </c>
      <c r="P141" s="17">
        <v>1.19</v>
      </c>
      <c r="S141" t="str">
        <f t="shared" si="2"/>
        <v>HFT</v>
      </c>
    </row>
    <row r="142" spans="1:19" ht="14.4" x14ac:dyDescent="0.3">
      <c r="A142" s="38" t="s">
        <v>174</v>
      </c>
      <c r="B142" s="74" t="s">
        <v>651</v>
      </c>
      <c r="C142" s="77">
        <v>41364</v>
      </c>
      <c r="D142" s="41">
        <v>2319017</v>
      </c>
      <c r="E142" s="41">
        <v>1330222</v>
      </c>
      <c r="F142" s="41">
        <v>349999</v>
      </c>
      <c r="G142" s="41">
        <v>988795</v>
      </c>
      <c r="H142" s="41">
        <v>499160</v>
      </c>
      <c r="I142" s="41">
        <v>62135</v>
      </c>
      <c r="J142" s="72">
        <v>0.15</v>
      </c>
      <c r="K142" s="72">
        <v>1.35</v>
      </c>
      <c r="L142" s="72">
        <v>12.45</v>
      </c>
      <c r="M142" s="72">
        <v>13.5</v>
      </c>
      <c r="N142" s="72">
        <v>25.66</v>
      </c>
      <c r="O142" s="72">
        <v>1.64</v>
      </c>
      <c r="P142" s="42">
        <v>0.85</v>
      </c>
      <c r="S142" t="str">
        <f t="shared" si="2"/>
        <v>IHL</v>
      </c>
    </row>
    <row r="143" spans="1:19" ht="14.4" x14ac:dyDescent="0.3">
      <c r="A143" s="43" t="s">
        <v>179</v>
      </c>
      <c r="B143" s="81" t="s">
        <v>651</v>
      </c>
      <c r="C143" s="78">
        <v>41364</v>
      </c>
      <c r="D143" s="46">
        <v>4189854</v>
      </c>
      <c r="E143" s="46">
        <v>1980460</v>
      </c>
      <c r="F143" s="46">
        <v>200000</v>
      </c>
      <c r="G143" s="46">
        <v>2209385</v>
      </c>
      <c r="H143" s="46">
        <v>1826772</v>
      </c>
      <c r="I143" s="46">
        <v>124220</v>
      </c>
      <c r="J143" s="73">
        <v>0.62</v>
      </c>
      <c r="K143" s="73">
        <v>0.9</v>
      </c>
      <c r="L143" s="73">
        <v>6.8</v>
      </c>
      <c r="M143" s="73">
        <v>10.74</v>
      </c>
      <c r="N143" s="73">
        <v>17.14</v>
      </c>
      <c r="O143" s="73">
        <v>4.63</v>
      </c>
      <c r="P143" s="17">
        <v>1.89</v>
      </c>
      <c r="S143" t="str">
        <f t="shared" si="2"/>
        <v>IRC</v>
      </c>
    </row>
    <row r="144" spans="1:19" ht="14.4" x14ac:dyDescent="0.3">
      <c r="A144" s="38" t="s">
        <v>342</v>
      </c>
      <c r="B144" s="74" t="s">
        <v>651</v>
      </c>
      <c r="C144" s="77">
        <v>41364</v>
      </c>
      <c r="D144" s="41">
        <v>10457529</v>
      </c>
      <c r="E144" s="41">
        <v>5453535</v>
      </c>
      <c r="F144" s="41">
        <v>339957</v>
      </c>
      <c r="G144" s="41">
        <v>5003994</v>
      </c>
      <c r="H144" s="41">
        <v>2588273</v>
      </c>
      <c r="I144" s="41">
        <v>238415</v>
      </c>
      <c r="J144" s="72">
        <v>0.56000000000000005</v>
      </c>
      <c r="K144" s="72">
        <v>1.0900000000000001</v>
      </c>
      <c r="L144" s="72">
        <v>9.2100000000000009</v>
      </c>
      <c r="M144" s="72">
        <v>10.76</v>
      </c>
      <c r="N144" s="72">
        <v>18.05</v>
      </c>
      <c r="O144" s="72">
        <v>1.54</v>
      </c>
      <c r="P144" s="42">
        <v>0.99</v>
      </c>
      <c r="S144" t="str">
        <f t="shared" si="2"/>
        <v>SAT</v>
      </c>
    </row>
    <row r="145" spans="1:19" ht="14.4" x14ac:dyDescent="0.3">
      <c r="A145" s="43" t="s">
        <v>385</v>
      </c>
      <c r="B145" s="81" t="s">
        <v>651</v>
      </c>
      <c r="C145" s="78">
        <v>41364</v>
      </c>
      <c r="D145" s="46">
        <v>4373481</v>
      </c>
      <c r="E145" s="46">
        <v>462883</v>
      </c>
      <c r="F145" s="46">
        <v>345000</v>
      </c>
      <c r="G145" s="46">
        <v>3885695</v>
      </c>
      <c r="H145" s="46">
        <v>959793</v>
      </c>
      <c r="I145" s="46">
        <v>156060</v>
      </c>
      <c r="J145" s="73">
        <v>0.45</v>
      </c>
      <c r="K145" s="73">
        <v>0.12</v>
      </c>
      <c r="L145" s="73">
        <v>16.260000000000002</v>
      </c>
      <c r="M145" s="73">
        <v>18.05</v>
      </c>
      <c r="N145" s="73">
        <v>15.86</v>
      </c>
      <c r="O145" s="73">
        <v>6.75</v>
      </c>
      <c r="P145" s="17">
        <v>0.94</v>
      </c>
      <c r="S145" t="str">
        <f t="shared" si="2"/>
        <v>SPG</v>
      </c>
    </row>
    <row r="146" spans="1:19" ht="14.4" x14ac:dyDescent="0.3">
      <c r="A146" s="38" t="s">
        <v>446</v>
      </c>
      <c r="B146" s="74" t="s">
        <v>651</v>
      </c>
      <c r="C146" s="77">
        <v>41364</v>
      </c>
      <c r="D146" s="41">
        <v>1300737</v>
      </c>
      <c r="E146" s="41">
        <v>801574</v>
      </c>
      <c r="F146" s="41">
        <v>214000</v>
      </c>
      <c r="G146" s="41">
        <v>499163</v>
      </c>
      <c r="H146" s="41">
        <v>570681</v>
      </c>
      <c r="I146" s="41">
        <v>22600</v>
      </c>
      <c r="J146" s="72">
        <v>0.11</v>
      </c>
      <c r="K146" s="72">
        <v>1.61</v>
      </c>
      <c r="L146" s="72">
        <v>3.96</v>
      </c>
      <c r="M146" s="72">
        <v>9.65</v>
      </c>
      <c r="N146" s="72">
        <v>18.07</v>
      </c>
      <c r="O146" s="72">
        <v>3.53</v>
      </c>
      <c r="P146" s="42">
        <v>1.72</v>
      </c>
      <c r="S146" t="str">
        <f t="shared" si="2"/>
        <v>TKT</v>
      </c>
    </row>
    <row r="147" spans="1:19" ht="14.4" x14ac:dyDescent="0.3">
      <c r="A147" s="43" t="s">
        <v>472</v>
      </c>
      <c r="B147" s="81" t="s">
        <v>651</v>
      </c>
      <c r="C147" s="78">
        <v>41364</v>
      </c>
      <c r="D147" s="46">
        <v>2598480</v>
      </c>
      <c r="E147" s="46">
        <v>986900</v>
      </c>
      <c r="F147" s="46">
        <v>259800</v>
      </c>
      <c r="G147" s="46">
        <v>1611580</v>
      </c>
      <c r="H147" s="46">
        <v>993870</v>
      </c>
      <c r="I147" s="46">
        <v>95831</v>
      </c>
      <c r="J147" s="73">
        <v>0.37</v>
      </c>
      <c r="K147" s="73">
        <v>0.61</v>
      </c>
      <c r="L147" s="73">
        <v>9.64</v>
      </c>
      <c r="M147" s="73">
        <v>11.63</v>
      </c>
      <c r="N147" s="73">
        <v>16.37</v>
      </c>
      <c r="O147" s="73">
        <v>3.17</v>
      </c>
      <c r="P147" s="17">
        <v>1.32</v>
      </c>
      <c r="S147" t="str">
        <f t="shared" si="2"/>
        <v>TSC</v>
      </c>
    </row>
    <row r="148" spans="1:19" ht="14.4" customHeight="1" x14ac:dyDescent="0.3">
      <c r="A148" s="25" t="s">
        <v>583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7"/>
      <c r="S148" t="str">
        <f t="shared" si="2"/>
        <v>--  Industrial Materials &amp; Machinery</v>
      </c>
    </row>
    <row r="149" spans="1:19" ht="14.4" x14ac:dyDescent="0.3">
      <c r="A149" s="43" t="s">
        <v>115</v>
      </c>
      <c r="B149" s="81" t="s">
        <v>651</v>
      </c>
      <c r="C149" s="78">
        <v>41364</v>
      </c>
      <c r="D149" s="46">
        <v>6235922</v>
      </c>
      <c r="E149" s="46">
        <v>1762715</v>
      </c>
      <c r="F149" s="46">
        <v>1989531</v>
      </c>
      <c r="G149" s="46">
        <v>4345535</v>
      </c>
      <c r="H149" s="46">
        <v>1531090</v>
      </c>
      <c r="I149" s="46">
        <v>42250</v>
      </c>
      <c r="J149" s="73">
        <v>0.11</v>
      </c>
      <c r="K149" s="73">
        <v>0.41</v>
      </c>
      <c r="L149" s="73">
        <v>2.76</v>
      </c>
      <c r="M149" s="73">
        <v>12.12</v>
      </c>
      <c r="N149" s="73">
        <v>13.17</v>
      </c>
      <c r="O149" s="73">
        <v>10</v>
      </c>
      <c r="P149" s="17">
        <v>1.21</v>
      </c>
      <c r="S149" t="str">
        <f t="shared" si="2"/>
        <v>CTW</v>
      </c>
    </row>
    <row r="150" spans="1:19" ht="14.4" x14ac:dyDescent="0.3">
      <c r="A150" s="38" t="s">
        <v>143</v>
      </c>
      <c r="B150" s="74" t="s">
        <v>651</v>
      </c>
      <c r="C150" s="77">
        <v>41364</v>
      </c>
      <c r="D150" s="41">
        <v>3445132</v>
      </c>
      <c r="E150" s="41">
        <v>2292888</v>
      </c>
      <c r="F150" s="41">
        <v>480000</v>
      </c>
      <c r="G150" s="41">
        <v>1152244</v>
      </c>
      <c r="H150" s="41">
        <v>1749320</v>
      </c>
      <c r="I150" s="41">
        <v>14877</v>
      </c>
      <c r="J150" s="72">
        <v>0.31</v>
      </c>
      <c r="K150" s="72">
        <v>1.99</v>
      </c>
      <c r="L150" s="72">
        <v>0.85</v>
      </c>
      <c r="M150" s="72">
        <v>2.67</v>
      </c>
      <c r="N150" s="72">
        <v>3.26</v>
      </c>
      <c r="O150" s="72">
        <v>6.52</v>
      </c>
      <c r="P150" s="42">
        <v>1.9</v>
      </c>
      <c r="S150" t="str">
        <f t="shared" si="2"/>
        <v>FMT</v>
      </c>
    </row>
    <row r="151" spans="1:19" ht="14.4" x14ac:dyDescent="0.3">
      <c r="A151" s="43" t="s">
        <v>201</v>
      </c>
      <c r="B151" s="81" t="s">
        <v>651</v>
      </c>
      <c r="C151" s="78">
        <v>41364</v>
      </c>
      <c r="D151" s="46">
        <v>9263775</v>
      </c>
      <c r="E151" s="46">
        <v>6729114</v>
      </c>
      <c r="F151" s="46">
        <v>850000</v>
      </c>
      <c r="G151" s="46">
        <v>2534661</v>
      </c>
      <c r="H151" s="46">
        <v>2938929</v>
      </c>
      <c r="I151" s="46">
        <v>156829</v>
      </c>
      <c r="J151" s="73">
        <v>0.18</v>
      </c>
      <c r="K151" s="73">
        <v>2.65</v>
      </c>
      <c r="L151" s="73">
        <v>5.34</v>
      </c>
      <c r="M151" s="73">
        <v>6.13</v>
      </c>
      <c r="N151" s="73">
        <v>12.87</v>
      </c>
      <c r="O151" s="73">
        <v>2.74</v>
      </c>
      <c r="P151" s="17">
        <v>1.22</v>
      </c>
      <c r="S151" t="str">
        <f t="shared" si="2"/>
        <v>KKC</v>
      </c>
    </row>
    <row r="152" spans="1:19" ht="14.4" x14ac:dyDescent="0.3">
      <c r="A152" s="38" t="s">
        <v>377</v>
      </c>
      <c r="B152" s="74" t="s">
        <v>651</v>
      </c>
      <c r="C152" s="77">
        <v>41364</v>
      </c>
      <c r="D152" s="41">
        <v>4318944</v>
      </c>
      <c r="E152" s="41">
        <v>2139859</v>
      </c>
      <c r="F152" s="41">
        <v>287777</v>
      </c>
      <c r="G152" s="41">
        <v>2121434</v>
      </c>
      <c r="H152" s="41">
        <v>2332215</v>
      </c>
      <c r="I152" s="41">
        <v>158775</v>
      </c>
      <c r="J152" s="72">
        <v>0.55000000000000004</v>
      </c>
      <c r="K152" s="72">
        <v>1.01</v>
      </c>
      <c r="L152" s="72">
        <v>6.81</v>
      </c>
      <c r="M152" s="72">
        <v>13.19</v>
      </c>
      <c r="N152" s="72">
        <v>24.72</v>
      </c>
      <c r="O152" s="72">
        <v>5.82</v>
      </c>
      <c r="P152" s="42">
        <v>2.0099999999999998</v>
      </c>
      <c r="S152" t="str">
        <f t="shared" si="2"/>
        <v>SNC</v>
      </c>
    </row>
    <row r="153" spans="1:19" ht="14.4" customHeight="1" x14ac:dyDescent="0.3">
      <c r="A153" s="95" t="s">
        <v>584</v>
      </c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7"/>
      <c r="S153" t="str">
        <f t="shared" si="2"/>
        <v>--  Paper &amp; Printing Materials</v>
      </c>
    </row>
    <row r="154" spans="1:19" ht="14.4" x14ac:dyDescent="0.3">
      <c r="A154" s="38" t="s">
        <v>422</v>
      </c>
      <c r="B154" s="74" t="s">
        <v>651</v>
      </c>
      <c r="C154" s="77">
        <v>41364</v>
      </c>
      <c r="D154" s="41">
        <v>6677521</v>
      </c>
      <c r="E154" s="41">
        <v>1162126</v>
      </c>
      <c r="F154" s="41">
        <v>3582537</v>
      </c>
      <c r="G154" s="41">
        <v>5515395</v>
      </c>
      <c r="H154" s="41">
        <v>1483067</v>
      </c>
      <c r="I154" s="41">
        <v>200928</v>
      </c>
      <c r="J154" s="72">
        <v>0.56000000000000005</v>
      </c>
      <c r="K154" s="72">
        <v>0.21</v>
      </c>
      <c r="L154" s="72">
        <v>13.55</v>
      </c>
      <c r="M154" s="72">
        <v>12</v>
      </c>
      <c r="N154" s="72">
        <v>11.35</v>
      </c>
      <c r="O154" s="72">
        <v>1.35</v>
      </c>
      <c r="P154" s="42">
        <v>0.87</v>
      </c>
      <c r="S154" t="str">
        <f t="shared" si="2"/>
        <v>TCP</v>
      </c>
    </row>
    <row r="155" spans="1:19" ht="14.4" x14ac:dyDescent="0.3">
      <c r="A155" s="43" t="s">
        <v>505</v>
      </c>
      <c r="B155" s="81" t="s">
        <v>651</v>
      </c>
      <c r="C155" s="78">
        <v>41364</v>
      </c>
      <c r="D155" s="46">
        <v>1689692.85</v>
      </c>
      <c r="E155" s="46">
        <v>345909.23</v>
      </c>
      <c r="F155" s="46">
        <v>650000</v>
      </c>
      <c r="G155" s="46">
        <v>1343783.62</v>
      </c>
      <c r="H155" s="46">
        <v>545831.71</v>
      </c>
      <c r="I155" s="46">
        <v>51427.82</v>
      </c>
      <c r="J155" s="73">
        <v>0.41</v>
      </c>
      <c r="K155" s="73">
        <v>0.26</v>
      </c>
      <c r="L155" s="73">
        <v>9.42</v>
      </c>
      <c r="M155" s="73">
        <v>11.19</v>
      </c>
      <c r="N155" s="73">
        <v>10.07</v>
      </c>
      <c r="O155" s="73">
        <v>2.69</v>
      </c>
      <c r="P155" s="17">
        <v>1.22</v>
      </c>
      <c r="S155" t="str">
        <f t="shared" si="2"/>
        <v>UTP</v>
      </c>
    </row>
    <row r="156" spans="1:19" ht="14.4" customHeight="1" x14ac:dyDescent="0.3">
      <c r="A156" s="25" t="s">
        <v>585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7"/>
      <c r="S156" t="str">
        <f t="shared" si="2"/>
        <v>--  Petrochemicals &amp; Chemicals</v>
      </c>
    </row>
    <row r="157" spans="1:19" ht="14.4" x14ac:dyDescent="0.3">
      <c r="A157" s="43" t="s">
        <v>149</v>
      </c>
      <c r="B157" s="81" t="s">
        <v>651</v>
      </c>
      <c r="C157" s="78">
        <v>41364</v>
      </c>
      <c r="D157" s="46">
        <v>1243197</v>
      </c>
      <c r="E157" s="46">
        <v>813230</v>
      </c>
      <c r="F157" s="46">
        <v>200000</v>
      </c>
      <c r="G157" s="46">
        <v>429967</v>
      </c>
      <c r="H157" s="46">
        <v>800613</v>
      </c>
      <c r="I157" s="46">
        <v>26741</v>
      </c>
      <c r="J157" s="73">
        <v>0.13</v>
      </c>
      <c r="K157" s="73">
        <v>1.89</v>
      </c>
      <c r="L157" s="73">
        <v>3.34</v>
      </c>
      <c r="M157" s="73">
        <v>8.99</v>
      </c>
      <c r="N157" s="73">
        <v>18.55</v>
      </c>
      <c r="O157" s="73">
        <v>25.86</v>
      </c>
      <c r="P157" s="17">
        <v>2.59</v>
      </c>
      <c r="S157" t="str">
        <f t="shared" si="2"/>
        <v>GC</v>
      </c>
    </row>
    <row r="158" spans="1:19" ht="14.4" x14ac:dyDescent="0.3">
      <c r="A158" s="38" t="s">
        <v>184</v>
      </c>
      <c r="B158" s="74" t="s">
        <v>651</v>
      </c>
      <c r="C158" s="77">
        <v>41364</v>
      </c>
      <c r="D158" s="41">
        <v>171658908</v>
      </c>
      <c r="E158" s="41">
        <v>117651582</v>
      </c>
      <c r="F158" s="41">
        <v>4814257</v>
      </c>
      <c r="G158" s="41">
        <v>53676185</v>
      </c>
      <c r="H158" s="41">
        <v>56118641</v>
      </c>
      <c r="I158" s="41">
        <v>490982</v>
      </c>
      <c r="J158" s="72">
        <v>0.1</v>
      </c>
      <c r="K158" s="72">
        <v>2.19</v>
      </c>
      <c r="L158" s="72">
        <v>0.87</v>
      </c>
      <c r="M158" s="72">
        <v>4.93</v>
      </c>
      <c r="N158" s="72">
        <v>5.98</v>
      </c>
      <c r="O158" s="72">
        <v>2.78</v>
      </c>
      <c r="P158" s="42">
        <v>1.34</v>
      </c>
      <c r="S158" t="str">
        <f t="shared" si="2"/>
        <v>IVL</v>
      </c>
    </row>
    <row r="159" spans="1:19" ht="14.4" x14ac:dyDescent="0.3">
      <c r="A159" s="43" t="s">
        <v>316</v>
      </c>
      <c r="B159" s="81" t="s">
        <v>651</v>
      </c>
      <c r="C159" s="78">
        <v>41364</v>
      </c>
      <c r="D159" s="46">
        <v>420641594.99000001</v>
      </c>
      <c r="E159" s="46">
        <v>175190103.72999999</v>
      </c>
      <c r="F159" s="46">
        <v>45088491.170000002</v>
      </c>
      <c r="G159" s="46">
        <v>233561564.33000001</v>
      </c>
      <c r="H159" s="46">
        <v>145272125.97</v>
      </c>
      <c r="I159" s="46">
        <v>12074988.060000001</v>
      </c>
      <c r="J159" s="73">
        <v>2.68</v>
      </c>
      <c r="K159" s="73">
        <v>0.75</v>
      </c>
      <c r="L159" s="73">
        <v>8.31</v>
      </c>
      <c r="M159" s="73">
        <v>11.13</v>
      </c>
      <c r="N159" s="73">
        <v>16.39</v>
      </c>
      <c r="O159" s="73">
        <v>2.56</v>
      </c>
      <c r="P159" s="17">
        <v>1.44</v>
      </c>
      <c r="S159" t="str">
        <f t="shared" si="2"/>
        <v>PTTGC</v>
      </c>
    </row>
    <row r="160" spans="1:19" ht="14.4" x14ac:dyDescent="0.3">
      <c r="A160" s="38" t="s">
        <v>417</v>
      </c>
      <c r="B160" s="74" t="s">
        <v>651</v>
      </c>
      <c r="C160" s="77">
        <v>41364</v>
      </c>
      <c r="D160" s="41">
        <v>11953212</v>
      </c>
      <c r="E160" s="41">
        <v>6099575</v>
      </c>
      <c r="F160" s="41">
        <v>1754142</v>
      </c>
      <c r="G160" s="41">
        <v>5529946</v>
      </c>
      <c r="H160" s="41">
        <v>4499761</v>
      </c>
      <c r="I160" s="41">
        <v>252614</v>
      </c>
      <c r="J160" s="72">
        <v>0.43</v>
      </c>
      <c r="K160" s="72">
        <v>1.1000000000000001</v>
      </c>
      <c r="L160" s="72">
        <v>5.61</v>
      </c>
      <c r="M160" s="72">
        <v>17.62</v>
      </c>
      <c r="N160" s="72">
        <v>29.32</v>
      </c>
      <c r="O160" s="72">
        <v>16.48</v>
      </c>
      <c r="P160" s="42">
        <v>1.92</v>
      </c>
      <c r="S160" t="str">
        <f t="shared" si="2"/>
        <v>TCCC</v>
      </c>
    </row>
    <row r="161" spans="1:19" ht="14.4" x14ac:dyDescent="0.3">
      <c r="A161" s="43" t="s">
        <v>460</v>
      </c>
      <c r="B161" s="81" t="s">
        <v>651</v>
      </c>
      <c r="C161" s="78">
        <v>41364</v>
      </c>
      <c r="D161" s="46">
        <v>1124956</v>
      </c>
      <c r="E161" s="46">
        <v>471479</v>
      </c>
      <c r="F161" s="46">
        <v>121500</v>
      </c>
      <c r="G161" s="46">
        <v>653477</v>
      </c>
      <c r="H161" s="46">
        <v>401551</v>
      </c>
      <c r="I161" s="46">
        <v>16668</v>
      </c>
      <c r="J161" s="73">
        <v>0.14000000000000001</v>
      </c>
      <c r="K161" s="73">
        <v>0.72</v>
      </c>
      <c r="L161" s="73">
        <v>4.1500000000000004</v>
      </c>
      <c r="M161" s="73">
        <v>9.9499999999999993</v>
      </c>
      <c r="N161" s="73">
        <v>13.35</v>
      </c>
      <c r="O161" s="73">
        <v>4.34</v>
      </c>
      <c r="P161" s="17">
        <v>1.45</v>
      </c>
      <c r="S161" t="str">
        <f t="shared" si="2"/>
        <v>TPA</v>
      </c>
    </row>
    <row r="162" spans="1:19" ht="14.4" x14ac:dyDescent="0.3">
      <c r="A162" s="38" t="s">
        <v>461</v>
      </c>
      <c r="B162" s="74" t="s">
        <v>651</v>
      </c>
      <c r="C162" s="77">
        <v>41364</v>
      </c>
      <c r="D162" s="41">
        <v>24505845</v>
      </c>
      <c r="E162" s="41">
        <v>9554260</v>
      </c>
      <c r="F162" s="41">
        <v>875000</v>
      </c>
      <c r="G162" s="41">
        <v>14537207</v>
      </c>
      <c r="H162" s="41">
        <v>7889694</v>
      </c>
      <c r="I162" s="41">
        <v>582140</v>
      </c>
      <c r="J162" s="72">
        <v>0.67</v>
      </c>
      <c r="K162" s="72">
        <v>0.66</v>
      </c>
      <c r="L162" s="72">
        <v>7.38</v>
      </c>
      <c r="M162" s="72">
        <v>16.559999999999999</v>
      </c>
      <c r="N162" s="72">
        <v>21.84</v>
      </c>
      <c r="O162" s="72">
        <v>3.08</v>
      </c>
      <c r="P162" s="42">
        <v>1.31</v>
      </c>
      <c r="S162" t="str">
        <f t="shared" si="2"/>
        <v>TPC</v>
      </c>
    </row>
    <row r="163" spans="1:19" ht="14.4" x14ac:dyDescent="0.3">
      <c r="A163" s="43" t="s">
        <v>499</v>
      </c>
      <c r="B163" s="81" t="s">
        <v>651</v>
      </c>
      <c r="C163" s="78">
        <v>41364</v>
      </c>
      <c r="D163" s="46">
        <v>812735</v>
      </c>
      <c r="E163" s="46">
        <v>180915</v>
      </c>
      <c r="F163" s="46">
        <v>250000</v>
      </c>
      <c r="G163" s="46">
        <v>631820</v>
      </c>
      <c r="H163" s="46">
        <v>264054</v>
      </c>
      <c r="I163" s="46">
        <v>13058</v>
      </c>
      <c r="J163" s="73">
        <v>0.52</v>
      </c>
      <c r="K163" s="73">
        <v>0.28999999999999998</v>
      </c>
      <c r="L163" s="73">
        <v>4.95</v>
      </c>
      <c r="M163" s="73">
        <v>13.73</v>
      </c>
      <c r="N163" s="73">
        <v>15.21</v>
      </c>
      <c r="O163" s="73">
        <v>4.1399999999999997</v>
      </c>
      <c r="P163" s="17">
        <v>1.41</v>
      </c>
      <c r="S163" t="str">
        <f t="shared" si="2"/>
        <v>UP</v>
      </c>
    </row>
    <row r="164" spans="1:19" ht="14.4" x14ac:dyDescent="0.3">
      <c r="A164" s="38" t="s">
        <v>513</v>
      </c>
      <c r="B164" s="74" t="s">
        <v>651</v>
      </c>
      <c r="C164" s="77">
        <v>41364</v>
      </c>
      <c r="D164" s="41">
        <v>22066856</v>
      </c>
      <c r="E164" s="41">
        <v>5120216</v>
      </c>
      <c r="F164" s="41">
        <v>7111161</v>
      </c>
      <c r="G164" s="41">
        <v>16946640</v>
      </c>
      <c r="H164" s="41">
        <v>4582769</v>
      </c>
      <c r="I164" s="41">
        <v>137686</v>
      </c>
      <c r="J164" s="72">
        <v>0.12</v>
      </c>
      <c r="K164" s="72">
        <v>0.3</v>
      </c>
      <c r="L164" s="72">
        <v>3</v>
      </c>
      <c r="M164" s="72">
        <v>6.91</v>
      </c>
      <c r="N164" s="72">
        <v>7.77</v>
      </c>
      <c r="O164" s="72">
        <v>1.1499999999999999</v>
      </c>
      <c r="P164" s="42">
        <v>0.84</v>
      </c>
      <c r="S164" t="str">
        <f t="shared" si="2"/>
        <v>VNT</v>
      </c>
    </row>
    <row r="165" spans="1:19" ht="14.4" x14ac:dyDescent="0.3">
      <c r="A165" s="43" t="s">
        <v>516</v>
      </c>
      <c r="B165" s="81" t="s">
        <v>651</v>
      </c>
      <c r="C165" s="78">
        <v>41364</v>
      </c>
      <c r="D165" s="46">
        <v>1607416</v>
      </c>
      <c r="E165" s="46">
        <v>218496</v>
      </c>
      <c r="F165" s="46">
        <v>178500</v>
      </c>
      <c r="G165" s="46">
        <v>1387849</v>
      </c>
      <c r="H165" s="46">
        <v>260603</v>
      </c>
      <c r="I165" s="46">
        <v>42522</v>
      </c>
      <c r="J165" s="73">
        <v>2.38</v>
      </c>
      <c r="K165" s="73">
        <v>0.16</v>
      </c>
      <c r="L165" s="73">
        <v>16.32</v>
      </c>
      <c r="M165" s="73">
        <v>14.76</v>
      </c>
      <c r="N165" s="73">
        <v>13.69</v>
      </c>
      <c r="O165" s="73">
        <v>12.97</v>
      </c>
      <c r="P165" s="17">
        <v>0.65</v>
      </c>
      <c r="S165" t="str">
        <f t="shared" si="2"/>
        <v>WG</v>
      </c>
    </row>
    <row r="166" spans="1:19" x14ac:dyDescent="0.3">
      <c r="A166" s="25" t="s">
        <v>586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7"/>
      <c r="S166" t="str">
        <f t="shared" si="2"/>
        <v>--  Packaging</v>
      </c>
    </row>
    <row r="167" spans="1:19" ht="14.4" x14ac:dyDescent="0.3">
      <c r="A167" s="43" t="s">
        <v>30</v>
      </c>
      <c r="B167" s="81" t="s">
        <v>651</v>
      </c>
      <c r="C167" s="78">
        <v>41364</v>
      </c>
      <c r="D167" s="46">
        <v>6454588</v>
      </c>
      <c r="E167" s="46">
        <v>2862095</v>
      </c>
      <c r="F167" s="46">
        <v>399439</v>
      </c>
      <c r="G167" s="46">
        <v>3592493</v>
      </c>
      <c r="H167" s="46">
        <v>1363963</v>
      </c>
      <c r="I167" s="46">
        <v>34246</v>
      </c>
      <c r="J167" s="73">
        <v>0.09</v>
      </c>
      <c r="K167" s="73">
        <v>0.8</v>
      </c>
      <c r="L167" s="73">
        <v>2.5099999999999998</v>
      </c>
      <c r="M167" s="73">
        <v>3.47</v>
      </c>
      <c r="N167" s="73">
        <v>5.25</v>
      </c>
      <c r="O167" s="73">
        <v>1.18</v>
      </c>
      <c r="P167" s="17">
        <v>0.84</v>
      </c>
      <c r="S167" t="str">
        <f t="shared" si="2"/>
        <v>AJ</v>
      </c>
    </row>
    <row r="168" spans="1:19" ht="14.4" x14ac:dyDescent="0.3">
      <c r="A168" s="38" t="s">
        <v>33</v>
      </c>
      <c r="B168" s="74" t="s">
        <v>651</v>
      </c>
      <c r="C168" s="77">
        <v>41364</v>
      </c>
      <c r="D168" s="41">
        <v>5716367</v>
      </c>
      <c r="E168" s="41">
        <v>2138300</v>
      </c>
      <c r="F168" s="41">
        <v>432000</v>
      </c>
      <c r="G168" s="41">
        <v>3578067</v>
      </c>
      <c r="H168" s="41">
        <v>1368424</v>
      </c>
      <c r="I168" s="41">
        <v>191816</v>
      </c>
      <c r="J168" s="72">
        <v>4.4400000000000004</v>
      </c>
      <c r="K168" s="72">
        <v>0.6</v>
      </c>
      <c r="L168" s="72">
        <v>14.02</v>
      </c>
      <c r="M168" s="72">
        <v>16.79</v>
      </c>
      <c r="N168" s="72">
        <v>20.61</v>
      </c>
      <c r="O168" s="72">
        <v>1.53</v>
      </c>
      <c r="P168" s="42">
        <v>0.96</v>
      </c>
      <c r="S168" t="str">
        <f t="shared" si="2"/>
        <v>ALUCON</v>
      </c>
    </row>
    <row r="169" spans="1:19" ht="14.4" x14ac:dyDescent="0.3">
      <c r="A169" s="43" t="s">
        <v>110</v>
      </c>
      <c r="B169" s="81" t="s">
        <v>651</v>
      </c>
      <c r="C169" s="78">
        <v>41364</v>
      </c>
      <c r="D169" s="46">
        <v>2826270</v>
      </c>
      <c r="E169" s="46">
        <v>742600</v>
      </c>
      <c r="F169" s="46">
        <v>528000</v>
      </c>
      <c r="G169" s="46">
        <v>2083670</v>
      </c>
      <c r="H169" s="46">
        <v>745367</v>
      </c>
      <c r="I169" s="46">
        <v>106542</v>
      </c>
      <c r="J169" s="73">
        <v>2.0499999999999998</v>
      </c>
      <c r="K169" s="73">
        <v>0.36</v>
      </c>
      <c r="L169" s="73">
        <v>14.29</v>
      </c>
      <c r="M169" s="73">
        <v>15.78</v>
      </c>
      <c r="N169" s="73">
        <v>16.96</v>
      </c>
      <c r="O169" s="73">
        <v>3.52</v>
      </c>
      <c r="P169" s="17">
        <v>1.0900000000000001</v>
      </c>
      <c r="S169" t="str">
        <f t="shared" si="2"/>
        <v>CSC</v>
      </c>
    </row>
    <row r="170" spans="1:19" ht="14.4" x14ac:dyDescent="0.3">
      <c r="A170" s="38" t="s">
        <v>266</v>
      </c>
      <c r="B170" s="74" t="s">
        <v>651</v>
      </c>
      <c r="C170" s="77">
        <v>41364</v>
      </c>
      <c r="D170" s="41">
        <v>1005052</v>
      </c>
      <c r="E170" s="41">
        <v>76276</v>
      </c>
      <c r="F170" s="41">
        <v>1446315</v>
      </c>
      <c r="G170" s="41">
        <v>928776</v>
      </c>
      <c r="H170" s="41">
        <v>60439</v>
      </c>
      <c r="I170" s="41">
        <v>-22430</v>
      </c>
      <c r="J170" s="72">
        <v>-0.02</v>
      </c>
      <c r="K170" s="72">
        <v>0.08</v>
      </c>
      <c r="L170" s="72">
        <v>-37.11</v>
      </c>
      <c r="M170" s="72">
        <v>38.4</v>
      </c>
      <c r="N170" s="72">
        <v>44.74</v>
      </c>
      <c r="O170" s="72">
        <v>3.59</v>
      </c>
      <c r="P170" s="42">
        <v>0.73</v>
      </c>
      <c r="S170" t="str">
        <f t="shared" si="2"/>
        <v>NEP</v>
      </c>
    </row>
    <row r="171" spans="1:19" ht="14.4" x14ac:dyDescent="0.3">
      <c r="A171" s="43" t="s">
        <v>380</v>
      </c>
      <c r="B171" s="81" t="s">
        <v>651</v>
      </c>
      <c r="C171" s="78">
        <v>41364</v>
      </c>
      <c r="D171" s="46">
        <v>1609375</v>
      </c>
      <c r="E171" s="46">
        <v>910637</v>
      </c>
      <c r="F171" s="46">
        <v>300000</v>
      </c>
      <c r="G171" s="46">
        <v>698738</v>
      </c>
      <c r="H171" s="46">
        <v>241951</v>
      </c>
      <c r="I171" s="46">
        <v>1630</v>
      </c>
      <c r="J171" s="73">
        <v>0.01</v>
      </c>
      <c r="K171" s="73">
        <v>1.3</v>
      </c>
      <c r="L171" s="73">
        <v>0.67</v>
      </c>
      <c r="M171" s="73">
        <v>2.34</v>
      </c>
      <c r="N171" s="73">
        <v>-0.52</v>
      </c>
      <c r="O171" s="73">
        <v>1.21</v>
      </c>
      <c r="P171" s="17">
        <v>0.77</v>
      </c>
      <c r="S171" t="str">
        <f t="shared" si="2"/>
        <v>SPACK</v>
      </c>
    </row>
    <row r="172" spans="1:19" ht="14.4" x14ac:dyDescent="0.3">
      <c r="A172" s="38" t="s">
        <v>421</v>
      </c>
      <c r="B172" s="74" t="s">
        <v>651</v>
      </c>
      <c r="C172" s="77">
        <v>41364</v>
      </c>
      <c r="D172" s="41">
        <v>701245</v>
      </c>
      <c r="E172" s="41">
        <v>244296</v>
      </c>
      <c r="F172" s="41">
        <v>105000</v>
      </c>
      <c r="G172" s="41">
        <v>426315</v>
      </c>
      <c r="H172" s="41">
        <v>245581</v>
      </c>
      <c r="I172" s="41">
        <v>4776</v>
      </c>
      <c r="J172" s="72">
        <v>0.45</v>
      </c>
      <c r="K172" s="72">
        <v>0.56999999999999995</v>
      </c>
      <c r="L172" s="72">
        <v>1.94</v>
      </c>
      <c r="M172" s="72">
        <v>4.03</v>
      </c>
      <c r="N172" s="72">
        <v>4.1100000000000003</v>
      </c>
      <c r="O172" s="72">
        <v>3.57</v>
      </c>
      <c r="P172" s="42">
        <v>1.2</v>
      </c>
      <c r="S172" t="str">
        <f t="shared" si="2"/>
        <v>TCOAT</v>
      </c>
    </row>
    <row r="173" spans="1:19" ht="14.4" x14ac:dyDescent="0.3">
      <c r="A173" s="43" t="s">
        <v>426</v>
      </c>
      <c r="B173" s="81" t="s">
        <v>651</v>
      </c>
      <c r="C173" s="78">
        <v>41364</v>
      </c>
      <c r="D173" s="46">
        <v>3193794</v>
      </c>
      <c r="E173" s="46">
        <v>2335459</v>
      </c>
      <c r="F173" s="46">
        <v>1365000</v>
      </c>
      <c r="G173" s="46">
        <v>858335</v>
      </c>
      <c r="H173" s="46">
        <v>967599</v>
      </c>
      <c r="I173" s="46">
        <v>-66821</v>
      </c>
      <c r="J173" s="73">
        <v>-0.05</v>
      </c>
      <c r="K173" s="73">
        <v>2.72</v>
      </c>
      <c r="L173" s="73">
        <v>-6.91</v>
      </c>
      <c r="M173" s="73">
        <v>-1.25</v>
      </c>
      <c r="N173" s="73">
        <v>-13</v>
      </c>
      <c r="O173" s="73">
        <v>1.57</v>
      </c>
      <c r="P173" s="17">
        <v>1.1399999999999999</v>
      </c>
      <c r="S173" t="str">
        <f t="shared" si="2"/>
        <v>TFI</v>
      </c>
    </row>
    <row r="174" spans="1:19" ht="14.4" x14ac:dyDescent="0.3">
      <c r="A174" s="38" t="s">
        <v>434</v>
      </c>
      <c r="B174" s="74" t="s">
        <v>651</v>
      </c>
      <c r="C174" s="77">
        <v>41364</v>
      </c>
      <c r="D174" s="41">
        <v>954467</v>
      </c>
      <c r="E174" s="41">
        <v>184409</v>
      </c>
      <c r="F174" s="41">
        <v>80000</v>
      </c>
      <c r="G174" s="41">
        <v>770058</v>
      </c>
      <c r="H174" s="41">
        <v>375510</v>
      </c>
      <c r="I174" s="41">
        <v>16448</v>
      </c>
      <c r="J174" s="72">
        <v>2.06</v>
      </c>
      <c r="K174" s="72">
        <v>0.24</v>
      </c>
      <c r="L174" s="72">
        <v>4.38</v>
      </c>
      <c r="M174" s="72">
        <v>12.17</v>
      </c>
      <c r="N174" s="72">
        <v>11.58</v>
      </c>
      <c r="O174" s="72">
        <v>5.2</v>
      </c>
      <c r="P174" s="42">
        <v>1.72</v>
      </c>
      <c r="S174" t="str">
        <f t="shared" si="2"/>
        <v>THIP</v>
      </c>
    </row>
    <row r="175" spans="1:19" ht="14.4" x14ac:dyDescent="0.3">
      <c r="A175" s="43" t="s">
        <v>451</v>
      </c>
      <c r="B175" s="81" t="s">
        <v>651</v>
      </c>
      <c r="C175" s="78">
        <v>41364</v>
      </c>
      <c r="D175" s="46">
        <v>2182914</v>
      </c>
      <c r="E175" s="46">
        <v>232491</v>
      </c>
      <c r="F175" s="46">
        <v>150000</v>
      </c>
      <c r="G175" s="46">
        <v>1802519</v>
      </c>
      <c r="H175" s="46">
        <v>487218</v>
      </c>
      <c r="I175" s="46">
        <v>75282</v>
      </c>
      <c r="J175" s="73">
        <v>5.0199999999999996</v>
      </c>
      <c r="K175" s="73">
        <v>0.13</v>
      </c>
      <c r="L175" s="73">
        <v>15.45</v>
      </c>
      <c r="M175" s="73">
        <v>15.85</v>
      </c>
      <c r="N175" s="73">
        <v>17.14</v>
      </c>
      <c r="O175" s="73">
        <v>3.24</v>
      </c>
      <c r="P175" s="17">
        <v>0.96</v>
      </c>
      <c r="S175" t="str">
        <f t="shared" si="2"/>
        <v>TMD</v>
      </c>
    </row>
    <row r="176" spans="1:19" ht="14.4" x14ac:dyDescent="0.3">
      <c r="A176" s="38" t="s">
        <v>459</v>
      </c>
      <c r="B176" s="74" t="s">
        <v>651</v>
      </c>
      <c r="C176" s="77">
        <v>41364</v>
      </c>
      <c r="D176" s="41">
        <v>993336.59</v>
      </c>
      <c r="E176" s="41">
        <v>167687.57</v>
      </c>
      <c r="F176" s="41">
        <v>60000</v>
      </c>
      <c r="G176" s="41">
        <v>825649.02</v>
      </c>
      <c r="H176" s="41">
        <v>312086.09999999998</v>
      </c>
      <c r="I176" s="41">
        <v>21698.14</v>
      </c>
      <c r="J176" s="72">
        <v>3.62</v>
      </c>
      <c r="K176" s="72">
        <v>0.2</v>
      </c>
      <c r="L176" s="72">
        <v>6.95</v>
      </c>
      <c r="M176" s="72">
        <v>9.9</v>
      </c>
      <c r="N176" s="72">
        <v>11.33</v>
      </c>
      <c r="O176" s="72">
        <v>3.19</v>
      </c>
      <c r="P176" s="42">
        <v>1.2</v>
      </c>
      <c r="S176" t="str">
        <f t="shared" si="2"/>
        <v>TOPP</v>
      </c>
    </row>
    <row r="177" spans="1:19" x14ac:dyDescent="0.3">
      <c r="A177" s="95" t="s">
        <v>587</v>
      </c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7"/>
      <c r="S177" t="str">
        <f t="shared" si="2"/>
        <v>--  Steel</v>
      </c>
    </row>
    <row r="178" spans="1:19" ht="14.4" x14ac:dyDescent="0.3">
      <c r="A178" s="38" t="s">
        <v>36</v>
      </c>
      <c r="B178" s="74" t="s">
        <v>651</v>
      </c>
      <c r="C178" s="77">
        <v>41364</v>
      </c>
      <c r="D178" s="41">
        <v>3977667</v>
      </c>
      <c r="E178" s="41">
        <v>2100653</v>
      </c>
      <c r="F178" s="41">
        <v>479937</v>
      </c>
      <c r="G178" s="41">
        <v>1876809</v>
      </c>
      <c r="H178" s="41">
        <v>1873281</v>
      </c>
      <c r="I178" s="41">
        <v>152691</v>
      </c>
      <c r="J178" s="72">
        <v>0.32</v>
      </c>
      <c r="K178" s="72">
        <v>1.1200000000000001</v>
      </c>
      <c r="L178" s="72">
        <v>8.15</v>
      </c>
      <c r="M178" s="72">
        <v>10.31</v>
      </c>
      <c r="N178" s="72">
        <v>15.24</v>
      </c>
      <c r="O178" s="72">
        <v>6.83</v>
      </c>
      <c r="P178" s="42">
        <v>1.79</v>
      </c>
      <c r="S178" t="str">
        <f t="shared" si="2"/>
        <v>AMC</v>
      </c>
    </row>
    <row r="179" spans="1:19" ht="14.4" x14ac:dyDescent="0.3">
      <c r="A179" s="43" t="s">
        <v>76</v>
      </c>
      <c r="B179" s="81" t="s">
        <v>651</v>
      </c>
      <c r="C179" s="78">
        <v>41364</v>
      </c>
      <c r="D179" s="46">
        <v>2310889</v>
      </c>
      <c r="E179" s="46">
        <v>402815</v>
      </c>
      <c r="F179" s="46">
        <v>1132500</v>
      </c>
      <c r="G179" s="46">
        <v>1908074</v>
      </c>
      <c r="H179" s="46">
        <v>831604</v>
      </c>
      <c r="I179" s="46">
        <v>40367</v>
      </c>
      <c r="J179" s="73">
        <v>0.04</v>
      </c>
      <c r="K179" s="73">
        <v>0.21</v>
      </c>
      <c r="L179" s="73">
        <v>4.8499999999999996</v>
      </c>
      <c r="M179" s="73">
        <v>1.46</v>
      </c>
      <c r="N179" s="73">
        <v>1.27</v>
      </c>
      <c r="O179" s="73">
        <v>2.8</v>
      </c>
      <c r="P179" s="17">
        <v>1.1599999999999999</v>
      </c>
      <c r="S179" t="str">
        <f t="shared" si="2"/>
        <v>BSBM</v>
      </c>
    </row>
    <row r="180" spans="1:19" ht="14.4" x14ac:dyDescent="0.3">
      <c r="A180" s="38" t="s">
        <v>86</v>
      </c>
      <c r="B180" s="74" t="s">
        <v>651</v>
      </c>
      <c r="C180" s="77">
        <v>41364</v>
      </c>
      <c r="D180" s="41">
        <v>3651216.88</v>
      </c>
      <c r="E180" s="41">
        <v>884274.08</v>
      </c>
      <c r="F180" s="41">
        <v>629230.36</v>
      </c>
      <c r="G180" s="41">
        <v>2425523.85</v>
      </c>
      <c r="H180" s="41">
        <v>676891.56</v>
      </c>
      <c r="I180" s="41">
        <v>101099.06</v>
      </c>
      <c r="J180" s="72">
        <v>0.17</v>
      </c>
      <c r="K180" s="72">
        <v>0.36</v>
      </c>
      <c r="L180" s="72">
        <v>14.94</v>
      </c>
      <c r="M180" s="72">
        <v>7.43</v>
      </c>
      <c r="N180" s="72">
        <v>7.82</v>
      </c>
      <c r="O180" s="72">
        <v>2.92</v>
      </c>
      <c r="P180" s="42">
        <v>0.69</v>
      </c>
      <c r="S180" t="str">
        <f t="shared" si="2"/>
        <v>CEN</v>
      </c>
    </row>
    <row r="181" spans="1:19" ht="14.4" x14ac:dyDescent="0.3">
      <c r="A181" s="43" t="s">
        <v>112</v>
      </c>
      <c r="B181" s="81" t="s">
        <v>651</v>
      </c>
      <c r="C181" s="78">
        <v>41364</v>
      </c>
      <c r="D181" s="46">
        <v>2312803.16</v>
      </c>
      <c r="E181" s="46">
        <v>1505933.09</v>
      </c>
      <c r="F181" s="46">
        <v>496166.3</v>
      </c>
      <c r="G181" s="46">
        <v>806870.06</v>
      </c>
      <c r="H181" s="46">
        <v>1180297.99</v>
      </c>
      <c r="I181" s="46">
        <v>90944</v>
      </c>
      <c r="J181" s="73">
        <v>0.18</v>
      </c>
      <c r="K181" s="73">
        <v>1.87</v>
      </c>
      <c r="L181" s="73">
        <v>7.71</v>
      </c>
      <c r="M181" s="73">
        <v>11.22</v>
      </c>
      <c r="N181" s="73">
        <v>21.49</v>
      </c>
      <c r="O181" s="73">
        <v>12.06</v>
      </c>
      <c r="P181" s="17">
        <v>1.94</v>
      </c>
      <c r="S181" t="str">
        <f t="shared" si="2"/>
        <v>CSP</v>
      </c>
    </row>
    <row r="182" spans="1:19" ht="14.4" x14ac:dyDescent="0.3">
      <c r="A182" s="38" t="s">
        <v>153</v>
      </c>
      <c r="B182" s="74" t="s">
        <v>651</v>
      </c>
      <c r="C182" s="77">
        <v>41364</v>
      </c>
      <c r="D182" s="41">
        <v>22406517</v>
      </c>
      <c r="E182" s="41">
        <v>7409265</v>
      </c>
      <c r="F182" s="41">
        <v>73039110</v>
      </c>
      <c r="G182" s="41">
        <v>14997252</v>
      </c>
      <c r="H182" s="41">
        <v>270080</v>
      </c>
      <c r="I182" s="41">
        <v>-483720</v>
      </c>
      <c r="J182" s="72">
        <v>-0.01</v>
      </c>
      <c r="K182" s="72">
        <v>0.49</v>
      </c>
      <c r="L182" s="72">
        <v>-179.1</v>
      </c>
      <c r="M182" s="72">
        <v>-7.61</v>
      </c>
      <c r="N182" s="72">
        <v>-16.170000000000002</v>
      </c>
      <c r="O182" s="72">
        <v>0.27</v>
      </c>
      <c r="P182" s="42">
        <v>0.23</v>
      </c>
      <c r="S182" t="str">
        <f t="shared" si="2"/>
        <v>GJS</v>
      </c>
    </row>
    <row r="183" spans="1:19" ht="14.4" x14ac:dyDescent="0.3">
      <c r="A183" s="43" t="s">
        <v>162</v>
      </c>
      <c r="B183" s="81" t="s">
        <v>651</v>
      </c>
      <c r="C183" s="78">
        <v>41364</v>
      </c>
      <c r="D183" s="46">
        <v>39903370</v>
      </c>
      <c r="E183" s="46">
        <v>20604125</v>
      </c>
      <c r="F183" s="46">
        <v>30311651</v>
      </c>
      <c r="G183" s="46">
        <v>9293569</v>
      </c>
      <c r="H183" s="46">
        <v>2286945</v>
      </c>
      <c r="I183" s="46">
        <v>481605</v>
      </c>
      <c r="J183" s="73">
        <v>0.02</v>
      </c>
      <c r="K183" s="73">
        <v>2.2200000000000002</v>
      </c>
      <c r="L183" s="73">
        <v>21.06</v>
      </c>
      <c r="M183" s="73">
        <v>-8.19</v>
      </c>
      <c r="N183" s="73">
        <v>-43.76</v>
      </c>
      <c r="O183" s="73">
        <v>0.31</v>
      </c>
      <c r="P183" s="17">
        <v>0.27</v>
      </c>
      <c r="S183" t="str">
        <f t="shared" si="2"/>
        <v>GSTEL</v>
      </c>
    </row>
    <row r="184" spans="1:19" ht="14.4" x14ac:dyDescent="0.3">
      <c r="A184" s="38" t="s">
        <v>176</v>
      </c>
      <c r="B184" s="74" t="s">
        <v>651</v>
      </c>
      <c r="C184" s="77">
        <v>41364</v>
      </c>
      <c r="D184" s="41">
        <v>13904623</v>
      </c>
      <c r="E184" s="41">
        <v>3764700</v>
      </c>
      <c r="F184" s="41">
        <v>7795709</v>
      </c>
      <c r="G184" s="41">
        <v>10139923</v>
      </c>
      <c r="H184" s="41">
        <v>2637331</v>
      </c>
      <c r="I184" s="41">
        <v>137234</v>
      </c>
      <c r="J184" s="72">
        <v>0.02</v>
      </c>
      <c r="K184" s="72">
        <v>0.37</v>
      </c>
      <c r="L184" s="72">
        <v>5.2</v>
      </c>
      <c r="M184" s="72">
        <v>2.38</v>
      </c>
      <c r="N184" s="72">
        <v>3.17</v>
      </c>
      <c r="O184" s="72">
        <v>1.87</v>
      </c>
      <c r="P184" s="42">
        <v>0.84</v>
      </c>
      <c r="S184" t="str">
        <f t="shared" si="2"/>
        <v>INOX</v>
      </c>
    </row>
    <row r="185" spans="1:19" ht="14.4" x14ac:dyDescent="0.3">
      <c r="A185" s="43" t="s">
        <v>286</v>
      </c>
      <c r="B185" s="81" t="s">
        <v>651</v>
      </c>
      <c r="C185" s="78">
        <v>41364</v>
      </c>
      <c r="D185" s="46">
        <v>4719112</v>
      </c>
      <c r="E185" s="46">
        <v>2514482</v>
      </c>
      <c r="F185" s="46">
        <v>660000</v>
      </c>
      <c r="G185" s="46">
        <v>2204630</v>
      </c>
      <c r="H185" s="46">
        <v>1936599</v>
      </c>
      <c r="I185" s="46">
        <v>197198</v>
      </c>
      <c r="J185" s="73">
        <v>0.3</v>
      </c>
      <c r="K185" s="73">
        <v>1.1399999999999999</v>
      </c>
      <c r="L185" s="73">
        <v>10.18</v>
      </c>
      <c r="M185" s="73">
        <v>14.02</v>
      </c>
      <c r="N185" s="73">
        <v>19.920000000000002</v>
      </c>
      <c r="O185" s="73">
        <v>7.05</v>
      </c>
      <c r="P185" s="17">
        <v>1.79</v>
      </c>
      <c r="S185" t="str">
        <f t="shared" si="2"/>
        <v>PAP</v>
      </c>
    </row>
    <row r="186" spans="1:19" ht="14.4" x14ac:dyDescent="0.3">
      <c r="A186" s="38" t="s">
        <v>292</v>
      </c>
      <c r="B186" s="74" t="s">
        <v>651</v>
      </c>
      <c r="C186" s="77">
        <v>41364</v>
      </c>
      <c r="D186" s="41">
        <v>2310359</v>
      </c>
      <c r="E186" s="41">
        <v>1420610</v>
      </c>
      <c r="F186" s="41">
        <v>500000</v>
      </c>
      <c r="G186" s="41">
        <v>889749</v>
      </c>
      <c r="H186" s="41">
        <v>1092692</v>
      </c>
      <c r="I186" s="41">
        <v>20458</v>
      </c>
      <c r="J186" s="72">
        <v>0.04</v>
      </c>
      <c r="K186" s="72">
        <v>1.6</v>
      </c>
      <c r="L186" s="72">
        <v>1.87</v>
      </c>
      <c r="M186" s="72">
        <v>6.27</v>
      </c>
      <c r="N186" s="72">
        <v>7.46</v>
      </c>
      <c r="O186" s="72">
        <v>7.84</v>
      </c>
      <c r="P186" s="42">
        <v>1.94</v>
      </c>
      <c r="S186" t="str">
        <f t="shared" si="2"/>
        <v>PERM</v>
      </c>
    </row>
    <row r="187" spans="1:19" ht="14.4" x14ac:dyDescent="0.3">
      <c r="A187" s="43" t="s">
        <v>327</v>
      </c>
      <c r="B187" s="81" t="s">
        <v>651</v>
      </c>
      <c r="C187" s="78">
        <v>41364</v>
      </c>
      <c r="D187" s="46">
        <v>4340204</v>
      </c>
      <c r="E187" s="46">
        <v>3426873</v>
      </c>
      <c r="F187" s="46">
        <v>1002913</v>
      </c>
      <c r="G187" s="46">
        <v>589758</v>
      </c>
      <c r="H187" s="46">
        <v>877564</v>
      </c>
      <c r="I187" s="46">
        <v>-84359</v>
      </c>
      <c r="J187" s="73">
        <v>-0.08</v>
      </c>
      <c r="K187" s="73">
        <v>5.81</v>
      </c>
      <c r="L187" s="73">
        <v>-9.61</v>
      </c>
      <c r="M187" s="73">
        <v>-2.37</v>
      </c>
      <c r="N187" s="73">
        <v>-41.98</v>
      </c>
      <c r="O187" s="73">
        <v>2.02</v>
      </c>
      <c r="P187" s="17">
        <v>0.74</v>
      </c>
      <c r="S187" t="str">
        <f t="shared" si="2"/>
        <v>RICH</v>
      </c>
    </row>
    <row r="188" spans="1:19" ht="14.4" x14ac:dyDescent="0.3">
      <c r="A188" s="38" t="s">
        <v>338</v>
      </c>
      <c r="B188" s="74" t="s">
        <v>651</v>
      </c>
      <c r="C188" s="77">
        <v>41364</v>
      </c>
      <c r="D188" s="41">
        <v>4066222.07</v>
      </c>
      <c r="E188" s="41">
        <v>1895689.02</v>
      </c>
      <c r="F188" s="41">
        <v>1032306.79</v>
      </c>
      <c r="G188" s="41">
        <v>2170533.0499999998</v>
      </c>
      <c r="H188" s="41">
        <v>866246.91</v>
      </c>
      <c r="I188" s="41">
        <v>89339.27</v>
      </c>
      <c r="J188" s="72">
        <v>0.09</v>
      </c>
      <c r="K188" s="72">
        <v>0.87</v>
      </c>
      <c r="L188" s="72">
        <v>10.31</v>
      </c>
      <c r="M188" s="72">
        <v>9.65</v>
      </c>
      <c r="N188" s="72">
        <v>11.31</v>
      </c>
      <c r="O188" s="72">
        <v>1.66</v>
      </c>
      <c r="P188" s="42">
        <v>0.91</v>
      </c>
      <c r="S188" t="str">
        <f t="shared" si="2"/>
        <v>SAM</v>
      </c>
    </row>
    <row r="189" spans="1:19" ht="14.4" x14ac:dyDescent="0.3">
      <c r="A189" s="43" t="s">
        <v>372</v>
      </c>
      <c r="B189" s="81" t="s">
        <v>651</v>
      </c>
      <c r="C189" s="78">
        <v>41364</v>
      </c>
      <c r="D189" s="46">
        <v>2344639.0099999998</v>
      </c>
      <c r="E189" s="46">
        <v>467993.28</v>
      </c>
      <c r="F189" s="46">
        <v>530000</v>
      </c>
      <c r="G189" s="46">
        <v>1876645.73</v>
      </c>
      <c r="H189" s="46">
        <v>651377.53</v>
      </c>
      <c r="I189" s="46">
        <v>78587.100000000006</v>
      </c>
      <c r="J189" s="73">
        <v>0.15</v>
      </c>
      <c r="K189" s="73">
        <v>0.25</v>
      </c>
      <c r="L189" s="73">
        <v>12.06</v>
      </c>
      <c r="M189" s="73">
        <v>15.6</v>
      </c>
      <c r="N189" s="73">
        <v>16.489999999999998</v>
      </c>
      <c r="O189" s="73">
        <v>3.88</v>
      </c>
      <c r="P189" s="17">
        <v>1.1200000000000001</v>
      </c>
      <c r="S189" t="str">
        <f t="shared" si="2"/>
        <v>SMIT</v>
      </c>
    </row>
    <row r="190" spans="1:19" ht="14.4" x14ac:dyDescent="0.3">
      <c r="A190" s="38" t="s">
        <v>392</v>
      </c>
      <c r="B190" s="74" t="s">
        <v>651</v>
      </c>
      <c r="C190" s="77">
        <v>41364</v>
      </c>
      <c r="D190" s="41">
        <v>80125413</v>
      </c>
      <c r="E190" s="41">
        <v>67086890</v>
      </c>
      <c r="F190" s="41">
        <v>27431336</v>
      </c>
      <c r="G190" s="41">
        <v>12208331</v>
      </c>
      <c r="H190" s="41">
        <v>20534478</v>
      </c>
      <c r="I190" s="41">
        <v>-778016</v>
      </c>
      <c r="J190" s="72">
        <v>-0.03</v>
      </c>
      <c r="K190" s="72">
        <v>5.5</v>
      </c>
      <c r="L190" s="72">
        <v>-3.79</v>
      </c>
      <c r="M190" s="72">
        <v>-12.73</v>
      </c>
      <c r="N190" s="72">
        <v>-84.42</v>
      </c>
      <c r="O190" s="72">
        <v>1.31</v>
      </c>
      <c r="P190" s="42">
        <v>0.83</v>
      </c>
      <c r="S190" t="str">
        <f t="shared" si="2"/>
        <v>SSI</v>
      </c>
    </row>
    <row r="191" spans="1:19" ht="14.4" x14ac:dyDescent="0.3">
      <c r="A191" s="43" t="s">
        <v>394</v>
      </c>
      <c r="B191" s="81" t="s">
        <v>651</v>
      </c>
      <c r="C191" s="78">
        <v>41364</v>
      </c>
      <c r="D191" s="46">
        <v>4727105</v>
      </c>
      <c r="E191" s="46">
        <v>2410086</v>
      </c>
      <c r="F191" s="46">
        <v>639998</v>
      </c>
      <c r="G191" s="46">
        <v>2312669</v>
      </c>
      <c r="H191" s="46">
        <v>1640717</v>
      </c>
      <c r="I191" s="46">
        <v>127657</v>
      </c>
      <c r="J191" s="73">
        <v>1.99</v>
      </c>
      <c r="K191" s="73">
        <v>1.04</v>
      </c>
      <c r="L191" s="73">
        <v>7.78</v>
      </c>
      <c r="M191" s="73">
        <v>14.2</v>
      </c>
      <c r="N191" s="73">
        <v>20.420000000000002</v>
      </c>
      <c r="O191" s="73">
        <v>5.39</v>
      </c>
      <c r="P191" s="17">
        <v>1.47</v>
      </c>
      <c r="S191" t="str">
        <f t="shared" si="2"/>
        <v>SSSC</v>
      </c>
    </row>
    <row r="192" spans="1:19" ht="14.4" x14ac:dyDescent="0.3">
      <c r="A192" s="38" t="s">
        <v>429</v>
      </c>
      <c r="B192" s="74" t="s">
        <v>651</v>
      </c>
      <c r="C192" s="77">
        <v>41364</v>
      </c>
      <c r="D192" s="41">
        <v>1518664</v>
      </c>
      <c r="E192" s="41">
        <v>694305</v>
      </c>
      <c r="F192" s="41">
        <v>845741</v>
      </c>
      <c r="G192" s="41">
        <v>824243</v>
      </c>
      <c r="H192" s="41">
        <v>366435</v>
      </c>
      <c r="I192" s="41">
        <v>33838</v>
      </c>
      <c r="J192" s="72">
        <v>0.01</v>
      </c>
      <c r="K192" s="72">
        <v>0.84</v>
      </c>
      <c r="L192" s="72">
        <v>9.23</v>
      </c>
      <c r="M192" s="72">
        <v>8.89</v>
      </c>
      <c r="N192" s="72">
        <v>15.63</v>
      </c>
      <c r="O192" s="72">
        <v>2.42</v>
      </c>
      <c r="P192" s="42">
        <v>1.06</v>
      </c>
      <c r="S192" t="str">
        <f t="shared" si="2"/>
        <v>TGPRO</v>
      </c>
    </row>
    <row r="193" spans="1:19" ht="14.4" x14ac:dyDescent="0.3">
      <c r="A193" s="43" t="s">
        <v>452</v>
      </c>
      <c r="B193" s="81" t="s">
        <v>651</v>
      </c>
      <c r="C193" s="78">
        <v>41364</v>
      </c>
      <c r="D193" s="46">
        <v>6105274.5199999996</v>
      </c>
      <c r="E193" s="46">
        <v>4163118.67</v>
      </c>
      <c r="F193" s="46">
        <v>428625.58</v>
      </c>
      <c r="G193" s="46">
        <v>1942155.85</v>
      </c>
      <c r="H193" s="46">
        <v>3188789.27</v>
      </c>
      <c r="I193" s="46">
        <v>221601.45</v>
      </c>
      <c r="J193" s="73">
        <v>0.52</v>
      </c>
      <c r="K193" s="73">
        <v>2.14</v>
      </c>
      <c r="L193" s="73">
        <v>6.95</v>
      </c>
      <c r="M193" s="73">
        <v>14.87</v>
      </c>
      <c r="N193" s="73">
        <v>31.22</v>
      </c>
      <c r="O193" s="73">
        <v>8.35</v>
      </c>
      <c r="P193" s="17">
        <v>2.0299999999999998</v>
      </c>
      <c r="S193" t="str">
        <f t="shared" si="2"/>
        <v>TMT</v>
      </c>
    </row>
    <row r="194" spans="1:19" ht="14.4" x14ac:dyDescent="0.3">
      <c r="A194" s="38" t="s">
        <v>475</v>
      </c>
      <c r="B194" s="74" t="s">
        <v>651</v>
      </c>
      <c r="C194" s="77">
        <v>41364</v>
      </c>
      <c r="D194" s="41">
        <v>18101044.52</v>
      </c>
      <c r="E194" s="41">
        <v>9129295.8399999999</v>
      </c>
      <c r="F194" s="41">
        <v>8421540.8499999996</v>
      </c>
      <c r="G194" s="41">
        <v>8983052.7799999993</v>
      </c>
      <c r="H194" s="41">
        <v>6503821.1100000003</v>
      </c>
      <c r="I194" s="41">
        <v>-3556198.74</v>
      </c>
      <c r="J194" s="72">
        <v>-0.44</v>
      </c>
      <c r="K194" s="72">
        <v>1.02</v>
      </c>
      <c r="L194" s="72">
        <v>-54.68</v>
      </c>
      <c r="M194" s="72">
        <v>-18.75</v>
      </c>
      <c r="N194" s="72">
        <v>-40.380000000000003</v>
      </c>
      <c r="O194" s="72">
        <v>3.29</v>
      </c>
      <c r="P194" s="42">
        <v>1.23</v>
      </c>
      <c r="S194" t="str">
        <f t="shared" ref="S194:S257" si="3">TRIM(SUBSTITUTE(A194,CHAR(42),""))</f>
        <v>TSTH</v>
      </c>
    </row>
    <row r="195" spans="1:19" ht="14.4" x14ac:dyDescent="0.3">
      <c r="A195" s="43" t="s">
        <v>490</v>
      </c>
      <c r="B195" s="81" t="s">
        <v>651</v>
      </c>
      <c r="C195" s="78">
        <v>41364</v>
      </c>
      <c r="D195" s="46">
        <v>1537674</v>
      </c>
      <c r="E195" s="46">
        <v>522897</v>
      </c>
      <c r="F195" s="46">
        <v>270000</v>
      </c>
      <c r="G195" s="46">
        <v>1014777</v>
      </c>
      <c r="H195" s="46">
        <v>442528</v>
      </c>
      <c r="I195" s="46">
        <v>53359</v>
      </c>
      <c r="J195" s="73">
        <v>1.98</v>
      </c>
      <c r="K195" s="73">
        <v>0.52</v>
      </c>
      <c r="L195" s="73">
        <v>12.06</v>
      </c>
      <c r="M195" s="73">
        <v>9.7200000000000006</v>
      </c>
      <c r="N195" s="73">
        <v>15.26</v>
      </c>
      <c r="O195" s="73">
        <v>18.34</v>
      </c>
      <c r="P195" s="17">
        <v>1.1499999999999999</v>
      </c>
      <c r="S195" t="str">
        <f t="shared" si="3"/>
        <v>TWP</v>
      </c>
    </row>
    <row r="196" spans="1:19" ht="14.4" x14ac:dyDescent="0.3">
      <c r="A196" s="38" t="s">
        <v>492</v>
      </c>
      <c r="B196" s="74" t="s">
        <v>651</v>
      </c>
      <c r="C196" s="77">
        <v>41364</v>
      </c>
      <c r="D196" s="41">
        <v>11194997</v>
      </c>
      <c r="E196" s="41">
        <v>5129453</v>
      </c>
      <c r="F196" s="41">
        <v>6035039</v>
      </c>
      <c r="G196" s="41">
        <v>6065544</v>
      </c>
      <c r="H196" s="41">
        <v>2086478</v>
      </c>
      <c r="I196" s="41">
        <v>15513</v>
      </c>
      <c r="J196" s="72">
        <v>0.03</v>
      </c>
      <c r="K196" s="72">
        <v>0.85</v>
      </c>
      <c r="L196" s="72">
        <v>0.74</v>
      </c>
      <c r="M196" s="72">
        <v>-2.54</v>
      </c>
      <c r="N196" s="72">
        <v>-5.77</v>
      </c>
      <c r="O196" s="72">
        <v>1.66</v>
      </c>
      <c r="P196" s="42">
        <v>0.84</v>
      </c>
      <c r="S196" t="str">
        <f t="shared" si="3"/>
        <v>TYCN</v>
      </c>
    </row>
    <row r="197" spans="1:19" ht="14.4" x14ac:dyDescent="0.3">
      <c r="A197" s="43" t="s">
        <v>493</v>
      </c>
      <c r="B197" s="81" t="s">
        <v>651</v>
      </c>
      <c r="C197" s="78">
        <v>41364</v>
      </c>
      <c r="D197" s="46">
        <v>5474624</v>
      </c>
      <c r="E197" s="46">
        <v>4489424</v>
      </c>
      <c r="F197" s="46">
        <v>400000</v>
      </c>
      <c r="G197" s="46">
        <v>1072193</v>
      </c>
      <c r="H197" s="46">
        <v>3235001</v>
      </c>
      <c r="I197" s="46">
        <v>-30949</v>
      </c>
      <c r="J197" s="73">
        <v>-0.08</v>
      </c>
      <c r="K197" s="73">
        <v>4.1900000000000004</v>
      </c>
      <c r="L197" s="73">
        <v>-0.96</v>
      </c>
      <c r="M197" s="73">
        <v>-2.0499999999999998</v>
      </c>
      <c r="N197" s="73">
        <v>-4.72</v>
      </c>
      <c r="O197" s="73">
        <v>21.65</v>
      </c>
      <c r="P197" s="17">
        <v>2.37</v>
      </c>
      <c r="S197" t="str">
        <f t="shared" si="3"/>
        <v>TYM</v>
      </c>
    </row>
    <row r="198" spans="1:19" ht="14.4" customHeight="1" x14ac:dyDescent="0.3">
      <c r="A198" s="61" t="s">
        <v>588</v>
      </c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3"/>
      <c r="S198" t="str">
        <f t="shared" si="3"/>
        <v>Property &amp; Construction</v>
      </c>
    </row>
    <row r="199" spans="1:19" ht="14.4" customHeight="1" x14ac:dyDescent="0.3">
      <c r="A199" s="95" t="s">
        <v>589</v>
      </c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7"/>
      <c r="S199" t="str">
        <f t="shared" si="3"/>
        <v>--  Construction Materials</v>
      </c>
    </row>
    <row r="200" spans="1:19" ht="14.4" x14ac:dyDescent="0.3">
      <c r="A200" s="38" t="s">
        <v>84</v>
      </c>
      <c r="B200" s="74" t="s">
        <v>651</v>
      </c>
      <c r="C200" s="77">
        <v>41364</v>
      </c>
      <c r="D200" s="41">
        <v>2485067</v>
      </c>
      <c r="E200" s="41">
        <v>1789420</v>
      </c>
      <c r="F200" s="41">
        <v>381642</v>
      </c>
      <c r="G200" s="41">
        <v>659913</v>
      </c>
      <c r="H200" s="41">
        <v>682836</v>
      </c>
      <c r="I200" s="41">
        <v>40764</v>
      </c>
      <c r="J200" s="72">
        <v>0.11</v>
      </c>
      <c r="K200" s="72">
        <v>2.71</v>
      </c>
      <c r="L200" s="72">
        <v>5.97</v>
      </c>
      <c r="M200" s="72">
        <v>14.99</v>
      </c>
      <c r="N200" s="72">
        <v>47.17</v>
      </c>
      <c r="O200" s="72">
        <v>2.23</v>
      </c>
      <c r="P200" s="42">
        <v>1.1299999999999999</v>
      </c>
      <c r="S200" t="str">
        <f t="shared" si="3"/>
        <v>CCP</v>
      </c>
    </row>
    <row r="201" spans="1:19" ht="14.4" x14ac:dyDescent="0.3">
      <c r="A201" s="43" t="s">
        <v>117</v>
      </c>
      <c r="B201" s="81" t="s">
        <v>651</v>
      </c>
      <c r="C201" s="78">
        <v>41364</v>
      </c>
      <c r="D201" s="46">
        <v>4739921</v>
      </c>
      <c r="E201" s="46">
        <v>1529511</v>
      </c>
      <c r="F201" s="46">
        <v>408000</v>
      </c>
      <c r="G201" s="46">
        <v>3162134</v>
      </c>
      <c r="H201" s="46">
        <v>2207326</v>
      </c>
      <c r="I201" s="46">
        <v>410629</v>
      </c>
      <c r="J201" s="73">
        <v>1.01</v>
      </c>
      <c r="K201" s="73">
        <v>0.48</v>
      </c>
      <c r="L201" s="73">
        <v>18.600000000000001</v>
      </c>
      <c r="M201" s="73">
        <v>37.04</v>
      </c>
      <c r="N201" s="73">
        <v>42.07</v>
      </c>
      <c r="O201" s="73">
        <v>2.92</v>
      </c>
      <c r="P201" s="17">
        <v>1.69</v>
      </c>
      <c r="S201" t="str">
        <f t="shared" si="3"/>
        <v>DCC</v>
      </c>
    </row>
    <row r="202" spans="1:19" ht="14.4" x14ac:dyDescent="0.3">
      <c r="A202" s="38" t="s">
        <v>118</v>
      </c>
      <c r="B202" s="74" t="s">
        <v>651</v>
      </c>
      <c r="C202" s="77">
        <v>41364</v>
      </c>
      <c r="D202" s="41">
        <v>1115400.8700000001</v>
      </c>
      <c r="E202" s="41">
        <v>251297.24</v>
      </c>
      <c r="F202" s="41">
        <v>202705</v>
      </c>
      <c r="G202" s="41">
        <v>864097.57</v>
      </c>
      <c r="H202" s="41">
        <v>316149.09000000003</v>
      </c>
      <c r="I202" s="41">
        <v>41344.25</v>
      </c>
      <c r="J202" s="72">
        <v>0.2</v>
      </c>
      <c r="K202" s="72">
        <v>0.28999999999999998</v>
      </c>
      <c r="L202" s="72">
        <v>13.08</v>
      </c>
      <c r="M202" s="72">
        <v>19.93</v>
      </c>
      <c r="N202" s="72">
        <v>19.37</v>
      </c>
      <c r="O202" s="72">
        <v>3.64</v>
      </c>
      <c r="P202" s="42">
        <v>1.1299999999999999</v>
      </c>
      <c r="S202" t="str">
        <f t="shared" si="3"/>
        <v>DCON</v>
      </c>
    </row>
    <row r="203" spans="1:19" ht="14.4" x14ac:dyDescent="0.3">
      <c r="A203" s="43" t="s">
        <v>122</v>
      </c>
      <c r="B203" s="81" t="s">
        <v>651</v>
      </c>
      <c r="C203" s="78">
        <v>41364</v>
      </c>
      <c r="D203" s="46">
        <v>3916782</v>
      </c>
      <c r="E203" s="46">
        <v>1522281</v>
      </c>
      <c r="F203" s="46">
        <v>1038609</v>
      </c>
      <c r="G203" s="46">
        <v>2394501</v>
      </c>
      <c r="H203" s="46">
        <v>1159054</v>
      </c>
      <c r="I203" s="46">
        <v>154953</v>
      </c>
      <c r="J203" s="73">
        <v>0.15</v>
      </c>
      <c r="K203" s="73">
        <v>0.64</v>
      </c>
      <c r="L203" s="73">
        <v>13.37</v>
      </c>
      <c r="M203" s="73">
        <v>18.3</v>
      </c>
      <c r="N203" s="73">
        <v>21.89</v>
      </c>
      <c r="O203" s="73">
        <v>1.9</v>
      </c>
      <c r="P203" s="17">
        <v>1.1000000000000001</v>
      </c>
      <c r="S203" t="str">
        <f t="shared" si="3"/>
        <v>DRT</v>
      </c>
    </row>
    <row r="204" spans="1:19" ht="14.4" x14ac:dyDescent="0.3">
      <c r="A204" s="38" t="s">
        <v>150</v>
      </c>
      <c r="B204" s="74" t="s">
        <v>651</v>
      </c>
      <c r="C204" s="77">
        <v>41364</v>
      </c>
      <c r="D204" s="41">
        <v>1384917</v>
      </c>
      <c r="E204" s="41">
        <v>268568</v>
      </c>
      <c r="F204" s="41">
        <v>15313846</v>
      </c>
      <c r="G204" s="41">
        <v>1116349</v>
      </c>
      <c r="H204" s="41">
        <v>317130</v>
      </c>
      <c r="I204" s="41">
        <v>80274</v>
      </c>
      <c r="J204" s="72">
        <v>0.16</v>
      </c>
      <c r="K204" s="72">
        <v>0.24</v>
      </c>
      <c r="L204" s="72">
        <v>25.31</v>
      </c>
      <c r="M204" s="72">
        <v>18.16</v>
      </c>
      <c r="N204" s="72">
        <v>24.72</v>
      </c>
      <c r="O204" s="72">
        <v>14.32</v>
      </c>
      <c r="P204" s="42">
        <v>0.92</v>
      </c>
      <c r="S204" t="str">
        <f t="shared" si="3"/>
        <v>GEN</v>
      </c>
    </row>
    <row r="205" spans="1:19" ht="14.4" x14ac:dyDescent="0.3">
      <c r="A205" s="43" t="s">
        <v>208</v>
      </c>
      <c r="B205" s="81" t="s">
        <v>651</v>
      </c>
      <c r="C205" s="78">
        <v>41364</v>
      </c>
      <c r="D205" s="46">
        <v>892073</v>
      </c>
      <c r="E205" s="46">
        <v>466825</v>
      </c>
      <c r="F205" s="46">
        <v>299938</v>
      </c>
      <c r="G205" s="46">
        <v>422697</v>
      </c>
      <c r="H205" s="46">
        <v>114205</v>
      </c>
      <c r="I205" s="46">
        <v>-16903</v>
      </c>
      <c r="J205" s="73">
        <v>-0.06</v>
      </c>
      <c r="K205" s="73">
        <v>1.1000000000000001</v>
      </c>
      <c r="L205" s="73">
        <v>-14.8</v>
      </c>
      <c r="M205" s="73">
        <v>0.36</v>
      </c>
      <c r="N205" s="73">
        <v>-3.92</v>
      </c>
      <c r="O205" s="73">
        <v>1.79</v>
      </c>
      <c r="P205" s="17">
        <v>0.69</v>
      </c>
      <c r="S205" t="str">
        <f t="shared" si="3"/>
        <v>KWH</v>
      </c>
    </row>
    <row r="206" spans="1:19" ht="14.4" x14ac:dyDescent="0.3">
      <c r="A206" s="38" t="s">
        <v>317</v>
      </c>
      <c r="B206" s="74" t="s">
        <v>651</v>
      </c>
      <c r="C206" s="77">
        <v>41364</v>
      </c>
      <c r="D206" s="41">
        <v>2597755</v>
      </c>
      <c r="E206" s="41">
        <v>792459</v>
      </c>
      <c r="F206" s="41">
        <v>400000</v>
      </c>
      <c r="G206" s="41">
        <v>1805296</v>
      </c>
      <c r="H206" s="41">
        <v>575691</v>
      </c>
      <c r="I206" s="41">
        <v>54675</v>
      </c>
      <c r="J206" s="72">
        <v>0.14000000000000001</v>
      </c>
      <c r="K206" s="72">
        <v>0.44</v>
      </c>
      <c r="L206" s="72">
        <v>9.5</v>
      </c>
      <c r="M206" s="72">
        <v>16.649999999999999</v>
      </c>
      <c r="N206" s="72">
        <v>18.79</v>
      </c>
      <c r="O206" s="72">
        <v>1.33</v>
      </c>
      <c r="P206" s="42">
        <v>0.91</v>
      </c>
      <c r="S206" t="str">
        <f t="shared" si="3"/>
        <v>Q-CON</v>
      </c>
    </row>
    <row r="207" spans="1:19" ht="14.4" x14ac:dyDescent="0.3">
      <c r="A207" s="43" t="s">
        <v>325</v>
      </c>
      <c r="B207" s="81" t="s">
        <v>651</v>
      </c>
      <c r="C207" s="78">
        <v>41364</v>
      </c>
      <c r="D207" s="46">
        <v>938315</v>
      </c>
      <c r="E207" s="46">
        <v>664689</v>
      </c>
      <c r="F207" s="46">
        <v>314286</v>
      </c>
      <c r="G207" s="46">
        <v>273626</v>
      </c>
      <c r="H207" s="46">
        <v>257996</v>
      </c>
      <c r="I207" s="46">
        <v>30636</v>
      </c>
      <c r="J207" s="73">
        <v>0.1</v>
      </c>
      <c r="K207" s="73">
        <v>2.4300000000000002</v>
      </c>
      <c r="L207" s="73">
        <v>11.87</v>
      </c>
      <c r="M207" s="73">
        <v>4.6100000000000003</v>
      </c>
      <c r="N207" s="73">
        <v>7.01</v>
      </c>
      <c r="O207" s="73">
        <v>2.5499999999999998</v>
      </c>
      <c r="P207" s="17">
        <v>1.1200000000000001</v>
      </c>
      <c r="S207" t="str">
        <f t="shared" si="3"/>
        <v>RCI</v>
      </c>
    </row>
    <row r="208" spans="1:19" ht="14.4" x14ac:dyDescent="0.3">
      <c r="A208" s="38" t="s">
        <v>349</v>
      </c>
      <c r="B208" s="74" t="s">
        <v>651</v>
      </c>
      <c r="C208" s="77">
        <v>41364</v>
      </c>
      <c r="D208" s="41">
        <v>407940314</v>
      </c>
      <c r="E208" s="41">
        <v>248306500</v>
      </c>
      <c r="F208" s="41">
        <v>1200000</v>
      </c>
      <c r="G208" s="41">
        <v>142569740</v>
      </c>
      <c r="H208" s="41">
        <v>112961670</v>
      </c>
      <c r="I208" s="41">
        <v>8796006</v>
      </c>
      <c r="J208" s="72">
        <v>7.33</v>
      </c>
      <c r="K208" s="72">
        <v>1.74</v>
      </c>
      <c r="L208" s="72">
        <v>7.79</v>
      </c>
      <c r="M208" s="72">
        <v>8.41</v>
      </c>
      <c r="N208" s="72">
        <v>19.2</v>
      </c>
      <c r="O208" s="72">
        <v>2.63</v>
      </c>
      <c r="P208" s="42">
        <v>1.08</v>
      </c>
      <c r="S208" t="str">
        <f t="shared" si="3"/>
        <v>SCC</v>
      </c>
    </row>
    <row r="209" spans="1:19" ht="14.4" x14ac:dyDescent="0.3">
      <c r="A209" s="43" t="s">
        <v>350</v>
      </c>
      <c r="B209" s="81" t="s">
        <v>651</v>
      </c>
      <c r="C209" s="78">
        <v>41364</v>
      </c>
      <c r="D209" s="46">
        <v>29713800</v>
      </c>
      <c r="E209" s="46">
        <v>10854831</v>
      </c>
      <c r="F209" s="46">
        <v>2300000</v>
      </c>
      <c r="G209" s="46">
        <v>18852855</v>
      </c>
      <c r="H209" s="46">
        <v>7683324</v>
      </c>
      <c r="I209" s="46">
        <v>1217957</v>
      </c>
      <c r="J209" s="73">
        <v>5.3</v>
      </c>
      <c r="K209" s="73">
        <v>0.57999999999999996</v>
      </c>
      <c r="L209" s="73">
        <v>15.85</v>
      </c>
      <c r="M209" s="73">
        <v>15.89</v>
      </c>
      <c r="N209" s="73">
        <v>19.25</v>
      </c>
      <c r="O209" s="73">
        <v>1.78</v>
      </c>
      <c r="P209" s="17">
        <v>0.94</v>
      </c>
      <c r="S209" t="str">
        <f t="shared" si="3"/>
        <v>SCCC</v>
      </c>
    </row>
    <row r="210" spans="1:19" ht="14.4" x14ac:dyDescent="0.3">
      <c r="A210" s="38" t="s">
        <v>352</v>
      </c>
      <c r="B210" s="74" t="s">
        <v>651</v>
      </c>
      <c r="C210" s="77">
        <v>41364</v>
      </c>
      <c r="D210" s="41">
        <v>1459163</v>
      </c>
      <c r="E210" s="41">
        <v>568158</v>
      </c>
      <c r="F210" s="41">
        <v>300000</v>
      </c>
      <c r="G210" s="41">
        <v>891005</v>
      </c>
      <c r="H210" s="41">
        <v>509392</v>
      </c>
      <c r="I210" s="41">
        <v>98428</v>
      </c>
      <c r="J210" s="72">
        <v>3.28</v>
      </c>
      <c r="K210" s="72">
        <v>0.64</v>
      </c>
      <c r="L210" s="72">
        <v>19.32</v>
      </c>
      <c r="M210" s="72">
        <v>27.07</v>
      </c>
      <c r="N210" s="72">
        <v>38.51</v>
      </c>
      <c r="O210" s="72">
        <v>4.9000000000000004</v>
      </c>
      <c r="P210" s="42">
        <v>1.35</v>
      </c>
      <c r="S210" t="str">
        <f t="shared" si="3"/>
        <v>SCP</v>
      </c>
    </row>
    <row r="211" spans="1:19" ht="14.4" x14ac:dyDescent="0.3">
      <c r="A211" s="43" t="s">
        <v>403</v>
      </c>
      <c r="B211" s="81" t="s">
        <v>651</v>
      </c>
      <c r="C211" s="78">
        <v>41364</v>
      </c>
      <c r="D211" s="46">
        <v>340895</v>
      </c>
      <c r="E211" s="46">
        <v>37729</v>
      </c>
      <c r="F211" s="46">
        <v>629109</v>
      </c>
      <c r="G211" s="46">
        <v>287499</v>
      </c>
      <c r="H211" s="46">
        <v>41134</v>
      </c>
      <c r="I211" s="46">
        <v>89030</v>
      </c>
      <c r="J211" s="73">
        <v>0.14000000000000001</v>
      </c>
      <c r="K211" s="73">
        <v>0.13</v>
      </c>
      <c r="L211" s="73">
        <v>216.44</v>
      </c>
      <c r="M211" s="73">
        <v>5.99</v>
      </c>
      <c r="N211" s="73">
        <v>38.130000000000003</v>
      </c>
      <c r="O211" s="73">
        <v>1.21</v>
      </c>
      <c r="P211" s="17">
        <v>0.62</v>
      </c>
      <c r="S211" t="str">
        <f t="shared" si="3"/>
        <v>SUPER</v>
      </c>
    </row>
    <row r="212" spans="1:19" ht="14.4" x14ac:dyDescent="0.3">
      <c r="A212" s="38" t="s">
        <v>411</v>
      </c>
      <c r="B212" s="74" t="s">
        <v>651</v>
      </c>
      <c r="C212" s="77">
        <v>41364</v>
      </c>
      <c r="D212" s="41">
        <v>17073398</v>
      </c>
      <c r="E212" s="41">
        <v>11735942</v>
      </c>
      <c r="F212" s="41">
        <v>1525481</v>
      </c>
      <c r="G212" s="41">
        <v>4745077</v>
      </c>
      <c r="H212" s="41">
        <v>8467900</v>
      </c>
      <c r="I212" s="41">
        <v>409368</v>
      </c>
      <c r="J212" s="72">
        <v>2.68</v>
      </c>
      <c r="K212" s="72">
        <v>2.4700000000000002</v>
      </c>
      <c r="L212" s="72">
        <v>4.83</v>
      </c>
      <c r="M212" s="72">
        <v>8.5299999999999994</v>
      </c>
      <c r="N212" s="72">
        <v>24.01</v>
      </c>
      <c r="O212" s="72">
        <v>8.5399999999999991</v>
      </c>
      <c r="P212" s="42">
        <v>2.06</v>
      </c>
      <c r="S212" t="str">
        <f t="shared" si="3"/>
        <v>TASCO</v>
      </c>
    </row>
    <row r="213" spans="1:19" ht="14.4" x14ac:dyDescent="0.3">
      <c r="A213" s="43" t="s">
        <v>420</v>
      </c>
      <c r="B213" s="81" t="s">
        <v>651</v>
      </c>
      <c r="C213" s="78">
        <v>41364</v>
      </c>
      <c r="D213" s="46">
        <v>1255893</v>
      </c>
      <c r="E213" s="46">
        <v>399952</v>
      </c>
      <c r="F213" s="46">
        <v>376461</v>
      </c>
      <c r="G213" s="46">
        <v>855941</v>
      </c>
      <c r="H213" s="46">
        <v>181447</v>
      </c>
      <c r="I213" s="46">
        <v>11485</v>
      </c>
      <c r="J213" s="73">
        <v>0.17</v>
      </c>
      <c r="K213" s="73">
        <v>0.47</v>
      </c>
      <c r="L213" s="73">
        <v>6.33</v>
      </c>
      <c r="M213" s="73">
        <v>29.18</v>
      </c>
      <c r="N213" s="73">
        <v>40.17</v>
      </c>
      <c r="O213" s="73">
        <v>1.83</v>
      </c>
      <c r="P213" s="17">
        <v>0.95</v>
      </c>
      <c r="S213" t="str">
        <f t="shared" si="3"/>
        <v>TCMC</v>
      </c>
    </row>
    <row r="214" spans="1:19" ht="14.4" x14ac:dyDescent="0.3">
      <c r="A214" s="38" t="s">
        <v>428</v>
      </c>
      <c r="B214" s="74" t="s">
        <v>651</v>
      </c>
      <c r="C214" s="77">
        <v>41364</v>
      </c>
      <c r="D214" s="41">
        <v>3891179</v>
      </c>
      <c r="E214" s="41">
        <v>1975226</v>
      </c>
      <c r="F214" s="41">
        <v>999849</v>
      </c>
      <c r="G214" s="41">
        <v>1915953</v>
      </c>
      <c r="H214" s="41">
        <v>741782</v>
      </c>
      <c r="I214" s="41">
        <v>47413</v>
      </c>
      <c r="J214" s="72">
        <v>0.05</v>
      </c>
      <c r="K214" s="72">
        <v>1.03</v>
      </c>
      <c r="L214" s="72">
        <v>6.39</v>
      </c>
      <c r="M214" s="72">
        <v>9.83</v>
      </c>
      <c r="N214" s="72">
        <v>16.34</v>
      </c>
      <c r="O214" s="72">
        <v>1.47</v>
      </c>
      <c r="P214" s="42">
        <v>0.8</v>
      </c>
      <c r="S214" t="str">
        <f t="shared" si="3"/>
        <v>TGCI</v>
      </c>
    </row>
    <row r="215" spans="1:19" ht="14.4" x14ac:dyDescent="0.3">
      <c r="A215" s="43" t="s">
        <v>494</v>
      </c>
      <c r="B215" s="81" t="s">
        <v>651</v>
      </c>
      <c r="C215" s="78">
        <v>41364</v>
      </c>
      <c r="D215" s="46">
        <v>4705632</v>
      </c>
      <c r="E215" s="46">
        <v>2697149</v>
      </c>
      <c r="F215" s="46">
        <v>478003</v>
      </c>
      <c r="G215" s="46">
        <v>1758321</v>
      </c>
      <c r="H215" s="46">
        <v>926231</v>
      </c>
      <c r="I215" s="46">
        <v>39127</v>
      </c>
      <c r="J215" s="73">
        <v>7.0000000000000007E-2</v>
      </c>
      <c r="K215" s="73">
        <v>1.53</v>
      </c>
      <c r="L215" s="73">
        <v>4.22</v>
      </c>
      <c r="M215" s="73">
        <v>21.29</v>
      </c>
      <c r="N215" s="73">
        <v>43.42</v>
      </c>
      <c r="O215" s="73">
        <v>1.91</v>
      </c>
      <c r="P215" s="17">
        <v>1.1000000000000001</v>
      </c>
      <c r="S215" t="str">
        <f t="shared" si="3"/>
        <v>UMI</v>
      </c>
    </row>
    <row r="216" spans="1:19" ht="14.4" x14ac:dyDescent="0.3">
      <c r="A216" s="38" t="s">
        <v>512</v>
      </c>
      <c r="B216" s="74" t="s">
        <v>651</v>
      </c>
      <c r="C216" s="77">
        <v>41364</v>
      </c>
      <c r="D216" s="41">
        <v>14517569</v>
      </c>
      <c r="E216" s="41">
        <v>8282467</v>
      </c>
      <c r="F216" s="41">
        <v>1305839</v>
      </c>
      <c r="G216" s="41">
        <v>6235102</v>
      </c>
      <c r="H216" s="41">
        <v>2035514</v>
      </c>
      <c r="I216" s="41">
        <v>-116937</v>
      </c>
      <c r="J216" s="72">
        <v>-0.09</v>
      </c>
      <c r="K216" s="72">
        <v>1.33</v>
      </c>
      <c r="L216" s="72">
        <v>-5.74</v>
      </c>
      <c r="M216" s="72">
        <v>2.5099999999999998</v>
      </c>
      <c r="N216" s="72">
        <v>1.42</v>
      </c>
      <c r="O216" s="72">
        <v>0.94</v>
      </c>
      <c r="P216" s="42">
        <v>0.66</v>
      </c>
      <c r="S216" t="str">
        <f t="shared" si="3"/>
        <v>VNG</v>
      </c>
    </row>
    <row r="217" spans="1:19" ht="14.4" customHeight="1" x14ac:dyDescent="0.3">
      <c r="A217" s="95" t="s">
        <v>590</v>
      </c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7"/>
      <c r="S217" t="str">
        <f t="shared" si="3"/>
        <v>--  Property Development</v>
      </c>
    </row>
    <row r="218" spans="1:19" ht="14.4" x14ac:dyDescent="0.3">
      <c r="A218" s="38" t="s">
        <v>18</v>
      </c>
      <c r="B218" s="74" t="s">
        <v>651</v>
      </c>
      <c r="C218" s="77">
        <v>41364</v>
      </c>
      <c r="D218" s="41">
        <v>7598316</v>
      </c>
      <c r="E218" s="41">
        <v>5085193</v>
      </c>
      <c r="F218" s="41">
        <v>758000</v>
      </c>
      <c r="G218" s="41">
        <v>2513123</v>
      </c>
      <c r="H218" s="41">
        <v>267067</v>
      </c>
      <c r="I218" s="41">
        <v>4100</v>
      </c>
      <c r="J218" s="72">
        <v>0.01</v>
      </c>
      <c r="K218" s="72">
        <v>2.02</v>
      </c>
      <c r="L218" s="72">
        <v>1.54</v>
      </c>
      <c r="M218" s="72">
        <v>2.4</v>
      </c>
      <c r="N218" s="72">
        <v>3.06</v>
      </c>
      <c r="O218" s="72">
        <v>7.93</v>
      </c>
      <c r="P218" s="42">
        <v>0.23</v>
      </c>
      <c r="S218" t="str">
        <f t="shared" si="3"/>
        <v>A</v>
      </c>
    </row>
    <row r="219" spans="1:19" ht="14.4" x14ac:dyDescent="0.3">
      <c r="A219" s="43" t="s">
        <v>35</v>
      </c>
      <c r="B219" s="81" t="s">
        <v>651</v>
      </c>
      <c r="C219" s="78">
        <v>41364</v>
      </c>
      <c r="D219" s="46">
        <v>21529788</v>
      </c>
      <c r="E219" s="46">
        <v>12459917</v>
      </c>
      <c r="F219" s="46">
        <v>1067000</v>
      </c>
      <c r="G219" s="46">
        <v>7436887</v>
      </c>
      <c r="H219" s="46">
        <v>1223815</v>
      </c>
      <c r="I219" s="46">
        <v>130671</v>
      </c>
      <c r="J219" s="73">
        <v>0.12</v>
      </c>
      <c r="K219" s="73">
        <v>1.68</v>
      </c>
      <c r="L219" s="73">
        <v>10.68</v>
      </c>
      <c r="M219" s="73">
        <v>12.49</v>
      </c>
      <c r="N219" s="73">
        <v>20.16</v>
      </c>
      <c r="O219" s="73">
        <v>5.71</v>
      </c>
      <c r="P219" s="17">
        <v>0.31</v>
      </c>
      <c r="S219" t="str">
        <f t="shared" si="3"/>
        <v>AMATA</v>
      </c>
    </row>
    <row r="220" spans="1:19" ht="14.4" x14ac:dyDescent="0.3">
      <c r="A220" s="38" t="s">
        <v>37</v>
      </c>
      <c r="B220" s="74" t="s">
        <v>651</v>
      </c>
      <c r="C220" s="77">
        <v>41364</v>
      </c>
      <c r="D220" s="41">
        <v>10283973</v>
      </c>
      <c r="E220" s="41">
        <v>5212104</v>
      </c>
      <c r="F220" s="41">
        <v>333300</v>
      </c>
      <c r="G220" s="41">
        <v>5071869</v>
      </c>
      <c r="H220" s="41">
        <v>1050516</v>
      </c>
      <c r="I220" s="41">
        <v>4877</v>
      </c>
      <c r="J220" s="72">
        <v>0</v>
      </c>
      <c r="K220" s="72">
        <v>1.03</v>
      </c>
      <c r="L220" s="72">
        <v>0.46</v>
      </c>
      <c r="M220" s="72">
        <v>0.97</v>
      </c>
      <c r="N220" s="72">
        <v>0.38</v>
      </c>
      <c r="O220" s="72">
        <v>10.01</v>
      </c>
      <c r="P220" s="42">
        <v>0.41</v>
      </c>
      <c r="S220" t="str">
        <f t="shared" si="3"/>
        <v>ANAN</v>
      </c>
    </row>
    <row r="221" spans="1:19" ht="14.4" x14ac:dyDescent="0.3">
      <c r="A221" s="43" t="s">
        <v>39</v>
      </c>
      <c r="B221" s="81" t="s">
        <v>651</v>
      </c>
      <c r="C221" s="78">
        <v>41364</v>
      </c>
      <c r="D221" s="46">
        <v>31952648</v>
      </c>
      <c r="E221" s="46">
        <v>19020934</v>
      </c>
      <c r="F221" s="46">
        <v>2859920</v>
      </c>
      <c r="G221" s="46">
        <v>12931302</v>
      </c>
      <c r="H221" s="46">
        <v>2864814</v>
      </c>
      <c r="I221" s="46">
        <v>222685</v>
      </c>
      <c r="J221" s="73">
        <v>0.08</v>
      </c>
      <c r="K221" s="73">
        <v>1.47</v>
      </c>
      <c r="L221" s="73">
        <v>7.77</v>
      </c>
      <c r="M221" s="73">
        <v>9.32</v>
      </c>
      <c r="N221" s="73">
        <v>17.72</v>
      </c>
      <c r="O221" s="73">
        <v>130.87</v>
      </c>
      <c r="P221" s="17">
        <v>0.56000000000000005</v>
      </c>
      <c r="S221" t="str">
        <f t="shared" si="3"/>
        <v>AP</v>
      </c>
    </row>
    <row r="222" spans="1:19" ht="14.4" x14ac:dyDescent="0.3">
      <c r="A222" s="38" t="s">
        <v>92</v>
      </c>
      <c r="B222" s="74" t="s">
        <v>651</v>
      </c>
      <c r="C222" s="77">
        <v>41364</v>
      </c>
      <c r="D222" s="41">
        <v>3704022</v>
      </c>
      <c r="E222" s="41">
        <v>2370842</v>
      </c>
      <c r="F222" s="41">
        <v>600000</v>
      </c>
      <c r="G222" s="41">
        <v>1077934</v>
      </c>
      <c r="H222" s="41">
        <v>318553</v>
      </c>
      <c r="I222" s="41">
        <v>3082</v>
      </c>
      <c r="J222" s="72">
        <v>0.03</v>
      </c>
      <c r="K222" s="72">
        <v>2.2000000000000002</v>
      </c>
      <c r="L222" s="72">
        <v>0.97</v>
      </c>
      <c r="M222" s="72">
        <v>8.8800000000000008</v>
      </c>
      <c r="N222" s="72">
        <v>9.85</v>
      </c>
      <c r="O222" s="72">
        <v>2.27</v>
      </c>
      <c r="P222" s="42">
        <v>0.52</v>
      </c>
      <c r="S222" t="str">
        <f t="shared" si="3"/>
        <v>CI</v>
      </c>
    </row>
    <row r="223" spans="1:19" ht="14.4" x14ac:dyDescent="0.3">
      <c r="A223" s="43" t="s">
        <v>96</v>
      </c>
      <c r="B223" s="81" t="s">
        <v>651</v>
      </c>
      <c r="C223" s="78">
        <v>41364</v>
      </c>
      <c r="D223" s="46">
        <v>61373757</v>
      </c>
      <c r="E223" s="46">
        <v>45003230</v>
      </c>
      <c r="F223" s="46">
        <v>1652585</v>
      </c>
      <c r="G223" s="46">
        <v>16061233</v>
      </c>
      <c r="H223" s="46">
        <v>14505628</v>
      </c>
      <c r="I223" s="46">
        <v>5070283</v>
      </c>
      <c r="J223" s="73">
        <v>3.07</v>
      </c>
      <c r="K223" s="73">
        <v>2.8</v>
      </c>
      <c r="L223" s="73">
        <v>34.950000000000003</v>
      </c>
      <c r="M223" s="73">
        <v>17.14</v>
      </c>
      <c r="N223" s="73">
        <v>48.16</v>
      </c>
      <c r="O223" s="73">
        <v>7.24</v>
      </c>
      <c r="P223" s="17">
        <v>0.64</v>
      </c>
      <c r="S223" t="str">
        <f t="shared" si="3"/>
        <v>CK</v>
      </c>
    </row>
    <row r="224" spans="1:19" ht="14.4" x14ac:dyDescent="0.3">
      <c r="A224" s="38" t="s">
        <v>100</v>
      </c>
      <c r="B224" s="74" t="s">
        <v>651</v>
      </c>
      <c r="C224" s="77">
        <v>41364</v>
      </c>
      <c r="D224" s="41">
        <v>5034924</v>
      </c>
      <c r="E224" s="41">
        <v>2945582</v>
      </c>
      <c r="F224" s="41">
        <v>501452</v>
      </c>
      <c r="G224" s="41">
        <v>2075202</v>
      </c>
      <c r="H224" s="41">
        <v>2128699</v>
      </c>
      <c r="I224" s="41">
        <v>145532</v>
      </c>
      <c r="J224" s="72">
        <v>0.28999999999999998</v>
      </c>
      <c r="K224" s="72">
        <v>1.42</v>
      </c>
      <c r="L224" s="72">
        <v>6.84</v>
      </c>
      <c r="M224" s="72">
        <v>11.24</v>
      </c>
      <c r="N224" s="72">
        <v>27.08</v>
      </c>
      <c r="O224" s="72">
        <v>19.350000000000001</v>
      </c>
      <c r="P224" s="42">
        <v>1.62</v>
      </c>
      <c r="S224" t="str">
        <f t="shared" si="3"/>
        <v>CNT</v>
      </c>
    </row>
    <row r="225" spans="1:19" ht="14.4" x14ac:dyDescent="0.3">
      <c r="A225" s="43" t="s">
        <v>107</v>
      </c>
      <c r="B225" s="81" t="s">
        <v>651</v>
      </c>
      <c r="C225" s="78">
        <v>41364</v>
      </c>
      <c r="D225" s="46">
        <v>71181061</v>
      </c>
      <c r="E225" s="46">
        <v>43612671</v>
      </c>
      <c r="F225" s="46">
        <v>2178816</v>
      </c>
      <c r="G225" s="46">
        <v>26994468</v>
      </c>
      <c r="H225" s="46">
        <v>5400809</v>
      </c>
      <c r="I225" s="46">
        <v>1655833</v>
      </c>
      <c r="J225" s="73">
        <v>0.76</v>
      </c>
      <c r="K225" s="73">
        <v>1.62</v>
      </c>
      <c r="L225" s="73">
        <v>30.66</v>
      </c>
      <c r="M225" s="73">
        <v>12.58</v>
      </c>
      <c r="N225" s="73">
        <v>28.24</v>
      </c>
      <c r="O225" s="73">
        <v>8.6300000000000008</v>
      </c>
      <c r="P225" s="17">
        <v>0.31</v>
      </c>
      <c r="S225" t="str">
        <f t="shared" si="3"/>
        <v>CPN</v>
      </c>
    </row>
    <row r="226" spans="1:19" ht="14.4" x14ac:dyDescent="0.3">
      <c r="A226" s="38" t="s">
        <v>139</v>
      </c>
      <c r="B226" s="74" t="s">
        <v>651</v>
      </c>
      <c r="C226" s="77">
        <v>41364</v>
      </c>
      <c r="D226" s="41">
        <v>620699</v>
      </c>
      <c r="E226" s="41">
        <v>200502</v>
      </c>
      <c r="F226" s="41">
        <v>616841</v>
      </c>
      <c r="G226" s="41">
        <v>420197</v>
      </c>
      <c r="H226" s="72" t="s">
        <v>20</v>
      </c>
      <c r="I226" s="41">
        <v>-9068</v>
      </c>
      <c r="J226" s="72">
        <v>-0.01</v>
      </c>
      <c r="K226" s="72">
        <v>0.48</v>
      </c>
      <c r="L226" s="72" t="s">
        <v>21</v>
      </c>
      <c r="M226" s="72">
        <v>-3.94</v>
      </c>
      <c r="N226" s="72">
        <v>-9.69</v>
      </c>
      <c r="O226" s="72" t="s">
        <v>20</v>
      </c>
      <c r="P226" s="42" t="s">
        <v>20</v>
      </c>
      <c r="S226" t="str">
        <f t="shared" si="3"/>
        <v>EVER</v>
      </c>
    </row>
    <row r="227" spans="1:19" ht="14.4" x14ac:dyDescent="0.3">
      <c r="A227" s="43" t="s">
        <v>155</v>
      </c>
      <c r="B227" s="81" t="s">
        <v>651</v>
      </c>
      <c r="C227" s="78">
        <v>41364</v>
      </c>
      <c r="D227" s="46">
        <v>14432786</v>
      </c>
      <c r="E227" s="46">
        <v>7341307</v>
      </c>
      <c r="F227" s="46">
        <v>5163882</v>
      </c>
      <c r="G227" s="46">
        <v>6468685</v>
      </c>
      <c r="H227" s="46">
        <v>810075</v>
      </c>
      <c r="I227" s="46">
        <v>97880</v>
      </c>
      <c r="J227" s="73">
        <v>0.02</v>
      </c>
      <c r="K227" s="73">
        <v>1.1299999999999999</v>
      </c>
      <c r="L227" s="73">
        <v>12.08</v>
      </c>
      <c r="M227" s="73">
        <v>2.82</v>
      </c>
      <c r="N227" s="73">
        <v>3</v>
      </c>
      <c r="O227" s="73">
        <v>93.73</v>
      </c>
      <c r="P227" s="17">
        <v>0.15</v>
      </c>
      <c r="S227" t="str">
        <f t="shared" si="3"/>
        <v>GLAND</v>
      </c>
    </row>
    <row r="228" spans="1:19" ht="14.4" x14ac:dyDescent="0.3">
      <c r="A228" s="38" t="s">
        <v>158</v>
      </c>
      <c r="B228" s="74" t="s">
        <v>651</v>
      </c>
      <c r="C228" s="77">
        <v>41364</v>
      </c>
      <c r="D228" s="41">
        <v>11620196</v>
      </c>
      <c r="E228" s="41">
        <v>5829636</v>
      </c>
      <c r="F228" s="41">
        <v>11348081</v>
      </c>
      <c r="G228" s="41">
        <v>6016346</v>
      </c>
      <c r="H228" s="41">
        <v>386079</v>
      </c>
      <c r="I228" s="41">
        <v>-76080</v>
      </c>
      <c r="J228" s="72">
        <v>-7.0000000000000007E-2</v>
      </c>
      <c r="K228" s="72">
        <v>0.97</v>
      </c>
      <c r="L228" s="72">
        <v>-19.71</v>
      </c>
      <c r="M228" s="72">
        <v>-2.4500000000000002</v>
      </c>
      <c r="N228" s="72">
        <v>-8.44</v>
      </c>
      <c r="O228" s="72">
        <v>1.06</v>
      </c>
      <c r="P228" s="42">
        <v>0.14000000000000001</v>
      </c>
      <c r="S228" t="str">
        <f t="shared" si="3"/>
        <v>GOLD</v>
      </c>
    </row>
    <row r="229" spans="1:19" ht="14.4" x14ac:dyDescent="0.3">
      <c r="A229" s="43" t="s">
        <v>166</v>
      </c>
      <c r="B229" s="81" t="s">
        <v>651</v>
      </c>
      <c r="C229" s="78">
        <v>41364</v>
      </c>
      <c r="D229" s="46">
        <v>28753323</v>
      </c>
      <c r="E229" s="46">
        <v>16821114</v>
      </c>
      <c r="F229" s="46">
        <v>3882074</v>
      </c>
      <c r="G229" s="46">
        <v>11356677</v>
      </c>
      <c r="H229" s="46">
        <v>2435495</v>
      </c>
      <c r="I229" s="46">
        <v>901698</v>
      </c>
      <c r="J229" s="73">
        <v>0.09</v>
      </c>
      <c r="K229" s="73">
        <v>1.48</v>
      </c>
      <c r="L229" s="73">
        <v>37.020000000000003</v>
      </c>
      <c r="M229" s="73">
        <v>12.5</v>
      </c>
      <c r="N229" s="73">
        <v>22.21</v>
      </c>
      <c r="O229" s="73">
        <v>6.49</v>
      </c>
      <c r="P229" s="17">
        <v>0.3</v>
      </c>
      <c r="S229" t="str">
        <f t="shared" si="3"/>
        <v>HEMRAJ</v>
      </c>
    </row>
    <row r="230" spans="1:19" ht="14.4" x14ac:dyDescent="0.3">
      <c r="A230" s="38" t="s">
        <v>182</v>
      </c>
      <c r="B230" s="74" t="s">
        <v>651</v>
      </c>
      <c r="C230" s="77">
        <v>41364</v>
      </c>
      <c r="D230" s="41">
        <v>61354272</v>
      </c>
      <c r="E230" s="41">
        <v>51313509</v>
      </c>
      <c r="F230" s="41">
        <v>4193678</v>
      </c>
      <c r="G230" s="41">
        <v>9221773</v>
      </c>
      <c r="H230" s="41">
        <v>11169024</v>
      </c>
      <c r="I230" s="41">
        <v>341975</v>
      </c>
      <c r="J230" s="72">
        <v>0.08</v>
      </c>
      <c r="K230" s="72">
        <v>5.56</v>
      </c>
      <c r="L230" s="72">
        <v>3.06</v>
      </c>
      <c r="M230" s="72">
        <v>5.31</v>
      </c>
      <c r="N230" s="72">
        <v>7.4</v>
      </c>
      <c r="O230" s="72">
        <v>3.82</v>
      </c>
      <c r="P230" s="42">
        <v>0.8</v>
      </c>
      <c r="S230" t="str">
        <f t="shared" si="3"/>
        <v>ITD</v>
      </c>
    </row>
    <row r="231" spans="1:19" ht="14.4" x14ac:dyDescent="0.3">
      <c r="A231" s="43" t="s">
        <v>195</v>
      </c>
      <c r="B231" s="81" t="s">
        <v>651</v>
      </c>
      <c r="C231" s="78">
        <v>41364</v>
      </c>
      <c r="D231" s="46">
        <v>2535551</v>
      </c>
      <c r="E231" s="46">
        <v>1149886</v>
      </c>
      <c r="F231" s="46">
        <v>875000</v>
      </c>
      <c r="G231" s="46">
        <v>1385665</v>
      </c>
      <c r="H231" s="46">
        <v>78534</v>
      </c>
      <c r="I231" s="46">
        <v>-5416</v>
      </c>
      <c r="J231" s="73">
        <v>-0.01</v>
      </c>
      <c r="K231" s="73">
        <v>0.83</v>
      </c>
      <c r="L231" s="73">
        <v>-6.9</v>
      </c>
      <c r="M231" s="73">
        <v>3.04</v>
      </c>
      <c r="N231" s="73">
        <v>2.92</v>
      </c>
      <c r="O231" s="73">
        <v>62.66</v>
      </c>
      <c r="P231" s="17">
        <v>0.23</v>
      </c>
      <c r="S231" t="str">
        <f t="shared" si="3"/>
        <v>KC</v>
      </c>
    </row>
    <row r="232" spans="1:19" ht="14.4" x14ac:dyDescent="0.3">
      <c r="A232" s="38" t="s">
        <v>206</v>
      </c>
      <c r="B232" s="74" t="s">
        <v>651</v>
      </c>
      <c r="C232" s="77">
        <v>41364</v>
      </c>
      <c r="D232" s="41">
        <v>1321412</v>
      </c>
      <c r="E232" s="41">
        <v>1212927</v>
      </c>
      <c r="F232" s="41">
        <v>2200000</v>
      </c>
      <c r="G232" s="41">
        <v>142056</v>
      </c>
      <c r="H232" s="41">
        <v>54659</v>
      </c>
      <c r="I232" s="41">
        <v>-15309</v>
      </c>
      <c r="J232" s="72">
        <v>-7.0000000000000007E-2</v>
      </c>
      <c r="K232" s="72">
        <v>8.5399999999999991</v>
      </c>
      <c r="L232" s="72">
        <v>-28.01</v>
      </c>
      <c r="M232" s="72">
        <v>-4.1900000000000004</v>
      </c>
      <c r="N232" s="72">
        <v>-48.81</v>
      </c>
      <c r="O232" s="72">
        <v>22.7</v>
      </c>
      <c r="P232" s="42">
        <v>0.13</v>
      </c>
      <c r="S232" t="str">
        <f t="shared" si="3"/>
        <v>KTP</v>
      </c>
    </row>
    <row r="233" spans="1:19" ht="14.4" x14ac:dyDescent="0.3">
      <c r="A233" s="43" t="s">
        <v>210</v>
      </c>
      <c r="B233" s="81" t="s">
        <v>651</v>
      </c>
      <c r="C233" s="78">
        <v>41364</v>
      </c>
      <c r="D233" s="46">
        <v>6046202</v>
      </c>
      <c r="E233" s="46">
        <v>1855954</v>
      </c>
      <c r="F233" s="46">
        <v>825000</v>
      </c>
      <c r="G233" s="46">
        <v>4190248</v>
      </c>
      <c r="H233" s="46">
        <v>626556</v>
      </c>
      <c r="I233" s="46">
        <v>117258</v>
      </c>
      <c r="J233" s="73">
        <v>0.14000000000000001</v>
      </c>
      <c r="K233" s="73">
        <v>0.44</v>
      </c>
      <c r="L233" s="73">
        <v>18.71</v>
      </c>
      <c r="M233" s="73">
        <v>8.5500000000000007</v>
      </c>
      <c r="N233" s="73">
        <v>8.42</v>
      </c>
      <c r="O233" s="73">
        <v>17.71</v>
      </c>
      <c r="P233" s="17">
        <v>0.36</v>
      </c>
      <c r="S233" t="str">
        <f t="shared" si="3"/>
        <v>LALIN</v>
      </c>
    </row>
    <row r="234" spans="1:19" ht="14.4" x14ac:dyDescent="0.3">
      <c r="A234" s="38" t="s">
        <v>213</v>
      </c>
      <c r="B234" s="74" t="s">
        <v>651</v>
      </c>
      <c r="C234" s="77">
        <v>41364</v>
      </c>
      <c r="D234" s="41">
        <v>68464840</v>
      </c>
      <c r="E234" s="41">
        <v>34426308</v>
      </c>
      <c r="F234" s="41">
        <v>10025922</v>
      </c>
      <c r="G234" s="41">
        <v>32852629</v>
      </c>
      <c r="H234" s="41">
        <v>6355328</v>
      </c>
      <c r="I234" s="41">
        <v>1422026</v>
      </c>
      <c r="J234" s="72">
        <v>0.14000000000000001</v>
      </c>
      <c r="K234" s="72">
        <v>1.05</v>
      </c>
      <c r="L234" s="72">
        <v>22.38</v>
      </c>
      <c r="M234" s="72">
        <v>11.19</v>
      </c>
      <c r="N234" s="72">
        <v>17.579999999999998</v>
      </c>
      <c r="O234" s="72">
        <v>42.13</v>
      </c>
      <c r="P234" s="42">
        <v>0.42</v>
      </c>
      <c r="S234" t="str">
        <f t="shared" si="3"/>
        <v>LH</v>
      </c>
    </row>
    <row r="235" spans="1:19" ht="14.4" x14ac:dyDescent="0.3">
      <c r="A235" s="43" t="s">
        <v>219</v>
      </c>
      <c r="B235" s="81" t="s">
        <v>651</v>
      </c>
      <c r="C235" s="78">
        <v>41364</v>
      </c>
      <c r="D235" s="46">
        <v>16131182</v>
      </c>
      <c r="E235" s="46">
        <v>8070513</v>
      </c>
      <c r="F235" s="46">
        <v>1475699</v>
      </c>
      <c r="G235" s="46">
        <v>8060521</v>
      </c>
      <c r="H235" s="46">
        <v>2488294</v>
      </c>
      <c r="I235" s="46">
        <v>360047</v>
      </c>
      <c r="J235" s="73">
        <v>0.24</v>
      </c>
      <c r="K235" s="73">
        <v>1</v>
      </c>
      <c r="L235" s="73">
        <v>14.47</v>
      </c>
      <c r="M235" s="73">
        <v>22.65</v>
      </c>
      <c r="N235" s="73">
        <v>30.76</v>
      </c>
      <c r="O235" s="73">
        <v>58.34</v>
      </c>
      <c r="P235" s="17">
        <v>1.04</v>
      </c>
      <c r="S235" t="str">
        <f t="shared" si="3"/>
        <v>LPN</v>
      </c>
    </row>
    <row r="236" spans="1:19" ht="14.4" x14ac:dyDescent="0.3">
      <c r="A236" s="38" t="s">
        <v>235</v>
      </c>
      <c r="B236" s="74" t="s">
        <v>651</v>
      </c>
      <c r="C236" s="77">
        <v>41364</v>
      </c>
      <c r="D236" s="41">
        <v>36513771</v>
      </c>
      <c r="E236" s="41">
        <v>18177664</v>
      </c>
      <c r="F236" s="41">
        <v>1886291</v>
      </c>
      <c r="G236" s="41">
        <v>17117404</v>
      </c>
      <c r="H236" s="41">
        <v>4485543</v>
      </c>
      <c r="I236" s="41">
        <v>2112991</v>
      </c>
      <c r="J236" s="72">
        <v>13.95</v>
      </c>
      <c r="K236" s="72">
        <v>1.06</v>
      </c>
      <c r="L236" s="72">
        <v>47.11</v>
      </c>
      <c r="M236" s="72">
        <v>14.54</v>
      </c>
      <c r="N236" s="72">
        <v>22.43</v>
      </c>
      <c r="O236" s="72">
        <v>3.13</v>
      </c>
      <c r="P236" s="42">
        <v>0.35</v>
      </c>
      <c r="S236" t="str">
        <f t="shared" si="3"/>
        <v>MBK</v>
      </c>
    </row>
    <row r="237" spans="1:19" ht="14.4" x14ac:dyDescent="0.3">
      <c r="A237" s="43" t="s">
        <v>241</v>
      </c>
      <c r="B237" s="81" t="s">
        <v>651</v>
      </c>
      <c r="C237" s="78">
        <v>41364</v>
      </c>
      <c r="D237" s="46">
        <v>1904491.98</v>
      </c>
      <c r="E237" s="46">
        <v>919370.4</v>
      </c>
      <c r="F237" s="46">
        <v>466900</v>
      </c>
      <c r="G237" s="46">
        <v>985121.58</v>
      </c>
      <c r="H237" s="46">
        <v>54509.02</v>
      </c>
      <c r="I237" s="46">
        <v>-7717.9</v>
      </c>
      <c r="J237" s="73">
        <v>-0.02</v>
      </c>
      <c r="K237" s="73">
        <v>0.93</v>
      </c>
      <c r="L237" s="73">
        <v>-14.16</v>
      </c>
      <c r="M237" s="73">
        <v>-0.64</v>
      </c>
      <c r="N237" s="73">
        <v>-5.27</v>
      </c>
      <c r="O237" s="73">
        <v>0.13</v>
      </c>
      <c r="P237" s="17">
        <v>0.1</v>
      </c>
      <c r="S237" t="str">
        <f t="shared" si="3"/>
        <v>METRO</v>
      </c>
    </row>
    <row r="238" spans="1:19" ht="14.4" x14ac:dyDescent="0.3">
      <c r="A238" s="38" t="s">
        <v>248</v>
      </c>
      <c r="B238" s="74" t="s">
        <v>651</v>
      </c>
      <c r="C238" s="77">
        <v>41364</v>
      </c>
      <c r="D238" s="41">
        <v>12691113</v>
      </c>
      <c r="E238" s="41">
        <v>10471248</v>
      </c>
      <c r="F238" s="41">
        <v>704381</v>
      </c>
      <c r="G238" s="41">
        <v>2210251</v>
      </c>
      <c r="H238" s="41">
        <v>650425</v>
      </c>
      <c r="I238" s="41">
        <v>-19369</v>
      </c>
      <c r="J238" s="72">
        <v>-0.03</v>
      </c>
      <c r="K238" s="72">
        <v>4.74</v>
      </c>
      <c r="L238" s="72">
        <v>-2.98</v>
      </c>
      <c r="M238" s="72">
        <v>1.0900000000000001</v>
      </c>
      <c r="N238" s="72">
        <v>-2.87</v>
      </c>
      <c r="O238" s="72">
        <v>3.61</v>
      </c>
      <c r="P238" s="42">
        <v>0.27</v>
      </c>
      <c r="S238" t="str">
        <f t="shared" si="3"/>
        <v>MJD</v>
      </c>
    </row>
    <row r="239" spans="1:19" ht="14.4" x14ac:dyDescent="0.3">
      <c r="A239" s="43" t="s">
        <v>250</v>
      </c>
      <c r="B239" s="81" t="s">
        <v>651</v>
      </c>
      <c r="C239" s="78">
        <v>41364</v>
      </c>
      <c r="D239" s="46">
        <v>7193200</v>
      </c>
      <c r="E239" s="46">
        <v>2100672</v>
      </c>
      <c r="F239" s="46">
        <v>860384</v>
      </c>
      <c r="G239" s="46">
        <v>5088555</v>
      </c>
      <c r="H239" s="46">
        <v>593933</v>
      </c>
      <c r="I239" s="46">
        <v>70135</v>
      </c>
      <c r="J239" s="73">
        <v>0.08</v>
      </c>
      <c r="K239" s="73">
        <v>0.41</v>
      </c>
      <c r="L239" s="73">
        <v>11.81</v>
      </c>
      <c r="M239" s="73">
        <v>5.34</v>
      </c>
      <c r="N239" s="73">
        <v>5.67</v>
      </c>
      <c r="O239" s="73">
        <v>2.76</v>
      </c>
      <c r="P239" s="17">
        <v>0.28000000000000003</v>
      </c>
      <c r="S239" t="str">
        <f t="shared" si="3"/>
        <v>MK</v>
      </c>
    </row>
    <row r="240" spans="1:19" ht="14.4" x14ac:dyDescent="0.3">
      <c r="A240" s="38" t="s">
        <v>265</v>
      </c>
      <c r="B240" s="74" t="s">
        <v>651</v>
      </c>
      <c r="C240" s="77">
        <v>41364</v>
      </c>
      <c r="D240" s="41">
        <v>3771696</v>
      </c>
      <c r="E240" s="41">
        <v>1523458</v>
      </c>
      <c r="F240" s="41">
        <v>1185985</v>
      </c>
      <c r="G240" s="41">
        <v>2248238</v>
      </c>
      <c r="H240" s="41">
        <v>372419</v>
      </c>
      <c r="I240" s="41">
        <v>15277</v>
      </c>
      <c r="J240" s="72">
        <v>0.01</v>
      </c>
      <c r="K240" s="72">
        <v>0.68</v>
      </c>
      <c r="L240" s="72">
        <v>4.0999999999999996</v>
      </c>
      <c r="M240" s="72">
        <v>5.38</v>
      </c>
      <c r="N240" s="72">
        <v>6.09</v>
      </c>
      <c r="O240" s="72">
        <v>10.06</v>
      </c>
      <c r="P240" s="42">
        <v>0.49</v>
      </c>
      <c r="S240" t="str">
        <f t="shared" si="3"/>
        <v>NCH</v>
      </c>
    </row>
    <row r="241" spans="1:19" ht="14.4" x14ac:dyDescent="0.3">
      <c r="A241" s="43" t="s">
        <v>271</v>
      </c>
      <c r="B241" s="81" t="s">
        <v>651</v>
      </c>
      <c r="C241" s="78">
        <v>41364</v>
      </c>
      <c r="D241" s="46">
        <v>4578000</v>
      </c>
      <c r="E241" s="46">
        <v>1946713</v>
      </c>
      <c r="F241" s="46">
        <v>1541930</v>
      </c>
      <c r="G241" s="46">
        <v>2631287</v>
      </c>
      <c r="H241" s="46">
        <v>303100</v>
      </c>
      <c r="I241" s="46">
        <v>37684</v>
      </c>
      <c r="J241" s="73">
        <v>0.03</v>
      </c>
      <c r="K241" s="73">
        <v>0.74</v>
      </c>
      <c r="L241" s="73">
        <v>12.43</v>
      </c>
      <c r="M241" s="73">
        <v>9.7100000000000009</v>
      </c>
      <c r="N241" s="73">
        <v>12.15</v>
      </c>
      <c r="O241" s="73">
        <v>0.69</v>
      </c>
      <c r="P241" s="17">
        <v>0.31</v>
      </c>
      <c r="S241" t="str">
        <f t="shared" si="3"/>
        <v>NNCL</v>
      </c>
    </row>
    <row r="242" spans="1:19" ht="14.4" x14ac:dyDescent="0.3">
      <c r="A242" s="38" t="s">
        <v>272</v>
      </c>
      <c r="B242" s="74" t="s">
        <v>651</v>
      </c>
      <c r="C242" s="77">
        <v>41364</v>
      </c>
      <c r="D242" s="41">
        <v>15441713</v>
      </c>
      <c r="E242" s="41">
        <v>11165877</v>
      </c>
      <c r="F242" s="41">
        <v>1369414</v>
      </c>
      <c r="G242" s="41">
        <v>4275836</v>
      </c>
      <c r="H242" s="41">
        <v>1338211</v>
      </c>
      <c r="I242" s="41">
        <v>217262</v>
      </c>
      <c r="J242" s="72">
        <v>0.48</v>
      </c>
      <c r="K242" s="72">
        <v>2.61</v>
      </c>
      <c r="L242" s="72">
        <v>16.239999999999998</v>
      </c>
      <c r="M242" s="72">
        <v>5.33</v>
      </c>
      <c r="N242" s="72">
        <v>12.23</v>
      </c>
      <c r="O242" s="72">
        <v>7.32</v>
      </c>
      <c r="P242" s="42">
        <v>0.25</v>
      </c>
      <c r="S242" t="str">
        <f t="shared" si="3"/>
        <v>NOBLE</v>
      </c>
    </row>
    <row r="243" spans="1:19" ht="14.4" x14ac:dyDescent="0.3">
      <c r="A243" s="43" t="s">
        <v>276</v>
      </c>
      <c r="B243" s="81" t="s">
        <v>651</v>
      </c>
      <c r="C243" s="78">
        <v>41364</v>
      </c>
      <c r="D243" s="46">
        <v>7873443</v>
      </c>
      <c r="E243" s="46">
        <v>5978304</v>
      </c>
      <c r="F243" s="46">
        <v>1552901</v>
      </c>
      <c r="G243" s="46">
        <v>1855599</v>
      </c>
      <c r="H243" s="46">
        <v>1681866</v>
      </c>
      <c r="I243" s="46">
        <v>55158</v>
      </c>
      <c r="J243" s="73">
        <v>0.04</v>
      </c>
      <c r="K243" s="73">
        <v>3.22</v>
      </c>
      <c r="L243" s="73">
        <v>3.28</v>
      </c>
      <c r="M243" s="73">
        <v>9.3800000000000008</v>
      </c>
      <c r="N243" s="73">
        <v>32.520000000000003</v>
      </c>
      <c r="O243" s="73">
        <v>2.99</v>
      </c>
      <c r="P243" s="17">
        <v>1.06</v>
      </c>
      <c r="S243" t="str">
        <f t="shared" si="3"/>
        <v>NWR</v>
      </c>
    </row>
    <row r="244" spans="1:19" ht="14.4" x14ac:dyDescent="0.3">
      <c r="A244" s="38" t="s">
        <v>293</v>
      </c>
      <c r="B244" s="74" t="s">
        <v>651</v>
      </c>
      <c r="C244" s="77">
        <v>41364</v>
      </c>
      <c r="D244" s="41">
        <v>27580420</v>
      </c>
      <c r="E244" s="41">
        <v>18785978</v>
      </c>
      <c r="F244" s="41">
        <v>5641048</v>
      </c>
      <c r="G244" s="41">
        <v>8726309</v>
      </c>
      <c r="H244" s="41">
        <v>2468556</v>
      </c>
      <c r="I244" s="41">
        <v>83415</v>
      </c>
      <c r="J244" s="72">
        <v>0.01</v>
      </c>
      <c r="K244" s="72">
        <v>2.15</v>
      </c>
      <c r="L244" s="72">
        <v>3.38</v>
      </c>
      <c r="M244" s="72">
        <v>3.65</v>
      </c>
      <c r="N244" s="72">
        <v>2.96</v>
      </c>
      <c r="O244" s="72">
        <v>14.86</v>
      </c>
      <c r="P244" s="42">
        <v>0.4</v>
      </c>
      <c r="S244" t="str">
        <f t="shared" si="3"/>
        <v>PF</v>
      </c>
    </row>
    <row r="245" spans="1:19" ht="14.4" x14ac:dyDescent="0.3">
      <c r="A245" s="43" t="s">
        <v>297</v>
      </c>
      <c r="B245" s="81" t="s">
        <v>651</v>
      </c>
      <c r="C245" s="78">
        <v>41364</v>
      </c>
      <c r="D245" s="46">
        <v>8982685</v>
      </c>
      <c r="E245" s="46">
        <v>7220637</v>
      </c>
      <c r="F245" s="46">
        <v>812627</v>
      </c>
      <c r="G245" s="46">
        <v>1749030</v>
      </c>
      <c r="H245" s="46">
        <v>1783533</v>
      </c>
      <c r="I245" s="46">
        <v>-24709</v>
      </c>
      <c r="J245" s="73">
        <v>-0.03</v>
      </c>
      <c r="K245" s="73">
        <v>4.13</v>
      </c>
      <c r="L245" s="73">
        <v>-1.39</v>
      </c>
      <c r="M245" s="73">
        <v>3.8</v>
      </c>
      <c r="N245" s="73">
        <v>9.9600000000000009</v>
      </c>
      <c r="O245" s="73">
        <v>8.23</v>
      </c>
      <c r="P245" s="17">
        <v>0.91</v>
      </c>
      <c r="S245" t="str">
        <f t="shared" si="3"/>
        <v>PLE</v>
      </c>
    </row>
    <row r="246" spans="1:19" ht="14.4" x14ac:dyDescent="0.3">
      <c r="A246" s="38" t="s">
        <v>305</v>
      </c>
      <c r="B246" s="74" t="s">
        <v>651</v>
      </c>
      <c r="C246" s="77">
        <v>41364</v>
      </c>
      <c r="D246" s="41">
        <v>3090955</v>
      </c>
      <c r="E246" s="41">
        <v>2186072</v>
      </c>
      <c r="F246" s="41">
        <v>231508</v>
      </c>
      <c r="G246" s="41">
        <v>904883</v>
      </c>
      <c r="H246" s="41">
        <v>1139104</v>
      </c>
      <c r="I246" s="41">
        <v>47866</v>
      </c>
      <c r="J246" s="72">
        <v>0.21</v>
      </c>
      <c r="K246" s="72">
        <v>2.42</v>
      </c>
      <c r="L246" s="72">
        <v>4.2</v>
      </c>
      <c r="M246" s="72">
        <v>10.029999999999999</v>
      </c>
      <c r="N246" s="72">
        <v>23.64</v>
      </c>
      <c r="O246" s="72">
        <v>12.72</v>
      </c>
      <c r="P246" s="42">
        <v>1.66</v>
      </c>
      <c r="S246" t="str">
        <f t="shared" si="3"/>
        <v>PREB</v>
      </c>
    </row>
    <row r="247" spans="1:19" ht="14.4" x14ac:dyDescent="0.3">
      <c r="A247" s="43" t="s">
        <v>306</v>
      </c>
      <c r="B247" s="81" t="s">
        <v>651</v>
      </c>
      <c r="C247" s="78">
        <v>41364</v>
      </c>
      <c r="D247" s="46">
        <v>877311</v>
      </c>
      <c r="E247" s="46">
        <v>245347</v>
      </c>
      <c r="F247" s="46">
        <v>336000</v>
      </c>
      <c r="G247" s="46">
        <v>631964</v>
      </c>
      <c r="H247" s="46">
        <v>60176</v>
      </c>
      <c r="I247" s="46">
        <v>4630</v>
      </c>
      <c r="J247" s="73">
        <v>0.01</v>
      </c>
      <c r="K247" s="73">
        <v>0.39</v>
      </c>
      <c r="L247" s="73">
        <v>7.69</v>
      </c>
      <c r="M247" s="73">
        <v>3.64</v>
      </c>
      <c r="N247" s="73">
        <v>1.57</v>
      </c>
      <c r="O247" s="73">
        <v>81.3</v>
      </c>
      <c r="P247" s="17">
        <v>0.33</v>
      </c>
      <c r="S247" t="str">
        <f t="shared" si="3"/>
        <v>PRECHA</v>
      </c>
    </row>
    <row r="248" spans="1:19" ht="14.4" x14ac:dyDescent="0.3">
      <c r="A248" s="38" t="s">
        <v>308</v>
      </c>
      <c r="B248" s="74" t="s">
        <v>651</v>
      </c>
      <c r="C248" s="77">
        <v>41364</v>
      </c>
      <c r="D248" s="41">
        <v>7854625.9500000002</v>
      </c>
      <c r="E248" s="41">
        <v>4041276.98</v>
      </c>
      <c r="F248" s="41">
        <v>1219303.6599999999</v>
      </c>
      <c r="G248" s="41">
        <v>3813331.54</v>
      </c>
      <c r="H248" s="41">
        <v>560121.19999999995</v>
      </c>
      <c r="I248" s="41">
        <v>47583.07</v>
      </c>
      <c r="J248" s="72">
        <v>0.04</v>
      </c>
      <c r="K248" s="72">
        <v>1.06</v>
      </c>
      <c r="L248" s="72">
        <v>8.5</v>
      </c>
      <c r="M248" s="72">
        <v>4.6100000000000003</v>
      </c>
      <c r="N248" s="72">
        <v>7.19</v>
      </c>
      <c r="O248" s="72">
        <v>81.19</v>
      </c>
      <c r="P248" s="42">
        <v>0.35</v>
      </c>
      <c r="S248" t="str">
        <f t="shared" si="3"/>
        <v>PRIN</v>
      </c>
    </row>
    <row r="249" spans="1:19" ht="14.4" x14ac:dyDescent="0.3">
      <c r="A249" s="43" t="s">
        <v>310</v>
      </c>
      <c r="B249" s="81" t="s">
        <v>651</v>
      </c>
      <c r="C249" s="78">
        <v>41364</v>
      </c>
      <c r="D249" s="46">
        <v>48688005</v>
      </c>
      <c r="E249" s="46">
        <v>27726319</v>
      </c>
      <c r="F249" s="46">
        <v>2221349</v>
      </c>
      <c r="G249" s="46">
        <v>20961332</v>
      </c>
      <c r="H249" s="46">
        <v>6340084</v>
      </c>
      <c r="I249" s="46">
        <v>773258</v>
      </c>
      <c r="J249" s="73">
        <v>0.35</v>
      </c>
      <c r="K249" s="73">
        <v>1.32</v>
      </c>
      <c r="L249" s="73">
        <v>12.2</v>
      </c>
      <c r="M249" s="73">
        <v>12.18</v>
      </c>
      <c r="N249" s="73">
        <v>20.93</v>
      </c>
      <c r="O249" s="73">
        <v>12.64</v>
      </c>
      <c r="P249" s="17">
        <v>0.64</v>
      </c>
      <c r="S249" t="str">
        <f t="shared" si="3"/>
        <v>PS</v>
      </c>
    </row>
    <row r="250" spans="1:19" ht="14.4" x14ac:dyDescent="0.3">
      <c r="A250" s="38" t="s">
        <v>318</v>
      </c>
      <c r="B250" s="74" t="s">
        <v>651</v>
      </c>
      <c r="C250" s="77">
        <v>41364</v>
      </c>
      <c r="D250" s="41">
        <v>42078395</v>
      </c>
      <c r="E250" s="41">
        <v>25707411</v>
      </c>
      <c r="F250" s="41">
        <v>9183768</v>
      </c>
      <c r="G250" s="41">
        <v>16370984</v>
      </c>
      <c r="H250" s="41">
        <v>3747561</v>
      </c>
      <c r="I250" s="41">
        <v>590278</v>
      </c>
      <c r="J250" s="72">
        <v>0.06</v>
      </c>
      <c r="K250" s="72">
        <v>1.57</v>
      </c>
      <c r="L250" s="72">
        <v>15.75</v>
      </c>
      <c r="M250" s="72">
        <v>9.36</v>
      </c>
      <c r="N250" s="72">
        <v>17.93</v>
      </c>
      <c r="O250" s="72">
        <v>18.690000000000001</v>
      </c>
      <c r="P250" s="42">
        <v>0.4</v>
      </c>
      <c r="S250" t="str">
        <f t="shared" si="3"/>
        <v>QH</v>
      </c>
    </row>
    <row r="251" spans="1:19" ht="14.4" x14ac:dyDescent="0.3">
      <c r="A251" s="43" t="s">
        <v>323</v>
      </c>
      <c r="B251" s="81" t="s">
        <v>651</v>
      </c>
      <c r="C251" s="78">
        <v>41364</v>
      </c>
      <c r="D251" s="46">
        <v>1211265.71</v>
      </c>
      <c r="E251" s="46">
        <v>486212.41</v>
      </c>
      <c r="F251" s="46">
        <v>499999.99</v>
      </c>
      <c r="G251" s="46">
        <v>725053.3</v>
      </c>
      <c r="H251" s="46">
        <v>92874.15</v>
      </c>
      <c r="I251" s="46">
        <v>7431.86</v>
      </c>
      <c r="J251" s="73">
        <v>0.02</v>
      </c>
      <c r="K251" s="73">
        <v>0.67</v>
      </c>
      <c r="L251" s="73">
        <v>8</v>
      </c>
      <c r="M251" s="73">
        <v>4.49</v>
      </c>
      <c r="N251" s="73">
        <v>4.34</v>
      </c>
      <c r="O251" s="73">
        <v>313.77999999999997</v>
      </c>
      <c r="P251" s="17">
        <v>0.4</v>
      </c>
      <c r="S251" t="str">
        <f t="shared" si="3"/>
        <v>RASA</v>
      </c>
    </row>
    <row r="252" spans="1:19" ht="14.4" x14ac:dyDescent="0.3">
      <c r="A252" s="38" t="s">
        <v>328</v>
      </c>
      <c r="B252" s="74" t="s">
        <v>651</v>
      </c>
      <c r="C252" s="77">
        <v>41364</v>
      </c>
      <c r="D252" s="41">
        <v>14432991</v>
      </c>
      <c r="E252" s="41">
        <v>12735015</v>
      </c>
      <c r="F252" s="41">
        <v>3575424</v>
      </c>
      <c r="G252" s="41">
        <v>1693637</v>
      </c>
      <c r="H252" s="41">
        <v>1464312</v>
      </c>
      <c r="I252" s="41">
        <v>142097</v>
      </c>
      <c r="J252" s="72">
        <v>0.04</v>
      </c>
      <c r="K252" s="72">
        <v>7.52</v>
      </c>
      <c r="L252" s="72">
        <v>9.6999999999999993</v>
      </c>
      <c r="M252" s="72">
        <v>8.77</v>
      </c>
      <c r="N252" s="72">
        <v>63.76</v>
      </c>
      <c r="O252" s="72">
        <v>125.94</v>
      </c>
      <c r="P252" s="42">
        <v>0.45</v>
      </c>
      <c r="S252" t="str">
        <f t="shared" si="3"/>
        <v>RML</v>
      </c>
    </row>
    <row r="253" spans="1:19" ht="14.4" x14ac:dyDescent="0.3">
      <c r="A253" s="43" t="s">
        <v>340</v>
      </c>
      <c r="B253" s="81" t="s">
        <v>651</v>
      </c>
      <c r="C253" s="78">
        <v>41364</v>
      </c>
      <c r="D253" s="46">
        <v>3403205</v>
      </c>
      <c r="E253" s="46">
        <v>1156817</v>
      </c>
      <c r="F253" s="46">
        <v>589410</v>
      </c>
      <c r="G253" s="46">
        <v>2161262</v>
      </c>
      <c r="H253" s="46">
        <v>246208</v>
      </c>
      <c r="I253" s="46">
        <v>46814</v>
      </c>
      <c r="J253" s="73">
        <v>0.08</v>
      </c>
      <c r="K253" s="73">
        <v>0.54</v>
      </c>
      <c r="L253" s="73">
        <v>19.010000000000002</v>
      </c>
      <c r="M253" s="73">
        <v>5.7</v>
      </c>
      <c r="N253" s="73">
        <v>4.87</v>
      </c>
      <c r="O253" s="73">
        <v>9.26</v>
      </c>
      <c r="P253" s="17">
        <v>0.31</v>
      </c>
      <c r="S253" t="str">
        <f t="shared" si="3"/>
        <v>SAMCO</v>
      </c>
    </row>
    <row r="254" spans="1:19" ht="14.4" x14ac:dyDescent="0.3">
      <c r="A254" s="38" t="s">
        <v>345</v>
      </c>
      <c r="B254" s="74" t="s">
        <v>651</v>
      </c>
      <c r="C254" s="77">
        <v>41364</v>
      </c>
      <c r="D254" s="41">
        <v>24448613</v>
      </c>
      <c r="E254" s="41">
        <v>14672632</v>
      </c>
      <c r="F254" s="41">
        <v>3298125</v>
      </c>
      <c r="G254" s="41">
        <v>9775981</v>
      </c>
      <c r="H254" s="41">
        <v>1759241</v>
      </c>
      <c r="I254" s="41">
        <v>225439</v>
      </c>
      <c r="J254" s="72">
        <v>0.06</v>
      </c>
      <c r="K254" s="72">
        <v>1.5</v>
      </c>
      <c r="L254" s="72">
        <v>12.81</v>
      </c>
      <c r="M254" s="72">
        <v>6.66</v>
      </c>
      <c r="N254" s="72">
        <v>11.96</v>
      </c>
      <c r="O254" s="72">
        <v>18.329999999999998</v>
      </c>
      <c r="P254" s="42">
        <v>0.41</v>
      </c>
      <c r="S254" t="str">
        <f t="shared" si="3"/>
        <v>SC</v>
      </c>
    </row>
    <row r="255" spans="1:19" ht="14.4" x14ac:dyDescent="0.3">
      <c r="A255" s="43" t="s">
        <v>355</v>
      </c>
      <c r="B255" s="81" t="s">
        <v>651</v>
      </c>
      <c r="C255" s="78">
        <v>41364</v>
      </c>
      <c r="D255" s="46">
        <v>1512773.79</v>
      </c>
      <c r="E255" s="46">
        <v>802038.94</v>
      </c>
      <c r="F255" s="46">
        <v>215000</v>
      </c>
      <c r="G255" s="46">
        <v>697489.08</v>
      </c>
      <c r="H255" s="46">
        <v>338511.8</v>
      </c>
      <c r="I255" s="46">
        <v>45240.98</v>
      </c>
      <c r="J255" s="73">
        <v>0.21</v>
      </c>
      <c r="K255" s="73">
        <v>1.1499999999999999</v>
      </c>
      <c r="L255" s="73">
        <v>13.36</v>
      </c>
      <c r="M255" s="73">
        <v>13.23</v>
      </c>
      <c r="N255" s="73">
        <v>23.53</v>
      </c>
      <c r="O255" s="73">
        <v>2.8</v>
      </c>
      <c r="P255" s="17">
        <v>0.91</v>
      </c>
      <c r="S255" t="str">
        <f t="shared" si="3"/>
        <v>SEAFCO</v>
      </c>
    </row>
    <row r="256" spans="1:19" ht="14.4" x14ac:dyDescent="0.3">
      <c r="A256" s="38" t="s">
        <v>357</v>
      </c>
      <c r="B256" s="74" t="s">
        <v>651</v>
      </c>
      <c r="C256" s="77">
        <v>41364</v>
      </c>
      <c r="D256" s="41">
        <v>4658955.3099999996</v>
      </c>
      <c r="E256" s="41">
        <v>2372552.9</v>
      </c>
      <c r="F256" s="41">
        <v>714704.82</v>
      </c>
      <c r="G256" s="41">
        <v>2276498.2000000002</v>
      </c>
      <c r="H256" s="41">
        <v>368630.53</v>
      </c>
      <c r="I256" s="41">
        <v>49058.64</v>
      </c>
      <c r="J256" s="72">
        <v>7.0000000000000007E-2</v>
      </c>
      <c r="K256" s="72">
        <v>1.04</v>
      </c>
      <c r="L256" s="72">
        <v>13.31</v>
      </c>
      <c r="M256" s="72">
        <v>10.050000000000001</v>
      </c>
      <c r="N256" s="72">
        <v>13.47</v>
      </c>
      <c r="O256" s="72">
        <v>2.88</v>
      </c>
      <c r="P256" s="42">
        <v>0.42</v>
      </c>
      <c r="S256" t="str">
        <f t="shared" si="3"/>
        <v>SENA</v>
      </c>
    </row>
    <row r="257" spans="1:19" ht="14.4" x14ac:dyDescent="0.3">
      <c r="A257" s="43" t="s">
        <v>358</v>
      </c>
      <c r="B257" s="81" t="s">
        <v>651</v>
      </c>
      <c r="C257" s="78">
        <v>41364</v>
      </c>
      <c r="D257" s="46">
        <v>11560707</v>
      </c>
      <c r="E257" s="46">
        <v>5531862</v>
      </c>
      <c r="F257" s="46">
        <v>1169863</v>
      </c>
      <c r="G257" s="46">
        <v>5663480</v>
      </c>
      <c r="H257" s="46">
        <v>407721</v>
      </c>
      <c r="I257" s="46">
        <v>130399</v>
      </c>
      <c r="J257" s="73">
        <v>0.1</v>
      </c>
      <c r="K257" s="73">
        <v>0.98</v>
      </c>
      <c r="L257" s="73">
        <v>31.98</v>
      </c>
      <c r="M257" s="73">
        <v>5.07</v>
      </c>
      <c r="N257" s="73">
        <v>8.0299999999999994</v>
      </c>
      <c r="O257" s="73">
        <v>48.51</v>
      </c>
      <c r="P257" s="17">
        <v>0.13</v>
      </c>
      <c r="S257" t="str">
        <f t="shared" si="3"/>
        <v>SF</v>
      </c>
    </row>
    <row r="258" spans="1:19" ht="14.4" x14ac:dyDescent="0.3">
      <c r="A258" s="38" t="s">
        <v>367</v>
      </c>
      <c r="B258" s="74" t="s">
        <v>651</v>
      </c>
      <c r="C258" s="77">
        <v>41364</v>
      </c>
      <c r="D258" s="41">
        <v>50417066</v>
      </c>
      <c r="E258" s="41">
        <v>34661207</v>
      </c>
      <c r="F258" s="41">
        <v>8971352</v>
      </c>
      <c r="G258" s="41">
        <v>15755037</v>
      </c>
      <c r="H258" s="41">
        <v>5214853</v>
      </c>
      <c r="I258" s="41">
        <v>-86473</v>
      </c>
      <c r="J258" s="72">
        <v>-0.01</v>
      </c>
      <c r="K258" s="72">
        <v>2.2000000000000002</v>
      </c>
      <c r="L258" s="72">
        <v>-1.66</v>
      </c>
      <c r="M258" s="72">
        <v>8.44</v>
      </c>
      <c r="N258" s="72">
        <v>18.78</v>
      </c>
      <c r="O258" s="72">
        <v>13.35</v>
      </c>
      <c r="P258" s="42">
        <v>0.68</v>
      </c>
      <c r="S258" t="str">
        <f t="shared" ref="S258:S321" si="4">TRIM(SUBSTITUTE(A258,CHAR(42),""))</f>
        <v>SIRI</v>
      </c>
    </row>
    <row r="259" spans="1:19" ht="14.4" x14ac:dyDescent="0.3">
      <c r="A259" s="43" t="s">
        <v>381</v>
      </c>
      <c r="B259" s="81" t="s">
        <v>651</v>
      </c>
      <c r="C259" s="78">
        <v>41364</v>
      </c>
      <c r="D259" s="46">
        <v>23729734</v>
      </c>
      <c r="E259" s="46">
        <v>10382667</v>
      </c>
      <c r="F259" s="46">
        <v>1716553</v>
      </c>
      <c r="G259" s="46">
        <v>12934747</v>
      </c>
      <c r="H259" s="46">
        <v>2139817</v>
      </c>
      <c r="I259" s="46">
        <v>471198</v>
      </c>
      <c r="J259" s="73">
        <v>0.27</v>
      </c>
      <c r="K259" s="73">
        <v>0.8</v>
      </c>
      <c r="L259" s="73">
        <v>22.02</v>
      </c>
      <c r="M259" s="73">
        <v>18.02</v>
      </c>
      <c r="N259" s="73">
        <v>24.64</v>
      </c>
      <c r="O259" s="73">
        <v>31.3</v>
      </c>
      <c r="P259" s="17">
        <v>0.55000000000000004</v>
      </c>
      <c r="S259" t="str">
        <f t="shared" si="4"/>
        <v>SPALI</v>
      </c>
    </row>
    <row r="260" spans="1:19" ht="14.4" x14ac:dyDescent="0.3">
      <c r="A260" s="38" t="s">
        <v>389</v>
      </c>
      <c r="B260" s="74" t="s">
        <v>651</v>
      </c>
      <c r="C260" s="77">
        <v>41364</v>
      </c>
      <c r="D260" s="41">
        <v>2891560</v>
      </c>
      <c r="E260" s="41">
        <v>510000</v>
      </c>
      <c r="F260" s="41">
        <v>304230</v>
      </c>
      <c r="G260" s="41">
        <v>2344279</v>
      </c>
      <c r="H260" s="41">
        <v>499780</v>
      </c>
      <c r="I260" s="41">
        <v>135350</v>
      </c>
      <c r="J260" s="72">
        <v>0.45</v>
      </c>
      <c r="K260" s="72">
        <v>0.22</v>
      </c>
      <c r="L260" s="72">
        <v>27.08</v>
      </c>
      <c r="M260" s="72">
        <v>23.25</v>
      </c>
      <c r="N260" s="72">
        <v>23.09</v>
      </c>
      <c r="O260" s="72">
        <v>3.89</v>
      </c>
      <c r="P260" s="42">
        <v>0.69</v>
      </c>
      <c r="S260" t="str">
        <f t="shared" si="4"/>
        <v>SRICHA</v>
      </c>
    </row>
    <row r="261" spans="1:19" ht="14.4" x14ac:dyDescent="0.3">
      <c r="A261" s="43" t="s">
        <v>399</v>
      </c>
      <c r="B261" s="81" t="s">
        <v>651</v>
      </c>
      <c r="C261" s="78">
        <v>41364</v>
      </c>
      <c r="D261" s="46">
        <v>21792697</v>
      </c>
      <c r="E261" s="46">
        <v>15277944</v>
      </c>
      <c r="F261" s="46">
        <v>1186209</v>
      </c>
      <c r="G261" s="46">
        <v>6332311</v>
      </c>
      <c r="H261" s="46">
        <v>5631515</v>
      </c>
      <c r="I261" s="46">
        <v>402563</v>
      </c>
      <c r="J261" s="73">
        <v>0.26</v>
      </c>
      <c r="K261" s="73">
        <v>2.41</v>
      </c>
      <c r="L261" s="73">
        <v>7.15</v>
      </c>
      <c r="M261" s="73">
        <v>8.34</v>
      </c>
      <c r="N261" s="73">
        <v>20.65</v>
      </c>
      <c r="O261" s="73">
        <v>10.119999999999999</v>
      </c>
      <c r="P261" s="17">
        <v>1.1200000000000001</v>
      </c>
      <c r="S261" t="str">
        <f t="shared" si="4"/>
        <v>STEC</v>
      </c>
    </row>
    <row r="262" spans="1:19" ht="14.4" x14ac:dyDescent="0.3">
      <c r="A262" s="38" t="s">
        <v>401</v>
      </c>
      <c r="B262" s="74" t="s">
        <v>651</v>
      </c>
      <c r="C262" s="77">
        <v>41364</v>
      </c>
      <c r="D262" s="41">
        <v>8063259</v>
      </c>
      <c r="E262" s="41">
        <v>3195792</v>
      </c>
      <c r="F262" s="41">
        <v>368492</v>
      </c>
      <c r="G262" s="41">
        <v>4867467</v>
      </c>
      <c r="H262" s="41">
        <v>1296080</v>
      </c>
      <c r="I262" s="41">
        <v>424734</v>
      </c>
      <c r="J262" s="72">
        <v>1.1499999999999999</v>
      </c>
      <c r="K262" s="72">
        <v>0.66</v>
      </c>
      <c r="L262" s="72">
        <v>32.770000000000003</v>
      </c>
      <c r="M262" s="72">
        <v>25.59</v>
      </c>
      <c r="N262" s="72">
        <v>33.5</v>
      </c>
      <c r="O262" s="72">
        <v>3.04</v>
      </c>
      <c r="P262" s="42">
        <v>0.64</v>
      </c>
      <c r="S262" t="str">
        <f t="shared" si="4"/>
        <v>STPI</v>
      </c>
    </row>
    <row r="263" spans="1:19" ht="14.4" x14ac:dyDescent="0.3">
      <c r="A263" s="43" t="s">
        <v>438</v>
      </c>
      <c r="B263" s="81" t="s">
        <v>651</v>
      </c>
      <c r="C263" s="78">
        <v>41364</v>
      </c>
      <c r="D263" s="46">
        <v>22693411</v>
      </c>
      <c r="E263" s="46">
        <v>14284582</v>
      </c>
      <c r="F263" s="46">
        <v>884786</v>
      </c>
      <c r="G263" s="46">
        <v>8408829</v>
      </c>
      <c r="H263" s="46">
        <v>609888</v>
      </c>
      <c r="I263" s="46">
        <v>254860</v>
      </c>
      <c r="J263" s="73">
        <v>0.28999999999999998</v>
      </c>
      <c r="K263" s="73">
        <v>1.7</v>
      </c>
      <c r="L263" s="73">
        <v>41.79</v>
      </c>
      <c r="M263" s="73">
        <v>9.39</v>
      </c>
      <c r="N263" s="73">
        <v>18.22</v>
      </c>
      <c r="O263" s="73">
        <v>7.31</v>
      </c>
      <c r="P263" s="17">
        <v>0.28000000000000003</v>
      </c>
      <c r="S263" t="str">
        <f t="shared" si="4"/>
        <v>TICON</v>
      </c>
    </row>
    <row r="264" spans="1:19" ht="14.4" x14ac:dyDescent="0.3">
      <c r="A264" s="38" t="s">
        <v>464</v>
      </c>
      <c r="B264" s="74" t="s">
        <v>651</v>
      </c>
      <c r="C264" s="77">
        <v>41364</v>
      </c>
      <c r="D264" s="41">
        <v>3485723.9</v>
      </c>
      <c r="E264" s="41">
        <v>2821721.38</v>
      </c>
      <c r="F264" s="41">
        <v>419997.28</v>
      </c>
      <c r="G264" s="41">
        <v>578621.18000000005</v>
      </c>
      <c r="H264" s="41">
        <v>678854.12</v>
      </c>
      <c r="I264" s="41">
        <v>7440.45</v>
      </c>
      <c r="J264" s="72">
        <v>0.02</v>
      </c>
      <c r="K264" s="72">
        <v>4.88</v>
      </c>
      <c r="L264" s="72">
        <v>1.1000000000000001</v>
      </c>
      <c r="M264" s="72">
        <v>-4.99</v>
      </c>
      <c r="N264" s="72">
        <v>-29.09</v>
      </c>
      <c r="O264" s="72">
        <v>4.24</v>
      </c>
      <c r="P264" s="42">
        <v>0.85</v>
      </c>
      <c r="S264" t="str">
        <f t="shared" si="4"/>
        <v>TPOLY</v>
      </c>
    </row>
    <row r="265" spans="1:19" ht="14.4" x14ac:dyDescent="0.3">
      <c r="A265" s="43" t="s">
        <v>478</v>
      </c>
      <c r="B265" s="81" t="s">
        <v>651</v>
      </c>
      <c r="C265" s="78">
        <v>41364</v>
      </c>
      <c r="D265" s="46">
        <v>8439725</v>
      </c>
      <c r="E265" s="46">
        <v>5810012</v>
      </c>
      <c r="F265" s="46">
        <v>480000</v>
      </c>
      <c r="G265" s="46">
        <v>2138628</v>
      </c>
      <c r="H265" s="46">
        <v>3137074</v>
      </c>
      <c r="I265" s="46">
        <v>119444</v>
      </c>
      <c r="J265" s="73">
        <v>0.25</v>
      </c>
      <c r="K265" s="73">
        <v>2.72</v>
      </c>
      <c r="L265" s="73">
        <v>3.81</v>
      </c>
      <c r="M265" s="73">
        <v>9.59</v>
      </c>
      <c r="N265" s="73">
        <v>28.5</v>
      </c>
      <c r="O265" s="73">
        <v>13.37</v>
      </c>
      <c r="P265" s="17">
        <v>1.56</v>
      </c>
      <c r="S265" t="str">
        <f t="shared" si="4"/>
        <v>TTCL</v>
      </c>
    </row>
    <row r="266" spans="1:19" ht="14.4" x14ac:dyDescent="0.3">
      <c r="A266" s="38" t="s">
        <v>495</v>
      </c>
      <c r="B266" s="74" t="s">
        <v>651</v>
      </c>
      <c r="C266" s="77">
        <v>41364</v>
      </c>
      <c r="D266" s="41">
        <v>8344213</v>
      </c>
      <c r="E266" s="41">
        <v>6201117</v>
      </c>
      <c r="F266" s="41">
        <v>779539</v>
      </c>
      <c r="G266" s="41">
        <v>2143021</v>
      </c>
      <c r="H266" s="41">
        <v>1003101</v>
      </c>
      <c r="I266" s="41">
        <v>81258</v>
      </c>
      <c r="J266" s="72">
        <v>0.1</v>
      </c>
      <c r="K266" s="72">
        <v>2.89</v>
      </c>
      <c r="L266" s="72">
        <v>8.1</v>
      </c>
      <c r="M266" s="72">
        <v>8.2899999999999991</v>
      </c>
      <c r="N266" s="72">
        <v>22.41</v>
      </c>
      <c r="O266" s="72">
        <v>3.54</v>
      </c>
      <c r="P266" s="42">
        <v>0.64</v>
      </c>
      <c r="S266" t="str">
        <f t="shared" si="4"/>
        <v>UNIQ</v>
      </c>
    </row>
    <row r="267" spans="1:19" ht="14.4" x14ac:dyDescent="0.3">
      <c r="A267" s="43" t="s">
        <v>506</v>
      </c>
      <c r="B267" s="81" t="s">
        <v>651</v>
      </c>
      <c r="C267" s="78">
        <v>41364</v>
      </c>
      <c r="D267" s="46">
        <v>21448662</v>
      </c>
      <c r="E267" s="46">
        <v>11561947</v>
      </c>
      <c r="F267" s="46">
        <v>1911927</v>
      </c>
      <c r="G267" s="46">
        <v>7017183</v>
      </c>
      <c r="H267" s="46">
        <v>893328</v>
      </c>
      <c r="I267" s="46">
        <v>-72076</v>
      </c>
      <c r="J267" s="73">
        <v>-0.04</v>
      </c>
      <c r="K267" s="73">
        <v>1.65</v>
      </c>
      <c r="L267" s="73">
        <v>-8.07</v>
      </c>
      <c r="M267" s="73">
        <v>2.9</v>
      </c>
      <c r="N267" s="73">
        <v>2.42</v>
      </c>
      <c r="O267" s="73">
        <v>3.33</v>
      </c>
      <c r="P267" s="17">
        <v>0.38</v>
      </c>
      <c r="S267" t="str">
        <f t="shared" si="4"/>
        <v>UV</v>
      </c>
    </row>
    <row r="268" spans="1:19" ht="14.4" x14ac:dyDescent="0.3">
      <c r="A268" s="61" t="s">
        <v>592</v>
      </c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3"/>
      <c r="S268" t="str">
        <f t="shared" si="4"/>
        <v>Resources</v>
      </c>
    </row>
    <row r="269" spans="1:19" ht="14.4" customHeight="1" x14ac:dyDescent="0.3">
      <c r="A269" s="95" t="s">
        <v>593</v>
      </c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7"/>
      <c r="S269" t="str">
        <f t="shared" si="4"/>
        <v>--  Energy &amp; Utilities</v>
      </c>
    </row>
    <row r="270" spans="1:19" ht="14.4" x14ac:dyDescent="0.3">
      <c r="A270" s="38" t="s">
        <v>28</v>
      </c>
      <c r="B270" s="74" t="s">
        <v>651</v>
      </c>
      <c r="C270" s="77">
        <v>41364</v>
      </c>
      <c r="D270" s="41">
        <v>3455784</v>
      </c>
      <c r="E270" s="41">
        <v>1821423</v>
      </c>
      <c r="F270" s="41">
        <v>500000</v>
      </c>
      <c r="G270" s="41">
        <v>1627093</v>
      </c>
      <c r="H270" s="41">
        <v>1302492</v>
      </c>
      <c r="I270" s="41">
        <v>88182</v>
      </c>
      <c r="J270" s="72">
        <v>0.18</v>
      </c>
      <c r="K270" s="72">
        <v>1.1200000000000001</v>
      </c>
      <c r="L270" s="72">
        <v>6.77</v>
      </c>
      <c r="M270" s="72">
        <v>8.3800000000000008</v>
      </c>
      <c r="N270" s="72">
        <v>12.13</v>
      </c>
      <c r="O270" s="72">
        <v>2.35</v>
      </c>
      <c r="P270" s="42">
        <v>1.34</v>
      </c>
      <c r="S270" t="str">
        <f t="shared" si="4"/>
        <v>AI</v>
      </c>
    </row>
    <row r="271" spans="1:19" ht="14.4" x14ac:dyDescent="0.3">
      <c r="A271" s="43" t="s">
        <v>32</v>
      </c>
      <c r="B271" s="81" t="s">
        <v>651</v>
      </c>
      <c r="C271" s="78">
        <v>41364</v>
      </c>
      <c r="D271" s="46">
        <v>2255217.54</v>
      </c>
      <c r="E271" s="46">
        <v>1830922.69</v>
      </c>
      <c r="F271" s="46">
        <v>632138.91</v>
      </c>
      <c r="G271" s="46">
        <v>424294.85</v>
      </c>
      <c r="H271" s="46">
        <v>568561.57999999996</v>
      </c>
      <c r="I271" s="46">
        <v>28469.13</v>
      </c>
      <c r="J271" s="73">
        <v>0.04</v>
      </c>
      <c r="K271" s="73">
        <v>4.32</v>
      </c>
      <c r="L271" s="73">
        <v>5.01</v>
      </c>
      <c r="M271" s="73">
        <v>14.17</v>
      </c>
      <c r="N271" s="73">
        <v>43.52</v>
      </c>
      <c r="O271" s="73">
        <v>2.12</v>
      </c>
      <c r="P271" s="17">
        <v>1.05</v>
      </c>
      <c r="S271" t="str">
        <f t="shared" si="4"/>
        <v>AKR</v>
      </c>
    </row>
    <row r="272" spans="1:19" ht="14.4" x14ac:dyDescent="0.3">
      <c r="A272" s="38" t="s">
        <v>52</v>
      </c>
      <c r="B272" s="74" t="s">
        <v>651</v>
      </c>
      <c r="C272" s="77">
        <v>41364</v>
      </c>
      <c r="D272" s="41">
        <v>7544018</v>
      </c>
      <c r="E272" s="41">
        <v>3038542</v>
      </c>
      <c r="F272" s="41">
        <v>509997</v>
      </c>
      <c r="G272" s="41">
        <v>4320720</v>
      </c>
      <c r="H272" s="41">
        <v>687844</v>
      </c>
      <c r="I272" s="41">
        <v>255644</v>
      </c>
      <c r="J272" s="72">
        <v>0.5</v>
      </c>
      <c r="K272" s="72">
        <v>0.7</v>
      </c>
      <c r="L272" s="72">
        <v>37.17</v>
      </c>
      <c r="M272" s="72">
        <v>16.36</v>
      </c>
      <c r="N272" s="72">
        <v>19.690000000000001</v>
      </c>
      <c r="O272" s="72">
        <v>0.6</v>
      </c>
      <c r="P272" s="42">
        <v>0.35</v>
      </c>
      <c r="S272" t="str">
        <f t="shared" si="4"/>
        <v>BAFS</v>
      </c>
    </row>
    <row r="273" spans="1:19" ht="14.4" x14ac:dyDescent="0.3">
      <c r="A273" s="43" t="s">
        <v>53</v>
      </c>
      <c r="B273" s="81" t="s">
        <v>651</v>
      </c>
      <c r="C273" s="78">
        <v>41364</v>
      </c>
      <c r="D273" s="46">
        <v>227278063</v>
      </c>
      <c r="E273" s="46">
        <v>137494393</v>
      </c>
      <c r="F273" s="46">
        <v>2717479</v>
      </c>
      <c r="G273" s="46">
        <v>79373735</v>
      </c>
      <c r="H273" s="46">
        <v>27615352</v>
      </c>
      <c r="I273" s="46">
        <v>925100</v>
      </c>
      <c r="J273" s="73">
        <v>3.4</v>
      </c>
      <c r="K273" s="73">
        <v>1.73</v>
      </c>
      <c r="L273" s="73">
        <v>3.35</v>
      </c>
      <c r="M273" s="73">
        <v>9.19</v>
      </c>
      <c r="N273" s="73">
        <v>9.48</v>
      </c>
      <c r="O273" s="73">
        <v>2.67</v>
      </c>
      <c r="P273" s="17">
        <v>0.55000000000000004</v>
      </c>
      <c r="S273" t="str">
        <f t="shared" si="4"/>
        <v>BANPU</v>
      </c>
    </row>
    <row r="274" spans="1:19" ht="14.4" x14ac:dyDescent="0.3">
      <c r="A274" s="38" t="s">
        <v>58</v>
      </c>
      <c r="B274" s="74" t="s">
        <v>651</v>
      </c>
      <c r="C274" s="77">
        <v>41364</v>
      </c>
      <c r="D274" s="41">
        <v>74177532</v>
      </c>
      <c r="E274" s="41">
        <v>39634860.259999998</v>
      </c>
      <c r="F274" s="41">
        <v>1376923.16</v>
      </c>
      <c r="G274" s="41">
        <v>34341145.460000001</v>
      </c>
      <c r="H274" s="41">
        <v>48251626.490000002</v>
      </c>
      <c r="I274" s="41">
        <v>2198290.1</v>
      </c>
      <c r="J274" s="72">
        <v>1.6</v>
      </c>
      <c r="K274" s="72">
        <v>1.1499999999999999</v>
      </c>
      <c r="L274" s="72">
        <v>4.5599999999999996</v>
      </c>
      <c r="M274" s="72">
        <v>7.88</v>
      </c>
      <c r="N274" s="72">
        <v>12.13</v>
      </c>
      <c r="O274" s="72">
        <v>5.76</v>
      </c>
      <c r="P274" s="42">
        <v>2.38</v>
      </c>
      <c r="S274" t="str">
        <f t="shared" si="4"/>
        <v>BCP</v>
      </c>
    </row>
    <row r="275" spans="1:19" ht="14.4" x14ac:dyDescent="0.3">
      <c r="A275" s="43" t="s">
        <v>120</v>
      </c>
      <c r="B275" s="81" t="s">
        <v>651</v>
      </c>
      <c r="C275" s="78">
        <v>41364</v>
      </c>
      <c r="D275" s="46">
        <v>4425344.59</v>
      </c>
      <c r="E275" s="46">
        <v>2060779.98</v>
      </c>
      <c r="F275" s="46">
        <v>626043.43999999994</v>
      </c>
      <c r="G275" s="46">
        <v>2328068.81</v>
      </c>
      <c r="H275" s="46">
        <v>745861.72</v>
      </c>
      <c r="I275" s="46">
        <v>24447.31</v>
      </c>
      <c r="J275" s="73">
        <v>0.04</v>
      </c>
      <c r="K275" s="73">
        <v>0.89</v>
      </c>
      <c r="L275" s="73">
        <v>3.28</v>
      </c>
      <c r="M275" s="73">
        <v>11.63</v>
      </c>
      <c r="N275" s="73">
        <v>18.329999999999998</v>
      </c>
      <c r="O275" s="73">
        <v>16.95</v>
      </c>
      <c r="P275" s="17">
        <v>1.2</v>
      </c>
      <c r="S275" t="str">
        <f t="shared" si="4"/>
        <v>DEMCO</v>
      </c>
    </row>
    <row r="276" spans="1:19" ht="14.4" x14ac:dyDescent="0.3">
      <c r="A276" s="38" t="s">
        <v>129</v>
      </c>
      <c r="B276" s="74" t="s">
        <v>651</v>
      </c>
      <c r="C276" s="77">
        <v>41364</v>
      </c>
      <c r="D276" s="41">
        <v>13066248</v>
      </c>
      <c r="E276" s="41">
        <v>5349500</v>
      </c>
      <c r="F276" s="41">
        <v>1663725</v>
      </c>
      <c r="G276" s="41">
        <v>7686510</v>
      </c>
      <c r="H276" s="41">
        <v>991984</v>
      </c>
      <c r="I276" s="41">
        <v>370421</v>
      </c>
      <c r="J276" s="72">
        <v>0.22</v>
      </c>
      <c r="K276" s="72">
        <v>0.7</v>
      </c>
      <c r="L276" s="72">
        <v>37.340000000000003</v>
      </c>
      <c r="M276" s="72">
        <v>14.34</v>
      </c>
      <c r="N276" s="72">
        <v>17.809999999999999</v>
      </c>
      <c r="O276" s="72">
        <v>0.4</v>
      </c>
      <c r="P276" s="42">
        <v>0.31</v>
      </c>
      <c r="S276" t="str">
        <f t="shared" si="4"/>
        <v>EASTW</v>
      </c>
    </row>
    <row r="277" spans="1:19" ht="14.4" x14ac:dyDescent="0.3">
      <c r="A277" s="43" t="s">
        <v>132</v>
      </c>
      <c r="B277" s="81" t="s">
        <v>651</v>
      </c>
      <c r="C277" s="78">
        <v>41364</v>
      </c>
      <c r="D277" s="46">
        <v>110843668</v>
      </c>
      <c r="E277" s="46">
        <v>44014966</v>
      </c>
      <c r="F277" s="46">
        <v>5264650</v>
      </c>
      <c r="G277" s="46">
        <v>65990098</v>
      </c>
      <c r="H277" s="46">
        <v>5964496</v>
      </c>
      <c r="I277" s="46">
        <v>2208441</v>
      </c>
      <c r="J277" s="73">
        <v>4.1900000000000004</v>
      </c>
      <c r="K277" s="73">
        <v>0.67</v>
      </c>
      <c r="L277" s="73">
        <v>37.03</v>
      </c>
      <c r="M277" s="73">
        <v>14.05</v>
      </c>
      <c r="N277" s="73">
        <v>18.29</v>
      </c>
      <c r="O277" s="73">
        <v>1.04</v>
      </c>
      <c r="P277" s="17">
        <v>0.28999999999999998</v>
      </c>
      <c r="S277" t="str">
        <f t="shared" si="4"/>
        <v>EGCO</v>
      </c>
    </row>
    <row r="278" spans="1:19" ht="14.4" x14ac:dyDescent="0.3">
      <c r="A278" s="38" t="s">
        <v>137</v>
      </c>
      <c r="B278" s="74" t="s">
        <v>651</v>
      </c>
      <c r="C278" s="77">
        <v>41364</v>
      </c>
      <c r="D278" s="41">
        <v>75537606</v>
      </c>
      <c r="E278" s="41">
        <v>51769105</v>
      </c>
      <c r="F278" s="41">
        <v>17075181</v>
      </c>
      <c r="G278" s="41">
        <v>23761070</v>
      </c>
      <c r="H278" s="41">
        <v>62429910</v>
      </c>
      <c r="I278" s="41">
        <v>709695</v>
      </c>
      <c r="J278" s="72">
        <v>0.21</v>
      </c>
      <c r="K278" s="72">
        <v>2.1800000000000002</v>
      </c>
      <c r="L278" s="72">
        <v>1.1399999999999999</v>
      </c>
      <c r="M278" s="72">
        <v>-2.02</v>
      </c>
      <c r="N278" s="72">
        <v>-13.75</v>
      </c>
      <c r="O278" s="72">
        <v>7.57</v>
      </c>
      <c r="P278" s="42">
        <v>3.07</v>
      </c>
      <c r="S278" t="str">
        <f t="shared" si="4"/>
        <v>ESSO</v>
      </c>
    </row>
    <row r="279" spans="1:19" ht="14.4" x14ac:dyDescent="0.3">
      <c r="A279" s="43" t="s">
        <v>157</v>
      </c>
      <c r="B279" s="81" t="s">
        <v>651</v>
      </c>
      <c r="C279" s="78">
        <v>41364</v>
      </c>
      <c r="D279" s="46">
        <v>130526523</v>
      </c>
      <c r="E279" s="46">
        <v>85204527</v>
      </c>
      <c r="F279" s="46">
        <v>14628650</v>
      </c>
      <c r="G279" s="46">
        <v>38881996</v>
      </c>
      <c r="H279" s="46">
        <v>18202702</v>
      </c>
      <c r="I279" s="46">
        <v>2492018</v>
      </c>
      <c r="J279" s="73">
        <v>1.7</v>
      </c>
      <c r="K279" s="73">
        <v>2.19</v>
      </c>
      <c r="L279" s="73">
        <v>13.69</v>
      </c>
      <c r="M279" s="73">
        <v>8.49</v>
      </c>
      <c r="N279" s="73">
        <v>17.420000000000002</v>
      </c>
      <c r="O279" s="73">
        <v>0.65</v>
      </c>
      <c r="P279" s="17">
        <v>0.51</v>
      </c>
      <c r="S279" t="str">
        <f t="shared" si="4"/>
        <v>GLOW</v>
      </c>
    </row>
    <row r="280" spans="1:19" ht="14.4" x14ac:dyDescent="0.3">
      <c r="A280" s="38" t="s">
        <v>163</v>
      </c>
      <c r="B280" s="74" t="s">
        <v>651</v>
      </c>
      <c r="C280" s="77">
        <v>41364</v>
      </c>
      <c r="D280" s="41">
        <v>4808220.16</v>
      </c>
      <c r="E280" s="41">
        <v>1909955.61</v>
      </c>
      <c r="F280" s="41">
        <v>439999.98</v>
      </c>
      <c r="G280" s="41">
        <v>2668773.7400000002</v>
      </c>
      <c r="H280" s="41">
        <v>1731012.79</v>
      </c>
      <c r="I280" s="41">
        <v>676740.15</v>
      </c>
      <c r="J280" s="72">
        <v>1.54</v>
      </c>
      <c r="K280" s="72">
        <v>0.72</v>
      </c>
      <c r="L280" s="72">
        <v>39.1</v>
      </c>
      <c r="M280" s="72">
        <v>34.770000000000003</v>
      </c>
      <c r="N280" s="72">
        <v>49.96</v>
      </c>
      <c r="O280" s="72">
        <v>6.26</v>
      </c>
      <c r="P280" s="42">
        <v>1.19</v>
      </c>
      <c r="S280" t="str">
        <f t="shared" si="4"/>
        <v>GUNKUL</v>
      </c>
    </row>
    <row r="281" spans="1:19" ht="14.4" x14ac:dyDescent="0.3">
      <c r="A281" s="43" t="s">
        <v>180</v>
      </c>
      <c r="B281" s="81" t="s">
        <v>651</v>
      </c>
      <c r="C281" s="78">
        <v>41364</v>
      </c>
      <c r="D281" s="46">
        <v>145897790</v>
      </c>
      <c r="E281" s="46">
        <v>69279255</v>
      </c>
      <c r="F281" s="46">
        <v>20434419</v>
      </c>
      <c r="G281" s="46">
        <v>76550450</v>
      </c>
      <c r="H281" s="46">
        <v>71890812</v>
      </c>
      <c r="I281" s="46">
        <v>153079</v>
      </c>
      <c r="J281" s="73">
        <v>0.01</v>
      </c>
      <c r="K281" s="73">
        <v>0.91</v>
      </c>
      <c r="L281" s="73">
        <v>0.21</v>
      </c>
      <c r="M281" s="73">
        <v>-0.52</v>
      </c>
      <c r="N281" s="73">
        <v>-2.2799999999999998</v>
      </c>
      <c r="O281" s="73">
        <v>4.03</v>
      </c>
      <c r="P281" s="17">
        <v>1.98</v>
      </c>
      <c r="S281" t="str">
        <f t="shared" si="4"/>
        <v>IRPC</v>
      </c>
    </row>
    <row r="282" spans="1:19" ht="14.4" x14ac:dyDescent="0.3">
      <c r="A282" s="38" t="s">
        <v>211</v>
      </c>
      <c r="B282" s="74" t="s">
        <v>651</v>
      </c>
      <c r="C282" s="77">
        <v>41364</v>
      </c>
      <c r="D282" s="41">
        <v>7647888</v>
      </c>
      <c r="E282" s="41">
        <v>2943091</v>
      </c>
      <c r="F282" s="41">
        <v>350000</v>
      </c>
      <c r="G282" s="41">
        <v>3787157</v>
      </c>
      <c r="H282" s="41">
        <v>2871531</v>
      </c>
      <c r="I282" s="41">
        <v>177984</v>
      </c>
      <c r="J282" s="72">
        <v>0.51</v>
      </c>
      <c r="K282" s="72">
        <v>0.78</v>
      </c>
      <c r="L282" s="72">
        <v>6.2</v>
      </c>
      <c r="M282" s="72">
        <v>24.65</v>
      </c>
      <c r="N282" s="72">
        <v>22.54</v>
      </c>
      <c r="O282" s="72">
        <v>4.84</v>
      </c>
      <c r="P282" s="42">
        <v>1.84</v>
      </c>
      <c r="S282" t="str">
        <f t="shared" si="4"/>
        <v>LANNA</v>
      </c>
    </row>
    <row r="283" spans="1:19" ht="14.4" x14ac:dyDescent="0.3">
      <c r="A283" s="43" t="s">
        <v>314</v>
      </c>
      <c r="B283" s="81" t="s">
        <v>651</v>
      </c>
      <c r="C283" s="78">
        <v>41364</v>
      </c>
      <c r="D283" s="46">
        <v>1663096931.3399999</v>
      </c>
      <c r="E283" s="46">
        <v>910651245.00999999</v>
      </c>
      <c r="F283" s="46">
        <v>28562996.25</v>
      </c>
      <c r="G283" s="46">
        <v>629761018.84000003</v>
      </c>
      <c r="H283" s="46">
        <v>720407688.84000003</v>
      </c>
      <c r="I283" s="46">
        <v>36105452.560000002</v>
      </c>
      <c r="J283" s="73">
        <v>12.64</v>
      </c>
      <c r="K283" s="73">
        <v>1.45</v>
      </c>
      <c r="L283" s="73">
        <v>5.01</v>
      </c>
      <c r="M283" s="73">
        <v>12.07</v>
      </c>
      <c r="N283" s="73">
        <v>16.95</v>
      </c>
      <c r="O283" s="73">
        <v>4.3</v>
      </c>
      <c r="P283" s="17">
        <v>1.8</v>
      </c>
      <c r="S283" t="str">
        <f t="shared" si="4"/>
        <v>PTT</v>
      </c>
    </row>
    <row r="284" spans="1:19" ht="14.4" x14ac:dyDescent="0.3">
      <c r="A284" s="38" t="s">
        <v>315</v>
      </c>
      <c r="B284" s="74" t="s">
        <v>651</v>
      </c>
      <c r="C284" s="77">
        <v>41364</v>
      </c>
      <c r="D284" s="41">
        <v>612239420.44000006</v>
      </c>
      <c r="E284" s="41">
        <v>290762806.30000001</v>
      </c>
      <c r="F284" s="41">
        <v>3969985.4</v>
      </c>
      <c r="G284" s="41">
        <v>321476614.13</v>
      </c>
      <c r="H284" s="41">
        <v>56871195.670000002</v>
      </c>
      <c r="I284" s="41">
        <v>20258368.390000001</v>
      </c>
      <c r="J284" s="72">
        <v>5.08</v>
      </c>
      <c r="K284" s="72">
        <v>0.9</v>
      </c>
      <c r="L284" s="72">
        <v>35.619999999999997</v>
      </c>
      <c r="M284" s="72">
        <v>20.27</v>
      </c>
      <c r="N284" s="72">
        <v>22.57</v>
      </c>
      <c r="O284" s="72">
        <v>0.7</v>
      </c>
      <c r="P284" s="42">
        <v>0.42</v>
      </c>
      <c r="S284" t="str">
        <f t="shared" si="4"/>
        <v>PTTEP</v>
      </c>
    </row>
    <row r="285" spans="1:19" ht="14.4" x14ac:dyDescent="0.3">
      <c r="A285" s="43" t="s">
        <v>324</v>
      </c>
      <c r="B285" s="81" t="s">
        <v>651</v>
      </c>
      <c r="C285" s="78">
        <v>41364</v>
      </c>
      <c r="D285" s="46">
        <v>95673902</v>
      </c>
      <c r="E285" s="46">
        <v>41032987</v>
      </c>
      <c r="F285" s="46">
        <v>14500000</v>
      </c>
      <c r="G285" s="46">
        <v>53934142</v>
      </c>
      <c r="H285" s="46">
        <v>13389012</v>
      </c>
      <c r="I285" s="46">
        <v>2155588</v>
      </c>
      <c r="J285" s="73">
        <v>1.49</v>
      </c>
      <c r="K285" s="73">
        <v>0.76</v>
      </c>
      <c r="L285" s="73">
        <v>16.100000000000001</v>
      </c>
      <c r="M285" s="73">
        <v>12.17</v>
      </c>
      <c r="N285" s="73">
        <v>16.29</v>
      </c>
      <c r="O285" s="73">
        <v>1.29</v>
      </c>
      <c r="P285" s="17">
        <v>0.63</v>
      </c>
      <c r="S285" t="str">
        <f t="shared" si="4"/>
        <v>RATCH</v>
      </c>
    </row>
    <row r="286" spans="1:19" ht="14.4" x14ac:dyDescent="0.3">
      <c r="A286" s="38" t="s">
        <v>333</v>
      </c>
      <c r="B286" s="74" t="s">
        <v>651</v>
      </c>
      <c r="C286" s="77">
        <v>41364</v>
      </c>
      <c r="D286" s="41">
        <v>2628974</v>
      </c>
      <c r="E286" s="41">
        <v>1780421</v>
      </c>
      <c r="F286" s="41">
        <v>529870</v>
      </c>
      <c r="G286" s="41">
        <v>840085</v>
      </c>
      <c r="H286" s="41">
        <v>904574</v>
      </c>
      <c r="I286" s="41">
        <v>-20485</v>
      </c>
      <c r="J286" s="72">
        <v>-0.04</v>
      </c>
      <c r="K286" s="72">
        <v>2.12</v>
      </c>
      <c r="L286" s="72">
        <v>-2.2599999999999998</v>
      </c>
      <c r="M286" s="72">
        <v>-4.51</v>
      </c>
      <c r="N286" s="72">
        <v>-12.2</v>
      </c>
      <c r="O286" s="72">
        <v>3.52</v>
      </c>
      <c r="P286" s="42">
        <v>1.33</v>
      </c>
      <c r="S286" t="str">
        <f t="shared" si="4"/>
        <v>RPC</v>
      </c>
    </row>
    <row r="287" spans="1:19" ht="14.4" x14ac:dyDescent="0.3">
      <c r="A287" s="43" t="s">
        <v>351</v>
      </c>
      <c r="B287" s="81" t="s">
        <v>651</v>
      </c>
      <c r="C287" s="78">
        <v>41364</v>
      </c>
      <c r="D287" s="46">
        <v>6318358.3300000001</v>
      </c>
      <c r="E287" s="46">
        <v>3888731.4</v>
      </c>
      <c r="F287" s="46">
        <v>955000</v>
      </c>
      <c r="G287" s="46">
        <v>2380189.83</v>
      </c>
      <c r="H287" s="46">
        <v>1088261.98</v>
      </c>
      <c r="I287" s="46">
        <v>87721.95</v>
      </c>
      <c r="J287" s="73">
        <v>0.09</v>
      </c>
      <c r="K287" s="73">
        <v>1.63</v>
      </c>
      <c r="L287" s="73">
        <v>8.06</v>
      </c>
      <c r="M287" s="73">
        <v>7.28</v>
      </c>
      <c r="N287" s="73">
        <v>12.91</v>
      </c>
      <c r="O287" s="73">
        <v>0.85</v>
      </c>
      <c r="P287" s="17">
        <v>0.7</v>
      </c>
      <c r="S287" t="str">
        <f t="shared" si="4"/>
        <v>SCG</v>
      </c>
    </row>
    <row r="288" spans="1:19" ht="14.4" x14ac:dyDescent="0.3">
      <c r="A288" s="38" t="s">
        <v>361</v>
      </c>
      <c r="B288" s="74" t="s">
        <v>651</v>
      </c>
      <c r="C288" s="77">
        <v>41364</v>
      </c>
      <c r="D288" s="41">
        <v>26610070</v>
      </c>
      <c r="E288" s="41">
        <v>19526958</v>
      </c>
      <c r="F288" s="41">
        <v>918932</v>
      </c>
      <c r="G288" s="41">
        <v>7055877</v>
      </c>
      <c r="H288" s="41">
        <v>14109625</v>
      </c>
      <c r="I288" s="72">
        <v>493</v>
      </c>
      <c r="J288" s="72">
        <v>0</v>
      </c>
      <c r="K288" s="72">
        <v>2.77</v>
      </c>
      <c r="L288" s="72">
        <v>0</v>
      </c>
      <c r="M288" s="72">
        <v>2.2599999999999998</v>
      </c>
      <c r="N288" s="72">
        <v>0.97</v>
      </c>
      <c r="O288" s="72">
        <v>3.97</v>
      </c>
      <c r="P288" s="42">
        <v>2.11</v>
      </c>
      <c r="S288" t="str">
        <f t="shared" si="4"/>
        <v>SGP</v>
      </c>
    </row>
    <row r="289" spans="1:19" ht="14.4" x14ac:dyDescent="0.3">
      <c r="A289" s="43" t="s">
        <v>378</v>
      </c>
      <c r="B289" s="81" t="s">
        <v>651</v>
      </c>
      <c r="C289" s="78">
        <v>41364</v>
      </c>
      <c r="D289" s="46">
        <v>2077632</v>
      </c>
      <c r="E289" s="46">
        <v>625713</v>
      </c>
      <c r="F289" s="46">
        <v>494625</v>
      </c>
      <c r="G289" s="46">
        <v>1451919</v>
      </c>
      <c r="H289" s="46">
        <v>570884</v>
      </c>
      <c r="I289" s="46">
        <v>38402</v>
      </c>
      <c r="J289" s="73">
        <v>0.08</v>
      </c>
      <c r="K289" s="73">
        <v>0.43</v>
      </c>
      <c r="L289" s="73">
        <v>6.73</v>
      </c>
      <c r="M289" s="73">
        <v>10.1</v>
      </c>
      <c r="N289" s="73">
        <v>15.43</v>
      </c>
      <c r="O289" s="73">
        <v>2.97</v>
      </c>
      <c r="P289" s="17">
        <v>0.76</v>
      </c>
      <c r="S289" t="str">
        <f t="shared" si="4"/>
        <v>SOLAR</v>
      </c>
    </row>
    <row r="290" spans="1:19" ht="14.4" x14ac:dyDescent="0.3">
      <c r="A290" s="38" t="s">
        <v>404</v>
      </c>
      <c r="B290" s="74" t="s">
        <v>651</v>
      </c>
      <c r="C290" s="77">
        <v>41364</v>
      </c>
      <c r="D290" s="41">
        <v>6315882</v>
      </c>
      <c r="E290" s="41">
        <v>3629495</v>
      </c>
      <c r="F290" s="41">
        <v>1100000</v>
      </c>
      <c r="G290" s="41">
        <v>2686387</v>
      </c>
      <c r="H290" s="41">
        <v>6254163</v>
      </c>
      <c r="I290" s="41">
        <v>83769</v>
      </c>
      <c r="J290" s="72">
        <v>0.08</v>
      </c>
      <c r="K290" s="72">
        <v>1.35</v>
      </c>
      <c r="L290" s="72">
        <v>1.34</v>
      </c>
      <c r="M290" s="72">
        <v>24.86</v>
      </c>
      <c r="N290" s="72">
        <v>49.79</v>
      </c>
      <c r="O290" s="72">
        <v>19.59</v>
      </c>
      <c r="P290" s="42">
        <v>4.1900000000000004</v>
      </c>
      <c r="S290" t="str">
        <f t="shared" si="4"/>
        <v>SUSCO</v>
      </c>
    </row>
    <row r="291" spans="1:19" ht="14.4" x14ac:dyDescent="0.3">
      <c r="A291" s="43" t="s">
        <v>416</v>
      </c>
      <c r="B291" s="81" t="s">
        <v>651</v>
      </c>
      <c r="C291" s="78">
        <v>41364</v>
      </c>
      <c r="D291" s="46">
        <v>884572</v>
      </c>
      <c r="E291" s="46">
        <v>44965</v>
      </c>
      <c r="F291" s="46">
        <v>544958</v>
      </c>
      <c r="G291" s="46">
        <v>839607</v>
      </c>
      <c r="H291" s="46">
        <v>215235</v>
      </c>
      <c r="I291" s="46">
        <v>-39378</v>
      </c>
      <c r="J291" s="73">
        <v>-0.04</v>
      </c>
      <c r="K291" s="73">
        <v>0.05</v>
      </c>
      <c r="L291" s="73">
        <v>-18.3</v>
      </c>
      <c r="M291" s="73">
        <v>-6.83</v>
      </c>
      <c r="N291" s="73">
        <v>-6.63</v>
      </c>
      <c r="O291" s="73">
        <v>6.76</v>
      </c>
      <c r="P291" s="17">
        <v>1.17</v>
      </c>
      <c r="S291" t="str">
        <f t="shared" si="4"/>
        <v>TCC</v>
      </c>
    </row>
    <row r="292" spans="1:19" ht="14.4" x14ac:dyDescent="0.3">
      <c r="A292" s="38" t="s">
        <v>458</v>
      </c>
      <c r="B292" s="74" t="s">
        <v>651</v>
      </c>
      <c r="C292" s="77">
        <v>41364</v>
      </c>
      <c r="D292" s="41">
        <v>208949957</v>
      </c>
      <c r="E292" s="41">
        <v>115398976</v>
      </c>
      <c r="F292" s="41">
        <v>20400279</v>
      </c>
      <c r="G292" s="41">
        <v>90867125</v>
      </c>
      <c r="H292" s="41">
        <v>107745274</v>
      </c>
      <c r="I292" s="41">
        <v>4363121</v>
      </c>
      <c r="J292" s="72">
        <v>2.14</v>
      </c>
      <c r="K292" s="72">
        <v>1.27</v>
      </c>
      <c r="L292" s="72">
        <v>4.05</v>
      </c>
      <c r="M292" s="72">
        <v>7.15</v>
      </c>
      <c r="N292" s="72">
        <v>10.65</v>
      </c>
      <c r="O292" s="72">
        <v>7.06</v>
      </c>
      <c r="P292" s="42">
        <v>2.2400000000000002</v>
      </c>
      <c r="S292" t="str">
        <f t="shared" si="4"/>
        <v>TOP</v>
      </c>
    </row>
    <row r="293" spans="1:19" ht="14.4" x14ac:dyDescent="0.3">
      <c r="A293" s="43" t="s">
        <v>483</v>
      </c>
      <c r="B293" s="81" t="s">
        <v>651</v>
      </c>
      <c r="C293" s="78">
        <v>41364</v>
      </c>
      <c r="D293" s="46">
        <v>24328653</v>
      </c>
      <c r="E293" s="46">
        <v>13986003</v>
      </c>
      <c r="F293" s="46">
        <v>3990000</v>
      </c>
      <c r="G293" s="46">
        <v>10304297</v>
      </c>
      <c r="H293" s="46">
        <v>1684161</v>
      </c>
      <c r="I293" s="46">
        <v>873795</v>
      </c>
      <c r="J293" s="73">
        <v>0.22</v>
      </c>
      <c r="K293" s="73">
        <v>1.36</v>
      </c>
      <c r="L293" s="73">
        <v>51.88</v>
      </c>
      <c r="M293" s="73">
        <v>16.010000000000002</v>
      </c>
      <c r="N293" s="73">
        <v>26.12</v>
      </c>
      <c r="O293" s="73">
        <v>0.47</v>
      </c>
      <c r="P293" s="17">
        <v>0.25</v>
      </c>
      <c r="S293" t="str">
        <f t="shared" si="4"/>
        <v>TTW</v>
      </c>
    </row>
    <row r="294" spans="1:19" x14ac:dyDescent="0.3">
      <c r="A294" s="25" t="s">
        <v>594</v>
      </c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7"/>
      <c r="S294" t="str">
        <f t="shared" si="4"/>
        <v>--  Mining</v>
      </c>
    </row>
    <row r="295" spans="1:19" ht="14.4" x14ac:dyDescent="0.3">
      <c r="A295" s="43" t="s">
        <v>290</v>
      </c>
      <c r="B295" s="81" t="s">
        <v>651</v>
      </c>
      <c r="C295" s="78">
        <v>41364</v>
      </c>
      <c r="D295" s="46">
        <v>6096319</v>
      </c>
      <c r="E295" s="46">
        <v>2222164</v>
      </c>
      <c r="F295" s="46">
        <v>2260000</v>
      </c>
      <c r="G295" s="46">
        <v>3666418</v>
      </c>
      <c r="H295" s="46">
        <v>1548784</v>
      </c>
      <c r="I295" s="46">
        <v>34328</v>
      </c>
      <c r="J295" s="73">
        <v>0.15</v>
      </c>
      <c r="K295" s="73">
        <v>0.61</v>
      </c>
      <c r="L295" s="73">
        <v>2.2200000000000002</v>
      </c>
      <c r="M295" s="73">
        <v>-7.36</v>
      </c>
      <c r="N295" s="73">
        <v>-12.28</v>
      </c>
      <c r="O295" s="73">
        <v>5.15</v>
      </c>
      <c r="P295" s="17">
        <v>1.1000000000000001</v>
      </c>
      <c r="S295" t="str">
        <f t="shared" si="4"/>
        <v>PDI</v>
      </c>
    </row>
    <row r="296" spans="1:19" ht="14.4" x14ac:dyDescent="0.3">
      <c r="A296" s="61" t="s">
        <v>595</v>
      </c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3"/>
      <c r="S296" t="str">
        <f t="shared" si="4"/>
        <v>Services</v>
      </c>
    </row>
    <row r="297" spans="1:19" x14ac:dyDescent="0.3">
      <c r="A297" s="95" t="s">
        <v>596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7"/>
      <c r="S297" t="str">
        <f t="shared" si="4"/>
        <v>--  Commerce</v>
      </c>
    </row>
    <row r="298" spans="1:19" ht="14.4" x14ac:dyDescent="0.3">
      <c r="A298" s="38" t="s">
        <v>59</v>
      </c>
      <c r="B298" s="74" t="s">
        <v>651</v>
      </c>
      <c r="C298" s="77">
        <v>41364</v>
      </c>
      <c r="D298" s="41">
        <v>1158758</v>
      </c>
      <c r="E298" s="41">
        <v>117750</v>
      </c>
      <c r="F298" s="41">
        <v>300000</v>
      </c>
      <c r="G298" s="41">
        <v>1041008</v>
      </c>
      <c r="H298" s="41">
        <v>232837</v>
      </c>
      <c r="I298" s="41">
        <v>54196</v>
      </c>
      <c r="J298" s="72">
        <v>0.18</v>
      </c>
      <c r="K298" s="72">
        <v>0.11</v>
      </c>
      <c r="L298" s="72">
        <v>23.28</v>
      </c>
      <c r="M298" s="72">
        <v>23.46</v>
      </c>
      <c r="N298" s="72">
        <v>20.82</v>
      </c>
      <c r="O298" s="72">
        <v>7.32</v>
      </c>
      <c r="P298" s="42">
        <v>0.8</v>
      </c>
      <c r="S298" t="str">
        <f t="shared" si="4"/>
        <v>BEAUTY</v>
      </c>
    </row>
    <row r="299" spans="1:19" ht="14.4" x14ac:dyDescent="0.3">
      <c r="A299" s="43" t="s">
        <v>65</v>
      </c>
      <c r="B299" s="81" t="s">
        <v>651</v>
      </c>
      <c r="C299" s="78">
        <v>41364</v>
      </c>
      <c r="D299" s="46">
        <v>91182354</v>
      </c>
      <c r="E299" s="46">
        <v>57894525</v>
      </c>
      <c r="F299" s="46">
        <v>8250000</v>
      </c>
      <c r="G299" s="46">
        <v>33260351</v>
      </c>
      <c r="H299" s="46">
        <v>31464146</v>
      </c>
      <c r="I299" s="46">
        <v>1396890</v>
      </c>
      <c r="J299" s="73">
        <v>1.69</v>
      </c>
      <c r="K299" s="73">
        <v>1.74</v>
      </c>
      <c r="L299" s="73">
        <v>4.4400000000000004</v>
      </c>
      <c r="M299" s="73">
        <v>9.44</v>
      </c>
      <c r="N299" s="73">
        <v>19.46</v>
      </c>
      <c r="O299" s="73">
        <v>5.63</v>
      </c>
      <c r="P299" s="17">
        <v>1.38</v>
      </c>
      <c r="S299" t="str">
        <f t="shared" si="4"/>
        <v>BIGC</v>
      </c>
    </row>
    <row r="300" spans="1:19" ht="14.4" x14ac:dyDescent="0.3">
      <c r="A300" s="38" t="s">
        <v>66</v>
      </c>
      <c r="B300" s="74" t="s">
        <v>651</v>
      </c>
      <c r="C300" s="77">
        <v>41364</v>
      </c>
      <c r="D300" s="41">
        <v>40522430</v>
      </c>
      <c r="E300" s="41">
        <v>22998820</v>
      </c>
      <c r="F300" s="41">
        <v>1588125</v>
      </c>
      <c r="G300" s="41">
        <v>14215437</v>
      </c>
      <c r="H300" s="41">
        <v>10456677</v>
      </c>
      <c r="I300" s="41">
        <v>665289</v>
      </c>
      <c r="J300" s="72">
        <v>0.42</v>
      </c>
      <c r="K300" s="72">
        <v>1.62</v>
      </c>
      <c r="L300" s="72">
        <v>6.36</v>
      </c>
      <c r="M300" s="72">
        <v>9.6</v>
      </c>
      <c r="N300" s="72">
        <v>17.809999999999999</v>
      </c>
      <c r="O300" s="72">
        <v>2.5099999999999998</v>
      </c>
      <c r="P300" s="42">
        <v>1.06</v>
      </c>
      <c r="S300" t="str">
        <f t="shared" si="4"/>
        <v>BJC</v>
      </c>
    </row>
    <row r="301" spans="1:19" ht="14.4" x14ac:dyDescent="0.3">
      <c r="A301" s="43" t="s">
        <v>101</v>
      </c>
      <c r="B301" s="81" t="s">
        <v>651</v>
      </c>
      <c r="C301" s="78">
        <v>41364</v>
      </c>
      <c r="D301" s="46">
        <v>73445333</v>
      </c>
      <c r="E301" s="46">
        <v>43086051</v>
      </c>
      <c r="F301" s="46">
        <v>8983101</v>
      </c>
      <c r="G301" s="46">
        <v>30096960</v>
      </c>
      <c r="H301" s="46">
        <v>52904994</v>
      </c>
      <c r="I301" s="46">
        <v>3185739</v>
      </c>
      <c r="J301" s="73">
        <v>0.35</v>
      </c>
      <c r="K301" s="73">
        <v>1.43</v>
      </c>
      <c r="L301" s="73">
        <v>6.02</v>
      </c>
      <c r="M301" s="73">
        <v>21.53</v>
      </c>
      <c r="N301" s="73">
        <v>42.24</v>
      </c>
      <c r="O301" s="73">
        <v>11.75</v>
      </c>
      <c r="P301" s="17">
        <v>3.09</v>
      </c>
      <c r="S301" t="str">
        <f t="shared" si="4"/>
        <v>CPALL</v>
      </c>
    </row>
    <row r="302" spans="1:19" ht="14.4" x14ac:dyDescent="0.3">
      <c r="A302" s="38" t="s">
        <v>156</v>
      </c>
      <c r="B302" s="74" t="s">
        <v>651</v>
      </c>
      <c r="C302" s="77">
        <v>41364</v>
      </c>
      <c r="D302" s="41">
        <v>12999595</v>
      </c>
      <c r="E302" s="41">
        <v>3567215</v>
      </c>
      <c r="F302" s="41">
        <v>2151672</v>
      </c>
      <c r="G302" s="41">
        <v>9432380</v>
      </c>
      <c r="H302" s="41">
        <v>3721922</v>
      </c>
      <c r="I302" s="41">
        <v>295083</v>
      </c>
      <c r="J302" s="72">
        <v>0.14000000000000001</v>
      </c>
      <c r="K302" s="72">
        <v>0.38</v>
      </c>
      <c r="L302" s="72">
        <v>7.93</v>
      </c>
      <c r="M302" s="72">
        <v>10.15</v>
      </c>
      <c r="N302" s="72">
        <v>10.95</v>
      </c>
      <c r="O302" s="72">
        <v>1.99</v>
      </c>
      <c r="P302" s="42">
        <v>1.1100000000000001</v>
      </c>
      <c r="S302" t="str">
        <f t="shared" si="4"/>
        <v>GLOBAL</v>
      </c>
    </row>
    <row r="303" spans="1:19" ht="14.4" x14ac:dyDescent="0.3">
      <c r="A303" s="43" t="s">
        <v>168</v>
      </c>
      <c r="B303" s="81" t="s">
        <v>651</v>
      </c>
      <c r="C303" s="78">
        <v>41364</v>
      </c>
      <c r="D303" s="46">
        <v>27187100</v>
      </c>
      <c r="E303" s="46">
        <v>16565862</v>
      </c>
      <c r="F303" s="46">
        <v>7044133</v>
      </c>
      <c r="G303" s="46">
        <v>10621231</v>
      </c>
      <c r="H303" s="46">
        <v>10025918</v>
      </c>
      <c r="I303" s="46">
        <v>691487</v>
      </c>
      <c r="J303" s="73">
        <v>0.08</v>
      </c>
      <c r="K303" s="73">
        <v>1.56</v>
      </c>
      <c r="L303" s="73">
        <v>6.9</v>
      </c>
      <c r="M303" s="73">
        <v>15.08</v>
      </c>
      <c r="N303" s="73">
        <v>28.53</v>
      </c>
      <c r="O303" s="73">
        <v>2.71</v>
      </c>
      <c r="P303" s="17">
        <v>1.54</v>
      </c>
      <c r="S303" t="str">
        <f t="shared" si="4"/>
        <v>HMPRO</v>
      </c>
    </row>
    <row r="304" spans="1:19" ht="14.4" x14ac:dyDescent="0.3">
      <c r="A304" s="38" t="s">
        <v>181</v>
      </c>
      <c r="B304" s="74" t="s">
        <v>651</v>
      </c>
      <c r="C304" s="77">
        <v>41364</v>
      </c>
      <c r="D304" s="41">
        <v>1632244</v>
      </c>
      <c r="E304" s="41">
        <v>608536</v>
      </c>
      <c r="F304" s="41">
        <v>349399</v>
      </c>
      <c r="G304" s="41">
        <v>1023708</v>
      </c>
      <c r="H304" s="41">
        <v>1362782</v>
      </c>
      <c r="I304" s="41">
        <v>-19939</v>
      </c>
      <c r="J304" s="72">
        <v>-0.06</v>
      </c>
      <c r="K304" s="72">
        <v>0.59</v>
      </c>
      <c r="L304" s="72">
        <v>-1.46</v>
      </c>
      <c r="M304" s="72">
        <v>2.4700000000000002</v>
      </c>
      <c r="N304" s="72">
        <v>2.97</v>
      </c>
      <c r="O304" s="72">
        <v>30.32</v>
      </c>
      <c r="P304" s="42">
        <v>3.24</v>
      </c>
      <c r="S304" t="str">
        <f t="shared" si="4"/>
        <v>IT</v>
      </c>
    </row>
    <row r="305" spans="1:19" ht="14.4" x14ac:dyDescent="0.3">
      <c r="A305" s="43" t="s">
        <v>192</v>
      </c>
      <c r="B305" s="81" t="s">
        <v>651</v>
      </c>
      <c r="C305" s="78">
        <v>41364</v>
      </c>
      <c r="D305" s="46">
        <v>822900</v>
      </c>
      <c r="E305" s="46">
        <v>214662</v>
      </c>
      <c r="F305" s="46">
        <v>360000</v>
      </c>
      <c r="G305" s="46">
        <v>608827</v>
      </c>
      <c r="H305" s="46">
        <v>200570</v>
      </c>
      <c r="I305" s="46">
        <v>41453</v>
      </c>
      <c r="J305" s="73">
        <v>7.0000000000000007E-2</v>
      </c>
      <c r="K305" s="73">
        <v>0.35</v>
      </c>
      <c r="L305" s="73">
        <v>20.67</v>
      </c>
      <c r="M305" s="73">
        <v>24.5</v>
      </c>
      <c r="N305" s="73">
        <v>34.380000000000003</v>
      </c>
      <c r="O305" s="73">
        <v>3.52</v>
      </c>
      <c r="P305" s="17">
        <v>0.87</v>
      </c>
      <c r="S305" t="str">
        <f t="shared" si="4"/>
        <v>KAMART</v>
      </c>
    </row>
    <row r="306" spans="1:19" ht="14.4" x14ac:dyDescent="0.3">
      <c r="A306" s="38" t="s">
        <v>218</v>
      </c>
      <c r="B306" s="74" t="s">
        <v>651</v>
      </c>
      <c r="C306" s="77">
        <v>41364</v>
      </c>
      <c r="D306" s="41">
        <v>14104231</v>
      </c>
      <c r="E306" s="41">
        <v>8774706</v>
      </c>
      <c r="F306" s="41">
        <v>2000000</v>
      </c>
      <c r="G306" s="41">
        <v>5038628</v>
      </c>
      <c r="H306" s="41">
        <v>4055326</v>
      </c>
      <c r="I306" s="41">
        <v>379827</v>
      </c>
      <c r="J306" s="72">
        <v>0.19</v>
      </c>
      <c r="K306" s="72">
        <v>1.74</v>
      </c>
      <c r="L306" s="72">
        <v>9.3699999999999992</v>
      </c>
      <c r="M306" s="72">
        <v>8.27</v>
      </c>
      <c r="N306" s="72">
        <v>15.75</v>
      </c>
      <c r="O306" s="72">
        <v>13.79</v>
      </c>
      <c r="P306" s="42">
        <v>1.1499999999999999</v>
      </c>
      <c r="S306" t="str">
        <f t="shared" si="4"/>
        <v>LOXLEY</v>
      </c>
    </row>
    <row r="307" spans="1:19" ht="14.4" x14ac:dyDescent="0.3">
      <c r="A307" s="43" t="s">
        <v>229</v>
      </c>
      <c r="B307" s="81" t="s">
        <v>651</v>
      </c>
      <c r="C307" s="78">
        <v>41364</v>
      </c>
      <c r="D307" s="46">
        <v>34298568</v>
      </c>
      <c r="E307" s="46">
        <v>22426894</v>
      </c>
      <c r="F307" s="46">
        <v>2400000</v>
      </c>
      <c r="G307" s="46">
        <v>11871674</v>
      </c>
      <c r="H307" s="46">
        <v>31468388</v>
      </c>
      <c r="I307" s="46">
        <v>1009783</v>
      </c>
      <c r="J307" s="73">
        <v>4.21</v>
      </c>
      <c r="K307" s="73">
        <v>1.89</v>
      </c>
      <c r="L307" s="73">
        <v>3.21</v>
      </c>
      <c r="M307" s="73">
        <v>15.43</v>
      </c>
      <c r="N307" s="73">
        <v>33.03</v>
      </c>
      <c r="O307" s="73">
        <v>7.37</v>
      </c>
      <c r="P307" s="17">
        <v>3.69</v>
      </c>
      <c r="S307" t="str">
        <f t="shared" si="4"/>
        <v>MAKRO</v>
      </c>
    </row>
    <row r="308" spans="1:19" ht="14.4" x14ac:dyDescent="0.3">
      <c r="A308" s="38" t="s">
        <v>244</v>
      </c>
      <c r="B308" s="74" t="s">
        <v>651</v>
      </c>
      <c r="C308" s="77">
        <v>41364</v>
      </c>
      <c r="D308" s="41">
        <v>6850690</v>
      </c>
      <c r="E308" s="41">
        <v>2771803</v>
      </c>
      <c r="F308" s="41">
        <v>1034758</v>
      </c>
      <c r="G308" s="41">
        <v>3439922</v>
      </c>
      <c r="H308" s="41">
        <v>754806</v>
      </c>
      <c r="I308" s="41">
        <v>156192</v>
      </c>
      <c r="J308" s="72">
        <v>0.15</v>
      </c>
      <c r="K308" s="72">
        <v>0.81</v>
      </c>
      <c r="L308" s="72">
        <v>20.69</v>
      </c>
      <c r="M308" s="72">
        <v>0.8</v>
      </c>
      <c r="N308" s="72">
        <v>-8.2100000000000009</v>
      </c>
      <c r="O308" s="72">
        <v>1.63</v>
      </c>
      <c r="P308" s="42">
        <v>0.36</v>
      </c>
      <c r="S308" t="str">
        <f t="shared" si="4"/>
        <v>MIDA</v>
      </c>
    </row>
    <row r="309" spans="1:19" ht="14.4" x14ac:dyDescent="0.3">
      <c r="A309" s="43" t="s">
        <v>278</v>
      </c>
      <c r="B309" s="81" t="s">
        <v>651</v>
      </c>
      <c r="C309" s="78">
        <v>41364</v>
      </c>
      <c r="D309" s="46">
        <v>6372373</v>
      </c>
      <c r="E309" s="46">
        <v>2030901</v>
      </c>
      <c r="F309" s="46">
        <v>320000</v>
      </c>
      <c r="G309" s="46">
        <v>4341472</v>
      </c>
      <c r="H309" s="46">
        <v>2284295</v>
      </c>
      <c r="I309" s="46">
        <v>102924</v>
      </c>
      <c r="J309" s="73">
        <v>0.32</v>
      </c>
      <c r="K309" s="73">
        <v>0.47</v>
      </c>
      <c r="L309" s="73">
        <v>4.51</v>
      </c>
      <c r="M309" s="73">
        <v>13.64</v>
      </c>
      <c r="N309" s="73">
        <v>15.62</v>
      </c>
      <c r="O309" s="73">
        <v>25.31</v>
      </c>
      <c r="P309" s="17">
        <v>2.59</v>
      </c>
      <c r="S309" t="str">
        <f t="shared" si="4"/>
        <v>OFM</v>
      </c>
    </row>
    <row r="310" spans="1:19" ht="14.4" x14ac:dyDescent="0.3">
      <c r="A310" s="38" t="s">
        <v>329</v>
      </c>
      <c r="B310" s="74" t="s">
        <v>651</v>
      </c>
      <c r="C310" s="77">
        <v>41364</v>
      </c>
      <c r="D310" s="41">
        <v>17564848</v>
      </c>
      <c r="E310" s="41">
        <v>6082120</v>
      </c>
      <c r="F310" s="41">
        <v>3942847</v>
      </c>
      <c r="G310" s="41">
        <v>10892563</v>
      </c>
      <c r="H310" s="41">
        <v>6858601</v>
      </c>
      <c r="I310" s="41">
        <v>551616</v>
      </c>
      <c r="J310" s="72">
        <v>0.5</v>
      </c>
      <c r="K310" s="72">
        <v>0.56000000000000005</v>
      </c>
      <c r="L310" s="72">
        <v>8.0399999999999991</v>
      </c>
      <c r="M310" s="72">
        <v>17.45</v>
      </c>
      <c r="N310" s="72">
        <v>20.309999999999999</v>
      </c>
      <c r="O310" s="72">
        <v>5.55</v>
      </c>
      <c r="P310" s="42">
        <v>1.57</v>
      </c>
      <c r="S310" t="str">
        <f t="shared" si="4"/>
        <v>ROBINS</v>
      </c>
    </row>
    <row r="311" spans="1:19" ht="14.4" x14ac:dyDescent="0.3">
      <c r="A311" s="43" t="s">
        <v>365</v>
      </c>
      <c r="B311" s="81" t="s">
        <v>651</v>
      </c>
      <c r="C311" s="78">
        <v>41364</v>
      </c>
      <c r="D311" s="46">
        <v>2957984</v>
      </c>
      <c r="E311" s="46">
        <v>1675972</v>
      </c>
      <c r="F311" s="46">
        <v>270000</v>
      </c>
      <c r="G311" s="46">
        <v>1282012</v>
      </c>
      <c r="H311" s="46">
        <v>928025</v>
      </c>
      <c r="I311" s="46">
        <v>89281</v>
      </c>
      <c r="J311" s="73">
        <v>0.33</v>
      </c>
      <c r="K311" s="73">
        <v>1.31</v>
      </c>
      <c r="L311" s="73">
        <v>9.6199999999999992</v>
      </c>
      <c r="M311" s="73">
        <v>14.49</v>
      </c>
      <c r="N311" s="73">
        <v>22.38</v>
      </c>
      <c r="O311" s="73">
        <v>9.3699999999999992</v>
      </c>
      <c r="P311" s="17">
        <v>1.19</v>
      </c>
      <c r="S311" t="str">
        <f t="shared" si="4"/>
        <v>SINGER</v>
      </c>
    </row>
    <row r="312" spans="1:19" ht="14.4" customHeight="1" x14ac:dyDescent="0.3">
      <c r="A312" s="25" t="s">
        <v>597</v>
      </c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7"/>
      <c r="S312" t="str">
        <f t="shared" si="4"/>
        <v>--  Health Care Services</v>
      </c>
    </row>
    <row r="313" spans="1:19" ht="14.4" x14ac:dyDescent="0.3">
      <c r="A313" s="43" t="s">
        <v>27</v>
      </c>
      <c r="B313" s="81" t="s">
        <v>651</v>
      </c>
      <c r="C313" s="78">
        <v>41364</v>
      </c>
      <c r="D313" s="46">
        <v>1269414</v>
      </c>
      <c r="E313" s="46">
        <v>194135</v>
      </c>
      <c r="F313" s="46">
        <v>125000</v>
      </c>
      <c r="G313" s="46">
        <v>1075279</v>
      </c>
      <c r="H313" s="46">
        <v>328492</v>
      </c>
      <c r="I313" s="46">
        <v>40061</v>
      </c>
      <c r="J313" s="73">
        <v>0.32</v>
      </c>
      <c r="K313" s="73">
        <v>0.18</v>
      </c>
      <c r="L313" s="73">
        <v>12.2</v>
      </c>
      <c r="M313" s="73">
        <v>20.36</v>
      </c>
      <c r="N313" s="73">
        <v>18.559999999999999</v>
      </c>
      <c r="O313" s="73">
        <v>1.84</v>
      </c>
      <c r="P313" s="17">
        <v>1.1499999999999999</v>
      </c>
      <c r="S313" t="str">
        <f t="shared" si="4"/>
        <v>AHC</v>
      </c>
    </row>
    <row r="314" spans="1:19" ht="14.4" x14ac:dyDescent="0.3">
      <c r="A314" s="38" t="s">
        <v>57</v>
      </c>
      <c r="B314" s="74" t="s">
        <v>651</v>
      </c>
      <c r="C314" s="77">
        <v>41364</v>
      </c>
      <c r="D314" s="41">
        <v>8163078</v>
      </c>
      <c r="E314" s="41">
        <v>3887620</v>
      </c>
      <c r="F314" s="41">
        <v>1994998</v>
      </c>
      <c r="G314" s="41">
        <v>3818261</v>
      </c>
      <c r="H314" s="41">
        <v>1147914</v>
      </c>
      <c r="I314" s="41">
        <v>177922</v>
      </c>
      <c r="J314" s="72">
        <v>0.09</v>
      </c>
      <c r="K314" s="72">
        <v>1.02</v>
      </c>
      <c r="L314" s="72">
        <v>15.5</v>
      </c>
      <c r="M314" s="72">
        <v>17.86</v>
      </c>
      <c r="N314" s="72">
        <v>23.79</v>
      </c>
      <c r="O314" s="72">
        <v>0.9</v>
      </c>
      <c r="P314" s="42">
        <v>0.63</v>
      </c>
      <c r="S314" t="str">
        <f t="shared" si="4"/>
        <v>BCH</v>
      </c>
    </row>
    <row r="315" spans="1:19" ht="14.4" x14ac:dyDescent="0.3">
      <c r="A315" s="43" t="s">
        <v>63</v>
      </c>
      <c r="B315" s="81" t="s">
        <v>651</v>
      </c>
      <c r="C315" s="78">
        <v>41364</v>
      </c>
      <c r="D315" s="46">
        <v>71267475</v>
      </c>
      <c r="E315" s="46">
        <v>30669758</v>
      </c>
      <c r="F315" s="46">
        <v>1545459</v>
      </c>
      <c r="G315" s="46">
        <v>39054689</v>
      </c>
      <c r="H315" s="46">
        <v>12770254</v>
      </c>
      <c r="I315" s="46">
        <v>1948318</v>
      </c>
      <c r="J315" s="73">
        <v>1.26</v>
      </c>
      <c r="K315" s="73">
        <v>0.79</v>
      </c>
      <c r="L315" s="73">
        <v>15.26</v>
      </c>
      <c r="M315" s="73">
        <v>14.01</v>
      </c>
      <c r="N315" s="73">
        <v>18.260000000000002</v>
      </c>
      <c r="O315" s="73">
        <v>1.49</v>
      </c>
      <c r="P315" s="17">
        <v>0.73</v>
      </c>
      <c r="S315" t="str">
        <f t="shared" si="4"/>
        <v>BGH</v>
      </c>
    </row>
    <row r="316" spans="1:19" ht="14.4" x14ac:dyDescent="0.3">
      <c r="A316" s="38" t="s">
        <v>64</v>
      </c>
      <c r="B316" s="74" t="s">
        <v>651</v>
      </c>
      <c r="C316" s="77">
        <v>41364</v>
      </c>
      <c r="D316" s="41">
        <v>16746900</v>
      </c>
      <c r="E316" s="41">
        <v>7631065</v>
      </c>
      <c r="F316" s="41">
        <v>730052</v>
      </c>
      <c r="G316" s="41">
        <v>9115835</v>
      </c>
      <c r="H316" s="41">
        <v>3565686</v>
      </c>
      <c r="I316" s="41">
        <v>613020</v>
      </c>
      <c r="J316" s="72">
        <v>0.84</v>
      </c>
      <c r="K316" s="72">
        <v>0.84</v>
      </c>
      <c r="L316" s="72">
        <v>17.190000000000001</v>
      </c>
      <c r="M316" s="72">
        <v>23.09</v>
      </c>
      <c r="N316" s="72">
        <v>32.85</v>
      </c>
      <c r="O316" s="72">
        <v>2.06</v>
      </c>
      <c r="P316" s="42">
        <v>0.92</v>
      </c>
      <c r="S316" t="str">
        <f t="shared" si="4"/>
        <v>BH</v>
      </c>
    </row>
    <row r="317" spans="1:19" ht="14.4" x14ac:dyDescent="0.3">
      <c r="A317" s="43" t="s">
        <v>267</v>
      </c>
      <c r="B317" s="81" t="s">
        <v>651</v>
      </c>
      <c r="C317" s="78">
        <v>41364</v>
      </c>
      <c r="D317" s="46">
        <v>420701.17</v>
      </c>
      <c r="E317" s="46">
        <v>127029.14</v>
      </c>
      <c r="F317" s="46">
        <v>100000</v>
      </c>
      <c r="G317" s="46">
        <v>293672.03000000003</v>
      </c>
      <c r="H317" s="46">
        <v>59980.68</v>
      </c>
      <c r="I317" s="46">
        <v>1324.63</v>
      </c>
      <c r="J317" s="73">
        <v>0.13</v>
      </c>
      <c r="K317" s="73">
        <v>0.43</v>
      </c>
      <c r="L317" s="73">
        <v>2.21</v>
      </c>
      <c r="M317" s="73">
        <v>4.22</v>
      </c>
      <c r="N317" s="73">
        <v>3.13</v>
      </c>
      <c r="O317" s="73">
        <v>0.72</v>
      </c>
      <c r="P317" s="17">
        <v>0.64</v>
      </c>
      <c r="S317" t="str">
        <f t="shared" si="4"/>
        <v>NEW</v>
      </c>
    </row>
    <row r="318" spans="1:19" ht="14.4" x14ac:dyDescent="0.3">
      <c r="A318" s="38" t="s">
        <v>274</v>
      </c>
      <c r="B318" s="74" t="s">
        <v>651</v>
      </c>
      <c r="C318" s="77">
        <v>41364</v>
      </c>
      <c r="D318" s="41">
        <v>1853980</v>
      </c>
      <c r="E318" s="41">
        <v>748770</v>
      </c>
      <c r="F318" s="41">
        <v>160000</v>
      </c>
      <c r="G318" s="41">
        <v>1105210</v>
      </c>
      <c r="H318" s="41">
        <v>438759</v>
      </c>
      <c r="I318" s="41">
        <v>66321</v>
      </c>
      <c r="J318" s="72">
        <v>0.41</v>
      </c>
      <c r="K318" s="72">
        <v>0.68</v>
      </c>
      <c r="L318" s="72">
        <v>15.12</v>
      </c>
      <c r="M318" s="72">
        <v>20.55</v>
      </c>
      <c r="N318" s="72">
        <v>24.02</v>
      </c>
      <c r="O318" s="72">
        <v>1.56</v>
      </c>
      <c r="P318" s="42">
        <v>1.1200000000000001</v>
      </c>
      <c r="S318" t="str">
        <f t="shared" si="4"/>
        <v>NTV</v>
      </c>
    </row>
    <row r="319" spans="1:19" ht="14.4" x14ac:dyDescent="0.3">
      <c r="A319" s="43" t="s">
        <v>322</v>
      </c>
      <c r="B319" s="81" t="s">
        <v>651</v>
      </c>
      <c r="C319" s="78">
        <v>41364</v>
      </c>
      <c r="D319" s="46">
        <v>8593158.7799999993</v>
      </c>
      <c r="E319" s="46">
        <v>3014223.94</v>
      </c>
      <c r="F319" s="46">
        <v>120000</v>
      </c>
      <c r="G319" s="46">
        <v>5498365.3799999999</v>
      </c>
      <c r="H319" s="46">
        <v>996145.86</v>
      </c>
      <c r="I319" s="46">
        <v>341177.2</v>
      </c>
      <c r="J319" s="73">
        <v>28.43</v>
      </c>
      <c r="K319" s="73">
        <v>0.55000000000000004</v>
      </c>
      <c r="L319" s="73">
        <v>34.25</v>
      </c>
      <c r="M319" s="73">
        <v>22.34</v>
      </c>
      <c r="N319" s="73">
        <v>28.26</v>
      </c>
      <c r="O319" s="73">
        <v>2.4</v>
      </c>
      <c r="P319" s="17">
        <v>0.54</v>
      </c>
      <c r="S319" t="str">
        <f t="shared" si="4"/>
        <v>RAM</v>
      </c>
    </row>
    <row r="320" spans="1:19" ht="14.4" x14ac:dyDescent="0.3">
      <c r="A320" s="38" t="s">
        <v>370</v>
      </c>
      <c r="B320" s="74" t="s">
        <v>651</v>
      </c>
      <c r="C320" s="77">
        <v>41364</v>
      </c>
      <c r="D320" s="41">
        <v>1897326.92</v>
      </c>
      <c r="E320" s="41">
        <v>595301.96</v>
      </c>
      <c r="F320" s="41">
        <v>650000</v>
      </c>
      <c r="G320" s="41">
        <v>1302024.96</v>
      </c>
      <c r="H320" s="41">
        <v>395664.56</v>
      </c>
      <c r="I320" s="41">
        <v>31795.39</v>
      </c>
      <c r="J320" s="72">
        <v>0.33</v>
      </c>
      <c r="K320" s="72">
        <v>0.46</v>
      </c>
      <c r="L320" s="72">
        <v>8.0399999999999991</v>
      </c>
      <c r="M320" s="72">
        <v>10.130000000000001</v>
      </c>
      <c r="N320" s="72">
        <v>10.210000000000001</v>
      </c>
      <c r="O320" s="72">
        <v>1.1499999999999999</v>
      </c>
      <c r="P320" s="42">
        <v>0.9</v>
      </c>
      <c r="S320" t="str">
        <f t="shared" si="4"/>
        <v>SKR</v>
      </c>
    </row>
    <row r="321" spans="1:19" ht="14.4" x14ac:dyDescent="0.3">
      <c r="A321" s="43" t="s">
        <v>405</v>
      </c>
      <c r="B321" s="81" t="s">
        <v>651</v>
      </c>
      <c r="C321" s="78">
        <v>41364</v>
      </c>
      <c r="D321" s="46">
        <v>7376014</v>
      </c>
      <c r="E321" s="46">
        <v>2012718</v>
      </c>
      <c r="F321" s="46">
        <v>1000000</v>
      </c>
      <c r="G321" s="46">
        <v>4996823</v>
      </c>
      <c r="H321" s="46">
        <v>2120288</v>
      </c>
      <c r="I321" s="46">
        <v>283811</v>
      </c>
      <c r="J321" s="73">
        <v>2.84</v>
      </c>
      <c r="K321" s="73">
        <v>0.4</v>
      </c>
      <c r="L321" s="73">
        <v>13.39</v>
      </c>
      <c r="M321" s="73">
        <v>20.47</v>
      </c>
      <c r="N321" s="73">
        <v>21.12</v>
      </c>
      <c r="O321" s="73">
        <v>1.73</v>
      </c>
      <c r="P321" s="17">
        <v>1.19</v>
      </c>
      <c r="S321" t="str">
        <f t="shared" si="4"/>
        <v>SVH</v>
      </c>
    </row>
    <row r="322" spans="1:19" ht="14.4" x14ac:dyDescent="0.3">
      <c r="A322" s="38" t="s">
        <v>511</v>
      </c>
      <c r="B322" s="74" t="s">
        <v>651</v>
      </c>
      <c r="C322" s="77">
        <v>41364</v>
      </c>
      <c r="D322" s="41">
        <v>1120576</v>
      </c>
      <c r="E322" s="41">
        <v>356483</v>
      </c>
      <c r="F322" s="41">
        <v>535000</v>
      </c>
      <c r="G322" s="41">
        <v>747831</v>
      </c>
      <c r="H322" s="41">
        <v>270212</v>
      </c>
      <c r="I322" s="41">
        <v>16332</v>
      </c>
      <c r="J322" s="72">
        <v>0.03</v>
      </c>
      <c r="K322" s="72">
        <v>0.48</v>
      </c>
      <c r="L322" s="72">
        <v>6.04</v>
      </c>
      <c r="M322" s="72">
        <v>4.34</v>
      </c>
      <c r="N322" s="72">
        <v>3.44</v>
      </c>
      <c r="O322" s="72">
        <v>1.59</v>
      </c>
      <c r="P322" s="42">
        <v>0.96</v>
      </c>
      <c r="S322" t="str">
        <f t="shared" ref="S322:S385" si="5">TRIM(SUBSTITUTE(A322,CHAR(42),""))</f>
        <v>VIH</v>
      </c>
    </row>
    <row r="323" spans="1:19" ht="14.4" customHeight="1" x14ac:dyDescent="0.3">
      <c r="A323" s="95" t="s">
        <v>598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7"/>
      <c r="S323" t="str">
        <f t="shared" si="5"/>
        <v>--  Media &amp; Publishing</v>
      </c>
    </row>
    <row r="324" spans="1:19" ht="14.4" x14ac:dyDescent="0.3">
      <c r="A324" s="38" t="s">
        <v>566</v>
      </c>
      <c r="B324" s="74" t="s">
        <v>651</v>
      </c>
      <c r="C324" s="77">
        <v>41364</v>
      </c>
      <c r="D324" s="41">
        <v>2567927</v>
      </c>
      <c r="E324" s="41">
        <v>507278</v>
      </c>
      <c r="F324" s="41">
        <v>200000</v>
      </c>
      <c r="G324" s="41">
        <v>2060649</v>
      </c>
      <c r="H324" s="41">
        <v>431114</v>
      </c>
      <c r="I324" s="41">
        <v>47037</v>
      </c>
      <c r="J324" s="72">
        <v>0.24</v>
      </c>
      <c r="K324" s="72">
        <v>0.25</v>
      </c>
      <c r="L324" s="72">
        <v>10.91</v>
      </c>
      <c r="M324" s="72">
        <v>18.73</v>
      </c>
      <c r="N324" s="72">
        <v>18.059999999999999</v>
      </c>
      <c r="O324" s="72">
        <v>2.62</v>
      </c>
      <c r="P324" s="42">
        <v>0.89</v>
      </c>
      <c r="S324" t="str">
        <f t="shared" si="5"/>
        <v>AMARIN</v>
      </c>
    </row>
    <row r="325" spans="1:19" ht="14.4" x14ac:dyDescent="0.3">
      <c r="A325" s="43" t="s">
        <v>43</v>
      </c>
      <c r="B325" s="81" t="s">
        <v>651</v>
      </c>
      <c r="C325" s="78">
        <v>41364</v>
      </c>
      <c r="D325" s="46">
        <v>1249587.23</v>
      </c>
      <c r="E325" s="46">
        <v>288841.49</v>
      </c>
      <c r="F325" s="46">
        <v>898922.84</v>
      </c>
      <c r="G325" s="46">
        <v>956105.86</v>
      </c>
      <c r="H325" s="46">
        <v>125975.87</v>
      </c>
      <c r="I325" s="46">
        <v>34538.28</v>
      </c>
      <c r="J325" s="73">
        <v>0.02</v>
      </c>
      <c r="K325" s="73">
        <v>0.3</v>
      </c>
      <c r="L325" s="73">
        <v>27.42</v>
      </c>
      <c r="M325" s="73">
        <v>6.44</v>
      </c>
      <c r="N325" s="73">
        <v>6.09</v>
      </c>
      <c r="O325" s="73">
        <v>1.51</v>
      </c>
      <c r="P325" s="17">
        <v>0.41</v>
      </c>
      <c r="S325" t="str">
        <f t="shared" si="5"/>
        <v>AQUA</v>
      </c>
    </row>
    <row r="326" spans="1:19" ht="14.4" x14ac:dyDescent="0.3">
      <c r="A326" s="38" t="s">
        <v>44</v>
      </c>
      <c r="B326" s="74" t="s">
        <v>651</v>
      </c>
      <c r="C326" s="77">
        <v>41364</v>
      </c>
      <c r="D326" s="41">
        <v>1996323</v>
      </c>
      <c r="E326" s="41">
        <v>561874</v>
      </c>
      <c r="F326" s="41">
        <v>307408</v>
      </c>
      <c r="G326" s="41">
        <v>1330588</v>
      </c>
      <c r="H326" s="41">
        <v>469134</v>
      </c>
      <c r="I326" s="41">
        <v>51847</v>
      </c>
      <c r="J326" s="72">
        <v>0.17</v>
      </c>
      <c r="K326" s="72">
        <v>0.42</v>
      </c>
      <c r="L326" s="72">
        <v>11.05</v>
      </c>
      <c r="M326" s="72">
        <v>18.88</v>
      </c>
      <c r="N326" s="72">
        <v>20.81</v>
      </c>
      <c r="O326" s="72">
        <v>14.93</v>
      </c>
      <c r="P326" s="42">
        <v>1.07</v>
      </c>
      <c r="S326" t="str">
        <f t="shared" si="5"/>
        <v>AS</v>
      </c>
    </row>
    <row r="327" spans="1:19" ht="14.4" x14ac:dyDescent="0.3">
      <c r="A327" s="43" t="s">
        <v>60</v>
      </c>
      <c r="B327" s="81" t="s">
        <v>651</v>
      </c>
      <c r="C327" s="78">
        <v>41364</v>
      </c>
      <c r="D327" s="46">
        <v>12847272</v>
      </c>
      <c r="E327" s="46">
        <v>5600807</v>
      </c>
      <c r="F327" s="46">
        <v>2000000</v>
      </c>
      <c r="G327" s="46">
        <v>6985223</v>
      </c>
      <c r="H327" s="46">
        <v>3885852</v>
      </c>
      <c r="I327" s="46">
        <v>1381119</v>
      </c>
      <c r="J327" s="73">
        <v>0.69</v>
      </c>
      <c r="K327" s="73">
        <v>0.8</v>
      </c>
      <c r="L327" s="73">
        <v>35.54</v>
      </c>
      <c r="M327" s="73">
        <v>55.28</v>
      </c>
      <c r="N327" s="73">
        <v>75.709999999999994</v>
      </c>
      <c r="O327" s="73">
        <v>12.25</v>
      </c>
      <c r="P327" s="17">
        <v>1.28</v>
      </c>
      <c r="S327" t="str">
        <f t="shared" si="5"/>
        <v>BEC</v>
      </c>
    </row>
    <row r="328" spans="1:19" ht="14.4" x14ac:dyDescent="0.3">
      <c r="A328" s="38" t="s">
        <v>135</v>
      </c>
      <c r="B328" s="74" t="s">
        <v>651</v>
      </c>
      <c r="C328" s="77">
        <v>41364</v>
      </c>
      <c r="D328" s="41">
        <v>1859430.3999999999</v>
      </c>
      <c r="E328" s="41">
        <v>1050118.28</v>
      </c>
      <c r="F328" s="41">
        <v>515453.28</v>
      </c>
      <c r="G328" s="41">
        <v>719200.04</v>
      </c>
      <c r="H328" s="41">
        <v>226256.4</v>
      </c>
      <c r="I328" s="41">
        <v>47065.120000000003</v>
      </c>
      <c r="J328" s="72">
        <v>0.09</v>
      </c>
      <c r="K328" s="72">
        <v>1.46</v>
      </c>
      <c r="L328" s="72">
        <v>20.8</v>
      </c>
      <c r="M328" s="72">
        <v>9.98</v>
      </c>
      <c r="N328" s="72">
        <v>13.06</v>
      </c>
      <c r="O328" s="72">
        <v>1.03</v>
      </c>
      <c r="P328" s="42">
        <v>0.54</v>
      </c>
      <c r="S328" t="str">
        <f t="shared" si="5"/>
        <v>EPCO</v>
      </c>
    </row>
    <row r="329" spans="1:19" ht="14.4" x14ac:dyDescent="0.3">
      <c r="A329" s="43" t="s">
        <v>142</v>
      </c>
      <c r="B329" s="81" t="s">
        <v>651</v>
      </c>
      <c r="C329" s="78">
        <v>41364</v>
      </c>
      <c r="D329" s="46">
        <v>1259511</v>
      </c>
      <c r="E329" s="46">
        <v>351614</v>
      </c>
      <c r="F329" s="46">
        <v>75000</v>
      </c>
      <c r="G329" s="46">
        <v>884950</v>
      </c>
      <c r="H329" s="46">
        <v>162752</v>
      </c>
      <c r="I329" s="46">
        <v>19564</v>
      </c>
      <c r="J329" s="73">
        <v>2.61</v>
      </c>
      <c r="K329" s="73">
        <v>0.4</v>
      </c>
      <c r="L329" s="73">
        <v>12.02</v>
      </c>
      <c r="M329" s="73">
        <v>13.09</v>
      </c>
      <c r="N329" s="73">
        <v>14.14</v>
      </c>
      <c r="O329" s="73">
        <v>4.1399999999999997</v>
      </c>
      <c r="P329" s="17">
        <v>0.68</v>
      </c>
      <c r="S329" t="str">
        <f t="shared" si="5"/>
        <v>FE</v>
      </c>
    </row>
    <row r="330" spans="1:19" ht="14.4" x14ac:dyDescent="0.3">
      <c r="A330" s="38" t="s">
        <v>217</v>
      </c>
      <c r="B330" s="74" t="s">
        <v>651</v>
      </c>
      <c r="C330" s="77">
        <v>41364</v>
      </c>
      <c r="D330" s="41">
        <v>337297</v>
      </c>
      <c r="E330" s="41">
        <v>120481</v>
      </c>
      <c r="F330" s="41">
        <v>291373</v>
      </c>
      <c r="G330" s="41">
        <v>222885</v>
      </c>
      <c r="H330" s="41">
        <v>74533</v>
      </c>
      <c r="I330" s="41">
        <v>10529</v>
      </c>
      <c r="J330" s="72">
        <v>0</v>
      </c>
      <c r="K330" s="72">
        <v>0.54</v>
      </c>
      <c r="L330" s="72">
        <v>14.13</v>
      </c>
      <c r="M330" s="72">
        <v>15</v>
      </c>
      <c r="N330" s="72">
        <v>28.57</v>
      </c>
      <c r="O330" s="72">
        <v>3.51</v>
      </c>
      <c r="P330" s="42">
        <v>1.1000000000000001</v>
      </c>
      <c r="S330" t="str">
        <f t="shared" si="5"/>
        <v>LIVE</v>
      </c>
    </row>
    <row r="331" spans="1:19" ht="14.4" x14ac:dyDescent="0.3">
      <c r="A331" s="43" t="s">
        <v>228</v>
      </c>
      <c r="B331" s="81" t="s">
        <v>651</v>
      </c>
      <c r="C331" s="78">
        <v>41364</v>
      </c>
      <c r="D331" s="46">
        <v>11658505</v>
      </c>
      <c r="E331" s="46">
        <v>5388385</v>
      </c>
      <c r="F331" s="46">
        <v>887576</v>
      </c>
      <c r="G331" s="46">
        <v>6187982</v>
      </c>
      <c r="H331" s="46">
        <v>1898065</v>
      </c>
      <c r="I331" s="46">
        <v>300697</v>
      </c>
      <c r="J331" s="73">
        <v>0.34</v>
      </c>
      <c r="K331" s="73">
        <v>0.87</v>
      </c>
      <c r="L331" s="73">
        <v>15.84</v>
      </c>
      <c r="M331" s="73">
        <v>10.82</v>
      </c>
      <c r="N331" s="73">
        <v>14.23</v>
      </c>
      <c r="O331" s="73">
        <v>1.42</v>
      </c>
      <c r="P331" s="17">
        <v>0.66</v>
      </c>
      <c r="S331" t="str">
        <f t="shared" si="5"/>
        <v>MAJOR</v>
      </c>
    </row>
    <row r="332" spans="1:19" ht="14.4" x14ac:dyDescent="0.3">
      <c r="A332" s="38" t="s">
        <v>232</v>
      </c>
      <c r="B332" s="74" t="s">
        <v>651</v>
      </c>
      <c r="C332" s="77">
        <v>41364</v>
      </c>
      <c r="D332" s="41">
        <v>590423</v>
      </c>
      <c r="E332" s="41">
        <v>87829</v>
      </c>
      <c r="F332" s="41">
        <v>259144</v>
      </c>
      <c r="G332" s="41">
        <v>501315</v>
      </c>
      <c r="H332" s="41">
        <v>175045</v>
      </c>
      <c r="I332" s="41">
        <v>19385</v>
      </c>
      <c r="J332" s="72">
        <v>7.0000000000000007E-2</v>
      </c>
      <c r="K332" s="72">
        <v>0.18</v>
      </c>
      <c r="L332" s="72">
        <v>11.07</v>
      </c>
      <c r="M332" s="72">
        <v>13.72</v>
      </c>
      <c r="N332" s="72">
        <v>12.54</v>
      </c>
      <c r="O332" s="72">
        <v>3.19</v>
      </c>
      <c r="P332" s="42">
        <v>1.0900000000000001</v>
      </c>
      <c r="S332" t="str">
        <f t="shared" si="5"/>
        <v>MATCH</v>
      </c>
    </row>
    <row r="333" spans="1:19" ht="14.4" x14ac:dyDescent="0.3">
      <c r="A333" s="43" t="s">
        <v>233</v>
      </c>
      <c r="B333" s="81" t="s">
        <v>651</v>
      </c>
      <c r="C333" s="78">
        <v>41364</v>
      </c>
      <c r="D333" s="46">
        <v>2139503</v>
      </c>
      <c r="E333" s="46">
        <v>464584</v>
      </c>
      <c r="F333" s="46">
        <v>185349</v>
      </c>
      <c r="G333" s="46">
        <v>1674919</v>
      </c>
      <c r="H333" s="46">
        <v>327047</v>
      </c>
      <c r="I333" s="46">
        <v>-16848</v>
      </c>
      <c r="J333" s="73">
        <v>-0.09</v>
      </c>
      <c r="K333" s="73">
        <v>0.28000000000000003</v>
      </c>
      <c r="L333" s="73">
        <v>-5.15</v>
      </c>
      <c r="M333" s="73">
        <v>4.4800000000000004</v>
      </c>
      <c r="N333" s="73">
        <v>3.29</v>
      </c>
      <c r="O333" s="73">
        <v>1.86</v>
      </c>
      <c r="P333" s="17">
        <v>0.69</v>
      </c>
      <c r="S333" t="str">
        <f t="shared" si="5"/>
        <v>MATI</v>
      </c>
    </row>
    <row r="334" spans="1:19" ht="14.4" x14ac:dyDescent="0.3">
      <c r="A334" s="38" t="s">
        <v>237</v>
      </c>
      <c r="B334" s="74" t="s">
        <v>651</v>
      </c>
      <c r="C334" s="77">
        <v>41364</v>
      </c>
      <c r="D334" s="41">
        <v>11449365.1</v>
      </c>
      <c r="E334" s="41">
        <v>3062270.8</v>
      </c>
      <c r="F334" s="41">
        <v>3435496.05</v>
      </c>
      <c r="G334" s="41">
        <v>8327222.1399999997</v>
      </c>
      <c r="H334" s="41">
        <v>1388730.02</v>
      </c>
      <c r="I334" s="41">
        <v>374801.1</v>
      </c>
      <c r="J334" s="72">
        <v>0.55000000000000004</v>
      </c>
      <c r="K334" s="72">
        <v>0.37</v>
      </c>
      <c r="L334" s="72">
        <v>26.99</v>
      </c>
      <c r="M334" s="72">
        <v>21.03</v>
      </c>
      <c r="N334" s="72">
        <v>21.86</v>
      </c>
      <c r="O334" s="72">
        <v>2.08</v>
      </c>
      <c r="P334" s="42">
        <v>0.54</v>
      </c>
      <c r="S334" t="str">
        <f t="shared" si="5"/>
        <v>MCOT</v>
      </c>
    </row>
    <row r="335" spans="1:19" ht="14.4" x14ac:dyDescent="0.3">
      <c r="A335" s="43" t="s">
        <v>632</v>
      </c>
      <c r="B335" s="81" t="s">
        <v>651</v>
      </c>
      <c r="C335" s="78">
        <v>41364</v>
      </c>
      <c r="D335" s="46">
        <v>718056.82</v>
      </c>
      <c r="E335" s="46">
        <v>215172.55</v>
      </c>
      <c r="F335" s="46">
        <v>877751.18</v>
      </c>
      <c r="G335" s="46">
        <v>193532.99</v>
      </c>
      <c r="H335" s="46">
        <v>198000.62</v>
      </c>
      <c r="I335" s="46">
        <v>67829.48</v>
      </c>
      <c r="J335" s="73">
        <v>0.1</v>
      </c>
      <c r="K335" s="73">
        <v>1.1100000000000001</v>
      </c>
      <c r="L335" s="73">
        <v>34.26</v>
      </c>
      <c r="M335" s="73">
        <v>14.58</v>
      </c>
      <c r="N335" s="73" t="s">
        <v>21</v>
      </c>
      <c r="O335" s="73">
        <v>12.94</v>
      </c>
      <c r="P335" s="17">
        <v>1.1399999999999999</v>
      </c>
      <c r="S335" t="str">
        <f t="shared" si="5"/>
        <v>MPG</v>
      </c>
    </row>
    <row r="336" spans="1:19" ht="14.4" x14ac:dyDescent="0.3">
      <c r="A336" s="38" t="s">
        <v>259</v>
      </c>
      <c r="B336" s="74" t="s">
        <v>651</v>
      </c>
      <c r="C336" s="77">
        <v>41364</v>
      </c>
      <c r="D336" s="41">
        <v>1301000</v>
      </c>
      <c r="E336" s="41">
        <v>969046</v>
      </c>
      <c r="F336" s="41">
        <v>641250</v>
      </c>
      <c r="G336" s="41">
        <v>331944</v>
      </c>
      <c r="H336" s="41">
        <v>242669</v>
      </c>
      <c r="I336" s="41">
        <v>1132</v>
      </c>
      <c r="J336" s="72">
        <v>0</v>
      </c>
      <c r="K336" s="72">
        <v>2.92</v>
      </c>
      <c r="L336" s="72">
        <v>0.47</v>
      </c>
      <c r="M336" s="72">
        <v>-20.41</v>
      </c>
      <c r="N336" s="72">
        <v>-63.37</v>
      </c>
      <c r="O336" s="72">
        <v>53.19</v>
      </c>
      <c r="P336" s="42">
        <v>0.66</v>
      </c>
      <c r="S336" t="str">
        <f t="shared" si="5"/>
        <v>MPIC</v>
      </c>
    </row>
    <row r="337" spans="1:19" ht="14.4" x14ac:dyDescent="0.3">
      <c r="A337" s="43" t="s">
        <v>270</v>
      </c>
      <c r="B337" s="81" t="s">
        <v>651</v>
      </c>
      <c r="C337" s="78">
        <v>41364</v>
      </c>
      <c r="D337" s="46">
        <v>4118304</v>
      </c>
      <c r="E337" s="46">
        <v>2362644</v>
      </c>
      <c r="F337" s="46">
        <v>873302</v>
      </c>
      <c r="G337" s="46">
        <v>1466052</v>
      </c>
      <c r="H337" s="46">
        <v>777876</v>
      </c>
      <c r="I337" s="46">
        <v>73979</v>
      </c>
      <c r="J337" s="73">
        <v>0.04</v>
      </c>
      <c r="K337" s="73">
        <v>1.61</v>
      </c>
      <c r="L337" s="73">
        <v>9.51</v>
      </c>
      <c r="M337" s="73">
        <v>10.4</v>
      </c>
      <c r="N337" s="73">
        <v>17.43</v>
      </c>
      <c r="O337" s="73">
        <v>1.59</v>
      </c>
      <c r="P337" s="17">
        <v>0.77</v>
      </c>
      <c r="S337" t="str">
        <f t="shared" si="5"/>
        <v>NMG</v>
      </c>
    </row>
    <row r="338" spans="1:19" ht="14.4" x14ac:dyDescent="0.3">
      <c r="A338" s="38" t="s">
        <v>283</v>
      </c>
      <c r="B338" s="74" t="s">
        <v>651</v>
      </c>
      <c r="C338" s="77">
        <v>41364</v>
      </c>
      <c r="D338" s="41">
        <v>1273849</v>
      </c>
      <c r="E338" s="41">
        <v>411552</v>
      </c>
      <c r="F338" s="41">
        <v>60000</v>
      </c>
      <c r="G338" s="41">
        <v>860800</v>
      </c>
      <c r="H338" s="41">
        <v>128946</v>
      </c>
      <c r="I338" s="41">
        <v>18301</v>
      </c>
      <c r="J338" s="72">
        <v>0.3</v>
      </c>
      <c r="K338" s="72">
        <v>0.48</v>
      </c>
      <c r="L338" s="72">
        <v>14.19</v>
      </c>
      <c r="M338" s="72">
        <v>10.34</v>
      </c>
      <c r="N338" s="72">
        <v>11.73</v>
      </c>
      <c r="O338" s="72">
        <v>5.94</v>
      </c>
      <c r="P338" s="42">
        <v>0.48</v>
      </c>
      <c r="S338" t="str">
        <f t="shared" si="5"/>
        <v>P-FCB</v>
      </c>
    </row>
    <row r="339" spans="1:19" ht="14.4" x14ac:dyDescent="0.3">
      <c r="A339" s="43" t="s">
        <v>301</v>
      </c>
      <c r="B339" s="81" t="s">
        <v>651</v>
      </c>
      <c r="C339" s="78">
        <v>41364</v>
      </c>
      <c r="D339" s="46">
        <v>1937716</v>
      </c>
      <c r="E339" s="46">
        <v>1069640</v>
      </c>
      <c r="F339" s="46">
        <v>500000</v>
      </c>
      <c r="G339" s="46">
        <v>865836</v>
      </c>
      <c r="H339" s="46">
        <v>592123</v>
      </c>
      <c r="I339" s="46">
        <v>27754</v>
      </c>
      <c r="J339" s="73">
        <v>0.06</v>
      </c>
      <c r="K339" s="73">
        <v>1.24</v>
      </c>
      <c r="L339" s="73">
        <v>4.6900000000000004</v>
      </c>
      <c r="M339" s="73">
        <v>11.48</v>
      </c>
      <c r="N339" s="73">
        <v>17.940000000000001</v>
      </c>
      <c r="O339" s="73">
        <v>2.76</v>
      </c>
      <c r="P339" s="17">
        <v>1.28</v>
      </c>
      <c r="S339" t="str">
        <f t="shared" si="5"/>
        <v>POST</v>
      </c>
    </row>
    <row r="340" spans="1:19" ht="14.4" x14ac:dyDescent="0.3">
      <c r="A340" s="38" t="s">
        <v>334</v>
      </c>
      <c r="B340" s="74" t="s">
        <v>651</v>
      </c>
      <c r="C340" s="77">
        <v>41364</v>
      </c>
      <c r="D340" s="41">
        <v>2432350</v>
      </c>
      <c r="E340" s="41">
        <v>1063400</v>
      </c>
      <c r="F340" s="41">
        <v>891758</v>
      </c>
      <c r="G340" s="41">
        <v>1364275</v>
      </c>
      <c r="H340" s="41">
        <v>722526</v>
      </c>
      <c r="I340" s="41">
        <v>68044</v>
      </c>
      <c r="J340" s="72">
        <v>0.08</v>
      </c>
      <c r="K340" s="72">
        <v>0.78</v>
      </c>
      <c r="L340" s="72">
        <v>9.42</v>
      </c>
      <c r="M340" s="72">
        <v>20.010000000000002</v>
      </c>
      <c r="N340" s="72">
        <v>22.74</v>
      </c>
      <c r="O340" s="72">
        <v>15.18</v>
      </c>
      <c r="P340" s="42">
        <v>1.4</v>
      </c>
      <c r="S340" t="str">
        <f t="shared" si="5"/>
        <v>RS</v>
      </c>
    </row>
    <row r="341" spans="1:19" ht="14.4" x14ac:dyDescent="0.3">
      <c r="A341" s="43" t="s">
        <v>354</v>
      </c>
      <c r="B341" s="81" t="s">
        <v>651</v>
      </c>
      <c r="C341" s="78">
        <v>41364</v>
      </c>
      <c r="D341" s="46">
        <v>2599425</v>
      </c>
      <c r="E341" s="46">
        <v>1636649</v>
      </c>
      <c r="F341" s="46">
        <v>356313</v>
      </c>
      <c r="G341" s="46">
        <v>903224</v>
      </c>
      <c r="H341" s="46">
        <v>1325658</v>
      </c>
      <c r="I341" s="46">
        <v>29869</v>
      </c>
      <c r="J341" s="73">
        <v>0.08</v>
      </c>
      <c r="K341" s="73">
        <v>1.81</v>
      </c>
      <c r="L341" s="73">
        <v>2.25</v>
      </c>
      <c r="M341" s="73">
        <v>8.82</v>
      </c>
      <c r="N341" s="73">
        <v>22.16</v>
      </c>
      <c r="O341" s="73">
        <v>5.0199999999999996</v>
      </c>
      <c r="P341" s="17">
        <v>2.23</v>
      </c>
      <c r="S341" t="str">
        <f t="shared" si="5"/>
        <v>SE-ED</v>
      </c>
    </row>
    <row r="342" spans="1:19" ht="14.4" x14ac:dyDescent="0.3">
      <c r="A342" s="38" t="s">
        <v>374</v>
      </c>
      <c r="B342" s="74" t="s">
        <v>651</v>
      </c>
      <c r="C342" s="77">
        <v>41364</v>
      </c>
      <c r="D342" s="41">
        <v>931897</v>
      </c>
      <c r="E342" s="41">
        <v>469750</v>
      </c>
      <c r="F342" s="41">
        <v>250766</v>
      </c>
      <c r="G342" s="41">
        <v>462147</v>
      </c>
      <c r="H342" s="41">
        <v>175871</v>
      </c>
      <c r="I342" s="41">
        <v>9683</v>
      </c>
      <c r="J342" s="72">
        <v>0.04</v>
      </c>
      <c r="K342" s="72">
        <v>1.02</v>
      </c>
      <c r="L342" s="72">
        <v>5.51</v>
      </c>
      <c r="M342" s="72">
        <v>5.2</v>
      </c>
      <c r="N342" s="72">
        <v>6.46</v>
      </c>
      <c r="O342" s="72">
        <v>4.5</v>
      </c>
      <c r="P342" s="42">
        <v>0.87</v>
      </c>
      <c r="S342" t="str">
        <f t="shared" si="5"/>
        <v>SMM</v>
      </c>
    </row>
    <row r="343" spans="1:19" ht="14.4" x14ac:dyDescent="0.3">
      <c r="A343" s="43" t="s">
        <v>412</v>
      </c>
      <c r="B343" s="81" t="s">
        <v>651</v>
      </c>
      <c r="C343" s="78">
        <v>41364</v>
      </c>
      <c r="D343" s="46">
        <v>919738</v>
      </c>
      <c r="E343" s="46">
        <v>239264</v>
      </c>
      <c r="F343" s="46">
        <v>110000</v>
      </c>
      <c r="G343" s="46">
        <v>666146</v>
      </c>
      <c r="H343" s="46">
        <v>289549</v>
      </c>
      <c r="I343" s="46">
        <v>33193</v>
      </c>
      <c r="J343" s="73">
        <v>3.02</v>
      </c>
      <c r="K343" s="73">
        <v>0.36</v>
      </c>
      <c r="L343" s="73">
        <v>11.46</v>
      </c>
      <c r="M343" s="73">
        <v>14.83</v>
      </c>
      <c r="N343" s="73">
        <v>15.78</v>
      </c>
      <c r="O343" s="73">
        <v>5.98</v>
      </c>
      <c r="P343" s="17">
        <v>1.1499999999999999</v>
      </c>
      <c r="S343" t="str">
        <f t="shared" si="5"/>
        <v>TBSP</v>
      </c>
    </row>
    <row r="344" spans="1:19" ht="14.4" x14ac:dyDescent="0.3">
      <c r="A344" s="38" t="s">
        <v>430</v>
      </c>
      <c r="B344" s="74" t="s">
        <v>651</v>
      </c>
      <c r="C344" s="77">
        <v>41364</v>
      </c>
      <c r="D344" s="41">
        <v>656597</v>
      </c>
      <c r="E344" s="41">
        <v>15066</v>
      </c>
      <c r="F344" s="41">
        <v>610000</v>
      </c>
      <c r="G344" s="41">
        <v>641531</v>
      </c>
      <c r="H344" s="41">
        <v>11470</v>
      </c>
      <c r="I344" s="72">
        <v>30</v>
      </c>
      <c r="J344" s="72">
        <v>0</v>
      </c>
      <c r="K344" s="72">
        <v>0.02</v>
      </c>
      <c r="L344" s="72">
        <v>0.26</v>
      </c>
      <c r="M344" s="72">
        <v>3.29</v>
      </c>
      <c r="N344" s="72">
        <v>2.56</v>
      </c>
      <c r="O344" s="72">
        <v>4.43</v>
      </c>
      <c r="P344" s="42">
        <v>0.13</v>
      </c>
      <c r="S344" t="str">
        <f t="shared" si="5"/>
        <v>TH</v>
      </c>
    </row>
    <row r="345" spans="1:19" ht="14.4" x14ac:dyDescent="0.3">
      <c r="A345" s="43" t="s">
        <v>445</v>
      </c>
      <c r="B345" s="81" t="s">
        <v>651</v>
      </c>
      <c r="C345" s="78">
        <v>41364</v>
      </c>
      <c r="D345" s="46">
        <v>2420388</v>
      </c>
      <c r="E345" s="46">
        <v>946187</v>
      </c>
      <c r="F345" s="46">
        <v>248077</v>
      </c>
      <c r="G345" s="46">
        <v>1474201</v>
      </c>
      <c r="H345" s="46">
        <v>308873</v>
      </c>
      <c r="I345" s="46">
        <v>74602</v>
      </c>
      <c r="J345" s="73">
        <v>0.3</v>
      </c>
      <c r="K345" s="73">
        <v>0.64</v>
      </c>
      <c r="L345" s="73">
        <v>24.15</v>
      </c>
      <c r="M345" s="73">
        <v>9.48</v>
      </c>
      <c r="N345" s="73">
        <v>17.02</v>
      </c>
      <c r="O345" s="73">
        <v>1.89</v>
      </c>
      <c r="P345" s="17">
        <v>0.59</v>
      </c>
      <c r="S345" t="str">
        <f t="shared" si="5"/>
        <v>TKS</v>
      </c>
    </row>
    <row r="346" spans="1:19" ht="14.4" x14ac:dyDescent="0.3">
      <c r="A346" s="38" t="s">
        <v>509</v>
      </c>
      <c r="B346" s="74" t="s">
        <v>651</v>
      </c>
      <c r="C346" s="77">
        <v>41364</v>
      </c>
      <c r="D346" s="41">
        <v>2573002.06</v>
      </c>
      <c r="E346" s="41">
        <v>758399.99</v>
      </c>
      <c r="F346" s="41">
        <v>300000</v>
      </c>
      <c r="G346" s="41">
        <v>1814602.07</v>
      </c>
      <c r="H346" s="41">
        <v>705238.69</v>
      </c>
      <c r="I346" s="41">
        <v>224342.78</v>
      </c>
      <c r="J346" s="72">
        <v>0.73</v>
      </c>
      <c r="K346" s="72">
        <v>0.42</v>
      </c>
      <c r="L346" s="72">
        <v>31.81</v>
      </c>
      <c r="M346" s="72">
        <v>71.03</v>
      </c>
      <c r="N346" s="72">
        <v>101.17</v>
      </c>
      <c r="O346" s="72">
        <v>8.82</v>
      </c>
      <c r="P346" s="42">
        <v>1.59</v>
      </c>
      <c r="S346" t="str">
        <f t="shared" si="5"/>
        <v>VGI</v>
      </c>
    </row>
    <row r="347" spans="1:19" ht="14.4" x14ac:dyDescent="0.3">
      <c r="A347" s="43" t="s">
        <v>515</v>
      </c>
      <c r="B347" s="81" t="s">
        <v>651</v>
      </c>
      <c r="C347" s="78">
        <v>41364</v>
      </c>
      <c r="D347" s="46">
        <v>535282.72</v>
      </c>
      <c r="E347" s="46">
        <v>52790</v>
      </c>
      <c r="F347" s="46">
        <v>324000</v>
      </c>
      <c r="G347" s="46">
        <v>482492.72</v>
      </c>
      <c r="H347" s="46">
        <v>123754.31</v>
      </c>
      <c r="I347" s="46">
        <v>27830.62</v>
      </c>
      <c r="J347" s="73">
        <v>0.86</v>
      </c>
      <c r="K347" s="73">
        <v>0.11</v>
      </c>
      <c r="L347" s="73">
        <v>22.49</v>
      </c>
      <c r="M347" s="73">
        <v>5.2</v>
      </c>
      <c r="N347" s="73">
        <v>5.19</v>
      </c>
      <c r="O347" s="73">
        <v>66.819999999999993</v>
      </c>
      <c r="P347" s="17">
        <v>0.55000000000000004</v>
      </c>
      <c r="S347" t="str">
        <f t="shared" si="5"/>
        <v>WAVE</v>
      </c>
    </row>
    <row r="348" spans="1:19" ht="14.4" x14ac:dyDescent="0.3">
      <c r="A348" s="38" t="s">
        <v>520</v>
      </c>
      <c r="B348" s="74" t="s">
        <v>651</v>
      </c>
      <c r="C348" s="77">
        <v>41364</v>
      </c>
      <c r="D348" s="41">
        <v>1852922</v>
      </c>
      <c r="E348" s="41">
        <v>406183</v>
      </c>
      <c r="F348" s="41">
        <v>257108</v>
      </c>
      <c r="G348" s="41">
        <v>1400726</v>
      </c>
      <c r="H348" s="41">
        <v>411298</v>
      </c>
      <c r="I348" s="41">
        <v>32940</v>
      </c>
      <c r="J348" s="72">
        <v>0.13</v>
      </c>
      <c r="K348" s="72">
        <v>0.28999999999999998</v>
      </c>
      <c r="L348" s="72">
        <v>8.01</v>
      </c>
      <c r="M348" s="72">
        <v>27.85</v>
      </c>
      <c r="N348" s="72">
        <v>26.65</v>
      </c>
      <c r="O348" s="72">
        <v>3.79</v>
      </c>
      <c r="P348" s="42">
        <v>1.21</v>
      </c>
      <c r="S348" t="str">
        <f t="shared" si="5"/>
        <v>WORK</v>
      </c>
    </row>
    <row r="349" spans="1:19" ht="14.4" customHeight="1" x14ac:dyDescent="0.3">
      <c r="A349" s="95" t="s">
        <v>599</v>
      </c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7"/>
      <c r="S349" t="str">
        <f t="shared" si="5"/>
        <v>--  Professional Services</v>
      </c>
    </row>
    <row r="350" spans="1:19" ht="14.4" x14ac:dyDescent="0.3">
      <c r="A350" s="38" t="s">
        <v>81</v>
      </c>
      <c r="B350" s="74" t="s">
        <v>651</v>
      </c>
      <c r="C350" s="77">
        <v>41364</v>
      </c>
      <c r="D350" s="41">
        <v>2176708</v>
      </c>
      <c r="E350" s="41">
        <v>630331</v>
      </c>
      <c r="F350" s="41">
        <v>714256</v>
      </c>
      <c r="G350" s="41">
        <v>1364857</v>
      </c>
      <c r="H350" s="41">
        <v>302795</v>
      </c>
      <c r="I350" s="41">
        <v>35204</v>
      </c>
      <c r="J350" s="72">
        <v>0.05</v>
      </c>
      <c r="K350" s="72">
        <v>0.46</v>
      </c>
      <c r="L350" s="72">
        <v>11.63</v>
      </c>
      <c r="M350" s="72">
        <v>7.47</v>
      </c>
      <c r="N350" s="72">
        <v>6.86</v>
      </c>
      <c r="O350" s="72">
        <v>0.82</v>
      </c>
      <c r="P350" s="42">
        <v>0.54</v>
      </c>
      <c r="S350" t="str">
        <f t="shared" si="5"/>
        <v>BWG</v>
      </c>
    </row>
    <row r="351" spans="1:19" ht="14.4" customHeight="1" x14ac:dyDescent="0.3">
      <c r="A351" s="95" t="s">
        <v>600</v>
      </c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7"/>
      <c r="S351" t="str">
        <f t="shared" si="5"/>
        <v>--  Tourism &amp; Leisure</v>
      </c>
    </row>
    <row r="352" spans="1:19" ht="14.4" x14ac:dyDescent="0.3">
      <c r="A352" s="38" t="s">
        <v>46</v>
      </c>
      <c r="B352" s="74" t="s">
        <v>651</v>
      </c>
      <c r="C352" s="77">
        <v>41364</v>
      </c>
      <c r="D352" s="41">
        <v>9597190</v>
      </c>
      <c r="E352" s="41">
        <v>3727149</v>
      </c>
      <c r="F352" s="41">
        <v>320000</v>
      </c>
      <c r="G352" s="41">
        <v>5677027</v>
      </c>
      <c r="H352" s="41">
        <v>362281</v>
      </c>
      <c r="I352" s="41">
        <v>46651</v>
      </c>
      <c r="J352" s="72">
        <v>1.46</v>
      </c>
      <c r="K352" s="72">
        <v>0.66</v>
      </c>
      <c r="L352" s="72">
        <v>12.88</v>
      </c>
      <c r="M352" s="72">
        <v>4.08</v>
      </c>
      <c r="N352" s="72">
        <v>3.38</v>
      </c>
      <c r="O352" s="72">
        <v>0.32</v>
      </c>
      <c r="P352" s="42">
        <v>0.15</v>
      </c>
      <c r="S352" t="str">
        <f t="shared" si="5"/>
        <v>ASIA</v>
      </c>
    </row>
    <row r="353" spans="1:19" ht="14.4" x14ac:dyDescent="0.3">
      <c r="A353" s="43" t="s">
        <v>87</v>
      </c>
      <c r="B353" s="81" t="s">
        <v>651</v>
      </c>
      <c r="C353" s="78">
        <v>41364</v>
      </c>
      <c r="D353" s="46">
        <v>27884559</v>
      </c>
      <c r="E353" s="46">
        <v>17646100</v>
      </c>
      <c r="F353" s="46">
        <v>1350000</v>
      </c>
      <c r="G353" s="46">
        <v>9701616</v>
      </c>
      <c r="H353" s="46">
        <v>4575908</v>
      </c>
      <c r="I353" s="46">
        <v>649007</v>
      </c>
      <c r="J353" s="73">
        <v>0.48</v>
      </c>
      <c r="K353" s="73">
        <v>1.82</v>
      </c>
      <c r="L353" s="73">
        <v>14.18</v>
      </c>
      <c r="M353" s="73">
        <v>9.73</v>
      </c>
      <c r="N353" s="73">
        <v>20.73</v>
      </c>
      <c r="O353" s="73">
        <v>0.83</v>
      </c>
      <c r="P353" s="17">
        <v>0.64</v>
      </c>
      <c r="S353" t="str">
        <f t="shared" si="5"/>
        <v>CENTEL</v>
      </c>
    </row>
    <row r="354" spans="1:19" ht="14.4" x14ac:dyDescent="0.3">
      <c r="A354" s="38" t="s">
        <v>113</v>
      </c>
      <c r="B354" s="74" t="s">
        <v>651</v>
      </c>
      <c r="C354" s="77">
        <v>41364</v>
      </c>
      <c r="D354" s="41">
        <v>1785128</v>
      </c>
      <c r="E354" s="41">
        <v>269837</v>
      </c>
      <c r="F354" s="41">
        <v>205000</v>
      </c>
      <c r="G354" s="41">
        <v>1515291</v>
      </c>
      <c r="H354" s="41">
        <v>55184</v>
      </c>
      <c r="I354" s="41">
        <v>27070</v>
      </c>
      <c r="J354" s="72">
        <v>1.32</v>
      </c>
      <c r="K354" s="72">
        <v>0.18</v>
      </c>
      <c r="L354" s="72">
        <v>49.05</v>
      </c>
      <c r="M354" s="72">
        <v>4.8099999999999996</v>
      </c>
      <c r="N354" s="72">
        <v>4.3099999999999996</v>
      </c>
      <c r="O354" s="72">
        <v>0.15</v>
      </c>
      <c r="P354" s="42">
        <v>0.1</v>
      </c>
      <c r="S354" t="str">
        <f t="shared" si="5"/>
        <v>CSR</v>
      </c>
    </row>
    <row r="355" spans="1:19" ht="14.4" x14ac:dyDescent="0.3">
      <c r="A355" s="43" t="s">
        <v>125</v>
      </c>
      <c r="B355" s="81" t="s">
        <v>651</v>
      </c>
      <c r="C355" s="78">
        <v>41364</v>
      </c>
      <c r="D355" s="46">
        <v>8598453</v>
      </c>
      <c r="E355" s="46">
        <v>3686903</v>
      </c>
      <c r="F355" s="46">
        <v>850000</v>
      </c>
      <c r="G355" s="46">
        <v>4292435</v>
      </c>
      <c r="H355" s="46">
        <v>1519636</v>
      </c>
      <c r="I355" s="46">
        <v>142551</v>
      </c>
      <c r="J355" s="73">
        <v>1.69</v>
      </c>
      <c r="K355" s="73">
        <v>0.86</v>
      </c>
      <c r="L355" s="73">
        <v>9.3800000000000008</v>
      </c>
      <c r="M355" s="73">
        <v>3.17</v>
      </c>
      <c r="N355" s="73">
        <v>4.93</v>
      </c>
      <c r="O355" s="73">
        <v>1.1499999999999999</v>
      </c>
      <c r="P355" s="17">
        <v>0.59</v>
      </c>
      <c r="S355" t="str">
        <f t="shared" si="5"/>
        <v>DTC</v>
      </c>
    </row>
    <row r="356" spans="1:19" ht="14.4" x14ac:dyDescent="0.3">
      <c r="A356" s="38" t="s">
        <v>136</v>
      </c>
      <c r="B356" s="74" t="s">
        <v>651</v>
      </c>
      <c r="C356" s="77">
        <v>41364</v>
      </c>
      <c r="D356" s="41">
        <v>13356771</v>
      </c>
      <c r="E356" s="41">
        <v>9488859</v>
      </c>
      <c r="F356" s="41">
        <v>2249888</v>
      </c>
      <c r="G356" s="41">
        <v>3656160</v>
      </c>
      <c r="H356" s="41">
        <v>1305243</v>
      </c>
      <c r="I356" s="41">
        <v>148160</v>
      </c>
      <c r="J356" s="72">
        <v>7.0000000000000007E-2</v>
      </c>
      <c r="K356" s="72">
        <v>2.6</v>
      </c>
      <c r="L356" s="72">
        <v>11.35</v>
      </c>
      <c r="M356" s="72">
        <v>5.13</v>
      </c>
      <c r="N356" s="72">
        <v>4.22</v>
      </c>
      <c r="O356" s="72">
        <v>0.47</v>
      </c>
      <c r="P356" s="42">
        <v>0.35</v>
      </c>
      <c r="S356" t="str">
        <f t="shared" si="5"/>
        <v>ERW</v>
      </c>
    </row>
    <row r="357" spans="1:19" ht="14.4" x14ac:dyDescent="0.3">
      <c r="A357" s="43" t="s">
        <v>161</v>
      </c>
      <c r="B357" s="81" t="s">
        <v>651</v>
      </c>
      <c r="C357" s="78">
        <v>41364</v>
      </c>
      <c r="D357" s="46">
        <v>7224651</v>
      </c>
      <c r="E357" s="46">
        <v>4777557</v>
      </c>
      <c r="F357" s="46">
        <v>2751467</v>
      </c>
      <c r="G357" s="46">
        <v>2447094</v>
      </c>
      <c r="H357" s="46">
        <v>332715</v>
      </c>
      <c r="I357" s="46">
        <v>3196</v>
      </c>
      <c r="J357" s="73">
        <v>0</v>
      </c>
      <c r="K357" s="73">
        <v>1.95</v>
      </c>
      <c r="L357" s="73">
        <v>0.96</v>
      </c>
      <c r="M357" s="73">
        <v>-2.96</v>
      </c>
      <c r="N357" s="73">
        <v>-13.27</v>
      </c>
      <c r="O357" s="73">
        <v>0.3</v>
      </c>
      <c r="P357" s="17">
        <v>0.16</v>
      </c>
      <c r="S357" t="str">
        <f t="shared" si="5"/>
        <v>GRAND</v>
      </c>
    </row>
    <row r="358" spans="1:19" ht="14.4" x14ac:dyDescent="0.3">
      <c r="A358" s="38" t="s">
        <v>220</v>
      </c>
      <c r="B358" s="74" t="s">
        <v>651</v>
      </c>
      <c r="C358" s="77">
        <v>41364</v>
      </c>
      <c r="D358" s="41">
        <v>19599132</v>
      </c>
      <c r="E358" s="41">
        <v>7128548</v>
      </c>
      <c r="F358" s="41">
        <v>1666827</v>
      </c>
      <c r="G358" s="41">
        <v>12196179</v>
      </c>
      <c r="H358" s="41">
        <v>1274687</v>
      </c>
      <c r="I358" s="41">
        <v>66209</v>
      </c>
      <c r="J358" s="72">
        <v>0.4</v>
      </c>
      <c r="K358" s="72">
        <v>0.57999999999999996</v>
      </c>
      <c r="L358" s="72">
        <v>5.19</v>
      </c>
      <c r="M358" s="72">
        <v>1.61</v>
      </c>
      <c r="N358" s="72">
        <v>0.37</v>
      </c>
      <c r="O358" s="72">
        <v>0.34</v>
      </c>
      <c r="P358" s="42">
        <v>0.23</v>
      </c>
      <c r="S358" t="str">
        <f t="shared" si="5"/>
        <v>LRH</v>
      </c>
    </row>
    <row r="359" spans="1:19" ht="14.4" x14ac:dyDescent="0.3">
      <c r="A359" s="43" t="s">
        <v>231</v>
      </c>
      <c r="B359" s="81" t="s">
        <v>651</v>
      </c>
      <c r="C359" s="78">
        <v>41364</v>
      </c>
      <c r="D359" s="46">
        <v>1001281</v>
      </c>
      <c r="E359" s="46">
        <v>432941</v>
      </c>
      <c r="F359" s="46">
        <v>269056</v>
      </c>
      <c r="G359" s="46">
        <v>568340</v>
      </c>
      <c r="H359" s="46">
        <v>22371</v>
      </c>
      <c r="I359" s="46">
        <v>9009</v>
      </c>
      <c r="J359" s="73">
        <v>0.33</v>
      </c>
      <c r="K359" s="73">
        <v>0.76</v>
      </c>
      <c r="L359" s="73">
        <v>40.270000000000003</v>
      </c>
      <c r="M359" s="73">
        <v>0.03</v>
      </c>
      <c r="N359" s="73">
        <v>-0.38</v>
      </c>
      <c r="O359" s="73">
        <v>0.16</v>
      </c>
      <c r="P359" s="17">
        <v>0.06</v>
      </c>
      <c r="S359" t="str">
        <f t="shared" si="5"/>
        <v>MANRIN</v>
      </c>
    </row>
    <row r="360" spans="1:19" ht="14.4" x14ac:dyDescent="0.3">
      <c r="A360" s="38" t="s">
        <v>253</v>
      </c>
      <c r="B360" s="74" t="s">
        <v>651</v>
      </c>
      <c r="C360" s="77">
        <v>41364</v>
      </c>
      <c r="D360" s="41">
        <v>318178</v>
      </c>
      <c r="E360" s="41">
        <v>25640</v>
      </c>
      <c r="F360" s="41">
        <v>250000</v>
      </c>
      <c r="G360" s="41">
        <v>293447</v>
      </c>
      <c r="H360" s="41">
        <v>17047</v>
      </c>
      <c r="I360" s="41">
        <v>-9065</v>
      </c>
      <c r="J360" s="72">
        <v>-0.04</v>
      </c>
      <c r="K360" s="72">
        <v>0.09</v>
      </c>
      <c r="L360" s="72">
        <v>-53.18</v>
      </c>
      <c r="M360" s="72">
        <v>-44.25</v>
      </c>
      <c r="N360" s="72">
        <v>-46.26</v>
      </c>
      <c r="O360" s="72">
        <v>4.25</v>
      </c>
      <c r="P360" s="42">
        <v>0.26</v>
      </c>
      <c r="S360" t="str">
        <f t="shared" si="5"/>
        <v>MME</v>
      </c>
    </row>
    <row r="361" spans="1:19" ht="14.4" x14ac:dyDescent="0.3">
      <c r="A361" s="43" t="s">
        <v>280</v>
      </c>
      <c r="B361" s="81" t="s">
        <v>651</v>
      </c>
      <c r="C361" s="78">
        <v>41364</v>
      </c>
      <c r="D361" s="46">
        <v>2533109</v>
      </c>
      <c r="E361" s="46">
        <v>1110096</v>
      </c>
      <c r="F361" s="46">
        <v>160000</v>
      </c>
      <c r="G361" s="46">
        <v>1423013</v>
      </c>
      <c r="H361" s="46">
        <v>768687</v>
      </c>
      <c r="I361" s="46">
        <v>126516</v>
      </c>
      <c r="J361" s="73">
        <v>7.91</v>
      </c>
      <c r="K361" s="73">
        <v>0.78</v>
      </c>
      <c r="L361" s="73">
        <v>16.46</v>
      </c>
      <c r="M361" s="73">
        <v>16.27</v>
      </c>
      <c r="N361" s="73">
        <v>20.23</v>
      </c>
      <c r="O361" s="73">
        <v>1.66</v>
      </c>
      <c r="P361" s="17">
        <v>0.95</v>
      </c>
      <c r="S361" t="str">
        <f t="shared" si="5"/>
        <v>OHTL</v>
      </c>
    </row>
    <row r="362" spans="1:19" ht="14.4" x14ac:dyDescent="0.3">
      <c r="A362" s="38" t="s">
        <v>331</v>
      </c>
      <c r="B362" s="74" t="s">
        <v>651</v>
      </c>
      <c r="C362" s="77">
        <v>41364</v>
      </c>
      <c r="D362" s="41">
        <v>1297677</v>
      </c>
      <c r="E362" s="41">
        <v>326837</v>
      </c>
      <c r="F362" s="41">
        <v>937500</v>
      </c>
      <c r="G362" s="41">
        <v>961271</v>
      </c>
      <c r="H362" s="41">
        <v>252196</v>
      </c>
      <c r="I362" s="41">
        <v>18486</v>
      </c>
      <c r="J362" s="72">
        <v>0.2</v>
      </c>
      <c r="K362" s="72">
        <v>0.34</v>
      </c>
      <c r="L362" s="72">
        <v>7.33</v>
      </c>
      <c r="M362" s="72">
        <v>-0.83</v>
      </c>
      <c r="N362" s="72">
        <v>-3.81</v>
      </c>
      <c r="O362" s="72">
        <v>0.79</v>
      </c>
      <c r="P362" s="42">
        <v>0.66</v>
      </c>
      <c r="S362" t="str">
        <f t="shared" si="5"/>
        <v>ROH</v>
      </c>
    </row>
    <row r="363" spans="1:19" ht="14.4" x14ac:dyDescent="0.3">
      <c r="A363" s="43" t="s">
        <v>362</v>
      </c>
      <c r="B363" s="81" t="s">
        <v>651</v>
      </c>
      <c r="C363" s="78">
        <v>41364</v>
      </c>
      <c r="D363" s="46">
        <v>7332530</v>
      </c>
      <c r="E363" s="46">
        <v>1024019</v>
      </c>
      <c r="F363" s="46">
        <v>1300000</v>
      </c>
      <c r="G363" s="46">
        <v>6308511</v>
      </c>
      <c r="H363" s="46">
        <v>2118542</v>
      </c>
      <c r="I363" s="46">
        <v>1583487</v>
      </c>
      <c r="J363" s="73">
        <v>12.18</v>
      </c>
      <c r="K363" s="73">
        <v>0.16</v>
      </c>
      <c r="L363" s="73">
        <v>74.739999999999995</v>
      </c>
      <c r="M363" s="73">
        <v>24.86</v>
      </c>
      <c r="N363" s="73">
        <v>28.93</v>
      </c>
      <c r="O363" s="73">
        <v>1.1299999999999999</v>
      </c>
      <c r="P363" s="17">
        <v>0.55000000000000004</v>
      </c>
      <c r="S363" t="str">
        <f t="shared" si="5"/>
        <v>SHANG</v>
      </c>
    </row>
    <row r="364" spans="1:19" ht="14.4" customHeight="1" x14ac:dyDescent="0.3">
      <c r="A364" s="25" t="s">
        <v>601</v>
      </c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7"/>
      <c r="S364" t="str">
        <f t="shared" si="5"/>
        <v>--  Transportation &amp; Logistics</v>
      </c>
    </row>
    <row r="365" spans="1:19" ht="14.4" x14ac:dyDescent="0.3">
      <c r="A365" s="43" t="s">
        <v>19</v>
      </c>
      <c r="B365" s="81" t="s">
        <v>651</v>
      </c>
      <c r="C365" s="78">
        <v>41364</v>
      </c>
      <c r="D365" s="46">
        <v>37131637.479999997</v>
      </c>
      <c r="E365" s="46">
        <v>11666014.66</v>
      </c>
      <c r="F365" s="46">
        <v>485000</v>
      </c>
      <c r="G365" s="46">
        <v>18678155.850000001</v>
      </c>
      <c r="H365" s="46">
        <v>6124807.04</v>
      </c>
      <c r="I365" s="46">
        <v>397283.95</v>
      </c>
      <c r="J365" s="73">
        <v>0.08</v>
      </c>
      <c r="K365" s="73">
        <v>0.62</v>
      </c>
      <c r="L365" s="73">
        <v>6.49</v>
      </c>
      <c r="M365" s="73">
        <v>10.210000000000001</v>
      </c>
      <c r="N365" s="73">
        <v>8.51</v>
      </c>
      <c r="O365" s="73">
        <v>5.67</v>
      </c>
      <c r="P365" s="17">
        <v>0.66</v>
      </c>
      <c r="S365" t="str">
        <f t="shared" si="5"/>
        <v>AAV</v>
      </c>
    </row>
    <row r="366" spans="1:19" ht="14.4" x14ac:dyDescent="0.3">
      <c r="A366" s="38" t="s">
        <v>38</v>
      </c>
      <c r="B366" s="74" t="s">
        <v>651</v>
      </c>
      <c r="C366" s="77">
        <v>41364</v>
      </c>
      <c r="D366" s="41">
        <v>143126923.16999999</v>
      </c>
      <c r="E366" s="41">
        <v>59780453.460000001</v>
      </c>
      <c r="F366" s="41">
        <v>14285700</v>
      </c>
      <c r="G366" s="41">
        <v>83180784.069999993</v>
      </c>
      <c r="H366" s="41">
        <v>11504330.02</v>
      </c>
      <c r="I366" s="41">
        <v>4508641.51</v>
      </c>
      <c r="J366" s="72">
        <v>3.16</v>
      </c>
      <c r="K366" s="72">
        <v>0.72</v>
      </c>
      <c r="L366" s="72">
        <v>39.19</v>
      </c>
      <c r="M366" s="72">
        <v>10.96</v>
      </c>
      <c r="N366" s="72">
        <v>12.85</v>
      </c>
      <c r="O366" s="72">
        <v>0.46</v>
      </c>
      <c r="P366" s="42">
        <v>0.26</v>
      </c>
      <c r="S366" t="str">
        <f t="shared" si="5"/>
        <v>AOT</v>
      </c>
    </row>
    <row r="367" spans="1:19" ht="14.4" x14ac:dyDescent="0.3">
      <c r="A367" s="43" t="s">
        <v>48</v>
      </c>
      <c r="B367" s="81" t="s">
        <v>651</v>
      </c>
      <c r="C367" s="78">
        <v>41364</v>
      </c>
      <c r="D367" s="46">
        <v>665922</v>
      </c>
      <c r="E367" s="46">
        <v>351904</v>
      </c>
      <c r="F367" s="46">
        <v>234810</v>
      </c>
      <c r="G367" s="46">
        <v>314018</v>
      </c>
      <c r="H367" s="46">
        <v>184964</v>
      </c>
      <c r="I367" s="46">
        <v>6203</v>
      </c>
      <c r="J367" s="73">
        <v>0.03</v>
      </c>
      <c r="K367" s="73">
        <v>1.1200000000000001</v>
      </c>
      <c r="L367" s="73">
        <v>3.35</v>
      </c>
      <c r="M367" s="73">
        <v>9.6999999999999993</v>
      </c>
      <c r="N367" s="73">
        <v>14.82</v>
      </c>
      <c r="O367" s="73">
        <v>2.5</v>
      </c>
      <c r="P367" s="17">
        <v>0.93</v>
      </c>
      <c r="S367" t="str">
        <f t="shared" si="5"/>
        <v>ASIMAR</v>
      </c>
    </row>
    <row r="368" spans="1:19" ht="14.4" x14ac:dyDescent="0.3">
      <c r="A368" s="38" t="s">
        <v>61</v>
      </c>
      <c r="B368" s="74" t="s">
        <v>651</v>
      </c>
      <c r="C368" s="77">
        <v>41364</v>
      </c>
      <c r="D368" s="41">
        <v>49405155</v>
      </c>
      <c r="E368" s="41">
        <v>26630411</v>
      </c>
      <c r="F368" s="41">
        <v>7700000</v>
      </c>
      <c r="G368" s="41">
        <v>22771674</v>
      </c>
      <c r="H368" s="41">
        <v>4989329</v>
      </c>
      <c r="I368" s="41">
        <v>3324157</v>
      </c>
      <c r="J368" s="72">
        <v>4.32</v>
      </c>
      <c r="K368" s="72">
        <v>1.17</v>
      </c>
      <c r="L368" s="72">
        <v>66.63</v>
      </c>
      <c r="M368" s="72">
        <v>15.03</v>
      </c>
      <c r="N368" s="72">
        <v>24.45</v>
      </c>
      <c r="O368" s="72">
        <v>0.41</v>
      </c>
      <c r="P368" s="42">
        <v>0.27</v>
      </c>
      <c r="S368" t="str">
        <f t="shared" si="5"/>
        <v>BECL</v>
      </c>
    </row>
    <row r="369" spans="1:19" ht="14.4" x14ac:dyDescent="0.3">
      <c r="A369" s="43" t="s">
        <v>72</v>
      </c>
      <c r="B369" s="81" t="s">
        <v>651</v>
      </c>
      <c r="C369" s="78">
        <v>41364</v>
      </c>
      <c r="D369" s="46">
        <v>18295289</v>
      </c>
      <c r="E369" s="46">
        <v>17592128</v>
      </c>
      <c r="F369" s="46">
        <v>11950000</v>
      </c>
      <c r="G369" s="46">
        <v>635542</v>
      </c>
      <c r="H369" s="46">
        <v>600849</v>
      </c>
      <c r="I369" s="46">
        <v>-271127</v>
      </c>
      <c r="J369" s="73">
        <v>-0.02</v>
      </c>
      <c r="K369" s="73">
        <v>27.68</v>
      </c>
      <c r="L369" s="73">
        <v>-45.12</v>
      </c>
      <c r="M369" s="73">
        <v>1.27</v>
      </c>
      <c r="N369" s="73">
        <v>-86.21</v>
      </c>
      <c r="O369" s="73">
        <v>169.7</v>
      </c>
      <c r="P369" s="17">
        <v>0.13</v>
      </c>
      <c r="S369" t="str">
        <f t="shared" si="5"/>
        <v>BMCL</v>
      </c>
    </row>
    <row r="370" spans="1:19" ht="14.4" x14ac:dyDescent="0.3">
      <c r="A370" s="38" t="s">
        <v>77</v>
      </c>
      <c r="B370" s="74" t="s">
        <v>651</v>
      </c>
      <c r="C370" s="77">
        <v>41364</v>
      </c>
      <c r="D370" s="41">
        <v>425997</v>
      </c>
      <c r="E370" s="41">
        <v>98651</v>
      </c>
      <c r="F370" s="41">
        <v>660211</v>
      </c>
      <c r="G370" s="41">
        <v>327346</v>
      </c>
      <c r="H370" s="41">
        <v>18532</v>
      </c>
      <c r="I370" s="41">
        <v>-7915</v>
      </c>
      <c r="J370" s="72">
        <v>-0.01</v>
      </c>
      <c r="K370" s="72">
        <v>0.3</v>
      </c>
      <c r="L370" s="72">
        <v>-42.71</v>
      </c>
      <c r="M370" s="72">
        <v>-5.45</v>
      </c>
      <c r="N370" s="72">
        <v>-7</v>
      </c>
      <c r="O370" s="72">
        <v>0.22</v>
      </c>
      <c r="P370" s="42">
        <v>0.18</v>
      </c>
      <c r="S370" t="str">
        <f t="shared" si="5"/>
        <v>BTC</v>
      </c>
    </row>
    <row r="371" spans="1:19" ht="14.4" x14ac:dyDescent="0.3">
      <c r="A371" s="43" t="s">
        <v>207</v>
      </c>
      <c r="B371" s="81" t="s">
        <v>651</v>
      </c>
      <c r="C371" s="78">
        <v>41364</v>
      </c>
      <c r="D371" s="46">
        <v>520194</v>
      </c>
      <c r="E371" s="46">
        <v>43748</v>
      </c>
      <c r="F371" s="46">
        <v>60000</v>
      </c>
      <c r="G371" s="46">
        <v>474901</v>
      </c>
      <c r="H371" s="46">
        <v>59888</v>
      </c>
      <c r="I371" s="46">
        <v>21151</v>
      </c>
      <c r="J371" s="73">
        <v>3.53</v>
      </c>
      <c r="K371" s="73">
        <v>0.09</v>
      </c>
      <c r="L371" s="73">
        <v>35.32</v>
      </c>
      <c r="M371" s="73">
        <v>17.88</v>
      </c>
      <c r="N371" s="73">
        <v>16.27</v>
      </c>
      <c r="O371" s="73">
        <v>0.88</v>
      </c>
      <c r="P371" s="17">
        <v>0.48</v>
      </c>
      <c r="S371" t="str">
        <f t="shared" si="5"/>
        <v>KWC</v>
      </c>
    </row>
    <row r="372" spans="1:19" ht="14.4" x14ac:dyDescent="0.3">
      <c r="A372" s="38" t="s">
        <v>311</v>
      </c>
      <c r="B372" s="74" t="s">
        <v>651</v>
      </c>
      <c r="C372" s="77">
        <v>41364</v>
      </c>
      <c r="D372" s="41">
        <v>23923043</v>
      </c>
      <c r="E372" s="41">
        <v>9790354</v>
      </c>
      <c r="F372" s="41">
        <v>1039521</v>
      </c>
      <c r="G372" s="41">
        <v>14131523</v>
      </c>
      <c r="H372" s="41">
        <v>1317383</v>
      </c>
      <c r="I372" s="41">
        <v>276555</v>
      </c>
      <c r="J372" s="72">
        <v>0.27</v>
      </c>
      <c r="K372" s="72">
        <v>0.69</v>
      </c>
      <c r="L372" s="72">
        <v>20.99</v>
      </c>
      <c r="M372" s="72">
        <v>3.95</v>
      </c>
      <c r="N372" s="72">
        <v>3.18</v>
      </c>
      <c r="O372" s="72">
        <v>0.31</v>
      </c>
      <c r="P372" s="42">
        <v>0.18</v>
      </c>
      <c r="S372" t="str">
        <f t="shared" si="5"/>
        <v>PSL</v>
      </c>
    </row>
    <row r="373" spans="1:19" ht="14.4" x14ac:dyDescent="0.3">
      <c r="A373" s="43" t="s">
        <v>326</v>
      </c>
      <c r="B373" s="81" t="s">
        <v>651</v>
      </c>
      <c r="C373" s="78">
        <v>41364</v>
      </c>
      <c r="D373" s="46">
        <v>20343549</v>
      </c>
      <c r="E373" s="46">
        <v>10170367</v>
      </c>
      <c r="F373" s="46">
        <v>828750</v>
      </c>
      <c r="G373" s="46">
        <v>10154475</v>
      </c>
      <c r="H373" s="46">
        <v>3063293</v>
      </c>
      <c r="I373" s="46">
        <v>-358834</v>
      </c>
      <c r="J373" s="73">
        <v>-0.43</v>
      </c>
      <c r="K373" s="73">
        <v>1</v>
      </c>
      <c r="L373" s="73">
        <v>-11.71</v>
      </c>
      <c r="M373" s="73">
        <v>-6.75</v>
      </c>
      <c r="N373" s="73">
        <v>-16.100000000000001</v>
      </c>
      <c r="O373" s="73">
        <v>0.84</v>
      </c>
      <c r="P373" s="17">
        <v>0.61</v>
      </c>
      <c r="S373" t="str">
        <f t="shared" si="5"/>
        <v>RCL</v>
      </c>
    </row>
    <row r="374" spans="1:19" ht="14.4" x14ac:dyDescent="0.3">
      <c r="A374" s="38" t="s">
        <v>395</v>
      </c>
      <c r="B374" s="74" t="s">
        <v>651</v>
      </c>
      <c r="C374" s="77">
        <v>41364</v>
      </c>
      <c r="D374" s="41">
        <v>4447242</v>
      </c>
      <c r="E374" s="41">
        <v>2915118</v>
      </c>
      <c r="F374" s="41">
        <v>180818</v>
      </c>
      <c r="G374" s="41">
        <v>1529473</v>
      </c>
      <c r="H374" s="41">
        <v>535339</v>
      </c>
      <c r="I374" s="41">
        <v>-23719</v>
      </c>
      <c r="J374" s="72">
        <v>-0.1</v>
      </c>
      <c r="K374" s="72">
        <v>1.91</v>
      </c>
      <c r="L374" s="72">
        <v>-4.43</v>
      </c>
      <c r="M374" s="72">
        <v>-0.17</v>
      </c>
      <c r="N374" s="72">
        <v>-9.3000000000000007</v>
      </c>
      <c r="O374" s="72">
        <v>1.41</v>
      </c>
      <c r="P374" s="42">
        <v>0.51</v>
      </c>
      <c r="S374" t="str">
        <f t="shared" si="5"/>
        <v>SST</v>
      </c>
    </row>
    <row r="375" spans="1:19" ht="14.4" x14ac:dyDescent="0.3">
      <c r="A375" s="43" t="s">
        <v>431</v>
      </c>
      <c r="B375" s="81" t="s">
        <v>651</v>
      </c>
      <c r="C375" s="78">
        <v>41364</v>
      </c>
      <c r="D375" s="46">
        <v>307656935.55000001</v>
      </c>
      <c r="E375" s="46">
        <v>230261306.72</v>
      </c>
      <c r="F375" s="46">
        <v>21827719.170000002</v>
      </c>
      <c r="G375" s="46">
        <v>77205892.379999995</v>
      </c>
      <c r="H375" s="46">
        <v>63619815.75</v>
      </c>
      <c r="I375" s="46">
        <v>8282949.1600000001</v>
      </c>
      <c r="J375" s="73">
        <v>3.79</v>
      </c>
      <c r="K375" s="73">
        <v>2.98</v>
      </c>
      <c r="L375" s="73">
        <v>13.02</v>
      </c>
      <c r="M375" s="73">
        <v>5.78</v>
      </c>
      <c r="N375" s="73">
        <v>15.08</v>
      </c>
      <c r="O375" s="73">
        <v>1.04</v>
      </c>
      <c r="P375" s="17">
        <v>0.76</v>
      </c>
      <c r="S375" t="str">
        <f t="shared" si="5"/>
        <v>THAI</v>
      </c>
    </row>
    <row r="376" spans="1:19" ht="14.4" x14ac:dyDescent="0.3">
      <c r="A376" s="38" t="s">
        <v>477</v>
      </c>
      <c r="B376" s="74" t="s">
        <v>651</v>
      </c>
      <c r="C376" s="77">
        <v>41364</v>
      </c>
      <c r="D376" s="41">
        <v>45550132</v>
      </c>
      <c r="E376" s="41">
        <v>17025514</v>
      </c>
      <c r="F376" s="41">
        <v>991206</v>
      </c>
      <c r="G376" s="41">
        <v>23312201</v>
      </c>
      <c r="H376" s="41">
        <v>3828291</v>
      </c>
      <c r="I376" s="41">
        <v>-257140</v>
      </c>
      <c r="J376" s="72">
        <v>-0.33</v>
      </c>
      <c r="K376" s="72">
        <v>0.73</v>
      </c>
      <c r="L376" s="72">
        <v>-6.72</v>
      </c>
      <c r="M376" s="72">
        <v>-7.56</v>
      </c>
      <c r="N376" s="72">
        <v>-17.850000000000001</v>
      </c>
      <c r="O376" s="72">
        <v>0.69</v>
      </c>
      <c r="P376" s="42">
        <v>0.38</v>
      </c>
      <c r="S376" t="str">
        <f t="shared" si="5"/>
        <v>TTA</v>
      </c>
    </row>
    <row r="377" spans="1:19" ht="14.4" x14ac:dyDescent="0.3">
      <c r="A377" s="43" t="s">
        <v>519</v>
      </c>
      <c r="B377" s="81" t="s">
        <v>651</v>
      </c>
      <c r="C377" s="78">
        <v>41364</v>
      </c>
      <c r="D377" s="46">
        <v>396838</v>
      </c>
      <c r="E377" s="46">
        <v>229848</v>
      </c>
      <c r="F377" s="46">
        <v>490484</v>
      </c>
      <c r="G377" s="46">
        <v>166990</v>
      </c>
      <c r="H377" s="46">
        <v>12560</v>
      </c>
      <c r="I377" s="46">
        <v>1036</v>
      </c>
      <c r="J377" s="73">
        <v>0</v>
      </c>
      <c r="K377" s="73">
        <v>1.38</v>
      </c>
      <c r="L377" s="73">
        <v>8.25</v>
      </c>
      <c r="M377" s="73">
        <v>9.8699999999999992</v>
      </c>
      <c r="N377" s="73">
        <v>19.29</v>
      </c>
      <c r="O377" s="73">
        <v>0.23</v>
      </c>
      <c r="P377" s="17">
        <v>0.21</v>
      </c>
      <c r="S377" t="str">
        <f t="shared" si="5"/>
        <v>WIN</v>
      </c>
    </row>
    <row r="378" spans="1:19" ht="14.4" x14ac:dyDescent="0.3">
      <c r="A378" s="61" t="s">
        <v>602</v>
      </c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3"/>
      <c r="S378" t="str">
        <f t="shared" si="5"/>
        <v>Technology</v>
      </c>
    </row>
    <row r="379" spans="1:19" ht="14.4" customHeight="1" x14ac:dyDescent="0.3">
      <c r="A379" s="95" t="s">
        <v>603</v>
      </c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7"/>
      <c r="S379" t="str">
        <f t="shared" si="5"/>
        <v>--  Electronic Components</v>
      </c>
    </row>
    <row r="380" spans="1:19" ht="14.4" x14ac:dyDescent="0.3">
      <c r="A380" s="38" t="s">
        <v>83</v>
      </c>
      <c r="B380" s="74" t="s">
        <v>651</v>
      </c>
      <c r="C380" s="77">
        <v>41364</v>
      </c>
      <c r="D380" s="41">
        <v>54335902</v>
      </c>
      <c r="E380" s="41">
        <v>39122066</v>
      </c>
      <c r="F380" s="41">
        <v>4077556</v>
      </c>
      <c r="G380" s="41">
        <v>15213836</v>
      </c>
      <c r="H380" s="41">
        <v>29863763</v>
      </c>
      <c r="I380" s="41">
        <v>273804</v>
      </c>
      <c r="J380" s="72">
        <v>7.0000000000000007E-2</v>
      </c>
      <c r="K380" s="72">
        <v>2.57</v>
      </c>
      <c r="L380" s="72">
        <v>0.92</v>
      </c>
      <c r="M380" s="72">
        <v>2.89</v>
      </c>
      <c r="N380" s="72">
        <v>8.26</v>
      </c>
      <c r="O380" s="72">
        <v>10.19</v>
      </c>
      <c r="P380" s="42">
        <v>2.36</v>
      </c>
      <c r="S380" t="str">
        <f t="shared" si="5"/>
        <v>CCET</v>
      </c>
    </row>
    <row r="381" spans="1:19" ht="14.4" x14ac:dyDescent="0.3">
      <c r="A381" s="43" t="s">
        <v>119</v>
      </c>
      <c r="B381" s="81" t="s">
        <v>651</v>
      </c>
      <c r="C381" s="78">
        <v>41364</v>
      </c>
      <c r="D381" s="46">
        <v>33060917.989999998</v>
      </c>
      <c r="E381" s="46">
        <v>12649839.52</v>
      </c>
      <c r="F381" s="46">
        <v>1247381.6100000001</v>
      </c>
      <c r="G381" s="46">
        <v>20411078.469999999</v>
      </c>
      <c r="H381" s="46">
        <v>9672109.0800000001</v>
      </c>
      <c r="I381" s="46">
        <v>1215727.8400000001</v>
      </c>
      <c r="J381" s="73">
        <v>0.97</v>
      </c>
      <c r="K381" s="73">
        <v>0.62</v>
      </c>
      <c r="L381" s="73">
        <v>12.57</v>
      </c>
      <c r="M381" s="73">
        <v>15.66</v>
      </c>
      <c r="N381" s="73">
        <v>24.6</v>
      </c>
      <c r="O381" s="73">
        <v>8.74</v>
      </c>
      <c r="P381" s="17">
        <v>1.34</v>
      </c>
      <c r="S381" t="str">
        <f t="shared" si="5"/>
        <v>DELTA</v>
      </c>
    </row>
    <row r="382" spans="1:19" ht="14.4" x14ac:dyDescent="0.3">
      <c r="A382" s="38" t="s">
        <v>121</v>
      </c>
      <c r="B382" s="74" t="s">
        <v>651</v>
      </c>
      <c r="C382" s="77">
        <v>41364</v>
      </c>
      <c r="D382" s="41">
        <v>1411058</v>
      </c>
      <c r="E382" s="41">
        <v>252713</v>
      </c>
      <c r="F382" s="41">
        <v>215830</v>
      </c>
      <c r="G382" s="41">
        <v>1158345</v>
      </c>
      <c r="H382" s="41">
        <v>193845</v>
      </c>
      <c r="I382" s="41">
        <v>-5124</v>
      </c>
      <c r="J382" s="72">
        <v>-0.02</v>
      </c>
      <c r="K382" s="72">
        <v>0.22</v>
      </c>
      <c r="L382" s="72">
        <v>-2.64</v>
      </c>
      <c r="M382" s="72">
        <v>0.64</v>
      </c>
      <c r="N382" s="72">
        <v>0.68</v>
      </c>
      <c r="O382" s="72">
        <v>1.37</v>
      </c>
      <c r="P382" s="42">
        <v>0.5</v>
      </c>
      <c r="S382" t="str">
        <f t="shared" si="5"/>
        <v>DRACO</v>
      </c>
    </row>
    <row r="383" spans="1:19" ht="14.4" x14ac:dyDescent="0.3">
      <c r="A383" s="43" t="s">
        <v>133</v>
      </c>
      <c r="B383" s="81" t="s">
        <v>651</v>
      </c>
      <c r="C383" s="78">
        <v>41364</v>
      </c>
      <c r="D383" s="46">
        <v>622824.01</v>
      </c>
      <c r="E383" s="46">
        <v>34210.339999999997</v>
      </c>
      <c r="F383" s="46">
        <v>400000</v>
      </c>
      <c r="G383" s="46">
        <v>588613.67000000004</v>
      </c>
      <c r="H383" s="46">
        <v>37581.760000000002</v>
      </c>
      <c r="I383" s="46">
        <v>-5689.15</v>
      </c>
      <c r="J383" s="73">
        <v>-0.02</v>
      </c>
      <c r="K383" s="73">
        <v>0.06</v>
      </c>
      <c r="L383" s="73">
        <v>-15.14</v>
      </c>
      <c r="M383" s="73">
        <v>-0.46</v>
      </c>
      <c r="N383" s="73">
        <v>-0.28000000000000003</v>
      </c>
      <c r="O383" s="73">
        <v>1</v>
      </c>
      <c r="P383" s="17">
        <v>0.24</v>
      </c>
      <c r="S383" t="str">
        <f t="shared" si="5"/>
        <v>EIC</v>
      </c>
    </row>
    <row r="384" spans="1:19" ht="14.4" x14ac:dyDescent="0.3">
      <c r="A384" s="38" t="s">
        <v>165</v>
      </c>
      <c r="B384" s="74" t="s">
        <v>651</v>
      </c>
      <c r="C384" s="77">
        <v>41364</v>
      </c>
      <c r="D384" s="41">
        <v>17552498</v>
      </c>
      <c r="E384" s="41">
        <v>2852527</v>
      </c>
      <c r="F384" s="41">
        <v>804879</v>
      </c>
      <c r="G384" s="41">
        <v>14699971</v>
      </c>
      <c r="H384" s="41">
        <v>3826070</v>
      </c>
      <c r="I384" s="41">
        <v>144317</v>
      </c>
      <c r="J384" s="72">
        <v>0.18</v>
      </c>
      <c r="K384" s="72">
        <v>0.19</v>
      </c>
      <c r="L384" s="72">
        <v>3.77</v>
      </c>
      <c r="M384" s="72">
        <v>8.93</v>
      </c>
      <c r="N384" s="72">
        <v>10.41</v>
      </c>
      <c r="O384" s="72">
        <v>2.75</v>
      </c>
      <c r="P384" s="42">
        <v>1.01</v>
      </c>
      <c r="S384" t="str">
        <f t="shared" si="5"/>
        <v>HANA</v>
      </c>
    </row>
    <row r="385" spans="1:19" ht="14.4" x14ac:dyDescent="0.3">
      <c r="A385" s="43" t="s">
        <v>197</v>
      </c>
      <c r="B385" s="81" t="s">
        <v>651</v>
      </c>
      <c r="C385" s="78">
        <v>41364</v>
      </c>
      <c r="D385" s="46">
        <v>10880034</v>
      </c>
      <c r="E385" s="46">
        <v>7508138</v>
      </c>
      <c r="F385" s="46">
        <v>474996</v>
      </c>
      <c r="G385" s="46">
        <v>3357800</v>
      </c>
      <c r="H385" s="46">
        <v>2136285</v>
      </c>
      <c r="I385" s="46">
        <v>271848</v>
      </c>
      <c r="J385" s="73">
        <v>0.59</v>
      </c>
      <c r="K385" s="73">
        <v>2.2400000000000002</v>
      </c>
      <c r="L385" s="73">
        <v>12.73</v>
      </c>
      <c r="M385" s="73">
        <v>9.4600000000000009</v>
      </c>
      <c r="N385" s="73">
        <v>26.54</v>
      </c>
      <c r="O385" s="73">
        <v>1.48</v>
      </c>
      <c r="P385" s="17">
        <v>0.74</v>
      </c>
      <c r="S385" t="str">
        <f t="shared" si="5"/>
        <v>KCE</v>
      </c>
    </row>
    <row r="386" spans="1:19" ht="14.4" x14ac:dyDescent="0.3">
      <c r="A386" s="38" t="s">
        <v>240</v>
      </c>
      <c r="B386" s="74" t="s">
        <v>651</v>
      </c>
      <c r="C386" s="77">
        <v>41364</v>
      </c>
      <c r="D386" s="41">
        <v>6947131</v>
      </c>
      <c r="E386" s="41">
        <v>1760619</v>
      </c>
      <c r="F386" s="41">
        <v>208981</v>
      </c>
      <c r="G386" s="41">
        <v>5186512</v>
      </c>
      <c r="H386" s="41">
        <v>2354744</v>
      </c>
      <c r="I386" s="41">
        <v>-435549</v>
      </c>
      <c r="J386" s="72">
        <v>-20.84</v>
      </c>
      <c r="K386" s="72">
        <v>0.34</v>
      </c>
      <c r="L386" s="72">
        <v>-18.5</v>
      </c>
      <c r="M386" s="72">
        <v>-10.39</v>
      </c>
      <c r="N386" s="72">
        <v>-14.14</v>
      </c>
      <c r="O386" s="72">
        <v>3.3</v>
      </c>
      <c r="P386" s="42">
        <v>1.69</v>
      </c>
      <c r="S386" t="str">
        <f t="shared" ref="S386:S452" si="6">TRIM(SUBSTITUTE(A386,CHAR(42),""))</f>
        <v>METCO</v>
      </c>
    </row>
    <row r="387" spans="1:19" ht="14.4" x14ac:dyDescent="0.3">
      <c r="A387" s="43" t="s">
        <v>376</v>
      </c>
      <c r="B387" s="81" t="s">
        <v>651</v>
      </c>
      <c r="C387" s="78">
        <v>41364</v>
      </c>
      <c r="D387" s="46">
        <v>4108403.75</v>
      </c>
      <c r="E387" s="46">
        <v>2047520.85</v>
      </c>
      <c r="F387" s="46">
        <v>834083.66</v>
      </c>
      <c r="G387" s="46">
        <v>2063715.68</v>
      </c>
      <c r="H387" s="46">
        <v>2331836.38</v>
      </c>
      <c r="I387" s="46">
        <v>302891.38</v>
      </c>
      <c r="J387" s="73">
        <v>0.73</v>
      </c>
      <c r="K387" s="73">
        <v>0.99</v>
      </c>
      <c r="L387" s="73">
        <v>12.99</v>
      </c>
      <c r="M387" s="73">
        <v>25.15</v>
      </c>
      <c r="N387" s="73">
        <v>45.36</v>
      </c>
      <c r="O387" s="73">
        <v>3.21</v>
      </c>
      <c r="P387" s="17">
        <v>2.1</v>
      </c>
      <c r="S387" t="str">
        <f t="shared" si="6"/>
        <v>SMT</v>
      </c>
    </row>
    <row r="388" spans="1:19" ht="14.4" x14ac:dyDescent="0.3">
      <c r="A388" s="38" t="s">
        <v>388</v>
      </c>
      <c r="B388" s="74" t="s">
        <v>651</v>
      </c>
      <c r="C388" s="77">
        <v>41364</v>
      </c>
      <c r="D388" s="41">
        <v>807033</v>
      </c>
      <c r="E388" s="41">
        <v>250782</v>
      </c>
      <c r="F388" s="41">
        <v>257782</v>
      </c>
      <c r="G388" s="41">
        <v>556250</v>
      </c>
      <c r="H388" s="41">
        <v>181843</v>
      </c>
      <c r="I388" s="41">
        <v>7790</v>
      </c>
      <c r="J388" s="72">
        <v>0.03</v>
      </c>
      <c r="K388" s="72">
        <v>0.45</v>
      </c>
      <c r="L388" s="72">
        <v>4.28</v>
      </c>
      <c r="M388" s="72">
        <v>37.1</v>
      </c>
      <c r="N388" s="72">
        <v>52.49</v>
      </c>
      <c r="O388" s="72">
        <v>3.79</v>
      </c>
      <c r="P388" s="42">
        <v>1.36</v>
      </c>
      <c r="S388" t="str">
        <f t="shared" si="6"/>
        <v>SPPT</v>
      </c>
    </row>
    <row r="389" spans="1:19" ht="14.4" x14ac:dyDescent="0.3">
      <c r="A389" s="43" t="s">
        <v>406</v>
      </c>
      <c r="B389" s="81" t="s">
        <v>651</v>
      </c>
      <c r="C389" s="78">
        <v>41364</v>
      </c>
      <c r="D389" s="46">
        <v>5184486</v>
      </c>
      <c r="E389" s="46">
        <v>2285013</v>
      </c>
      <c r="F389" s="46">
        <v>1964030</v>
      </c>
      <c r="G389" s="46">
        <v>2899473</v>
      </c>
      <c r="H389" s="46">
        <v>1829383</v>
      </c>
      <c r="I389" s="46">
        <v>223542</v>
      </c>
      <c r="J389" s="73">
        <v>0.1</v>
      </c>
      <c r="K389" s="73">
        <v>0.79</v>
      </c>
      <c r="L389" s="73">
        <v>12.22</v>
      </c>
      <c r="M389" s="73">
        <v>23.58</v>
      </c>
      <c r="N389" s="73">
        <v>52.42</v>
      </c>
      <c r="O389" s="73">
        <v>6.55</v>
      </c>
      <c r="P389" s="17">
        <v>1.69</v>
      </c>
      <c r="S389" t="str">
        <f t="shared" si="6"/>
        <v>SVI</v>
      </c>
    </row>
    <row r="390" spans="1:19" ht="14.4" x14ac:dyDescent="0.3">
      <c r="A390" s="38" t="s">
        <v>423</v>
      </c>
      <c r="B390" s="74" t="s">
        <v>651</v>
      </c>
      <c r="C390" s="77">
        <v>41364</v>
      </c>
      <c r="D390" s="41">
        <v>1118295</v>
      </c>
      <c r="E390" s="41">
        <v>350647</v>
      </c>
      <c r="F390" s="41">
        <v>637063</v>
      </c>
      <c r="G390" s="41">
        <v>767648</v>
      </c>
      <c r="H390" s="41">
        <v>323223</v>
      </c>
      <c r="I390" s="41">
        <v>-14721</v>
      </c>
      <c r="J390" s="72">
        <v>-0.02</v>
      </c>
      <c r="K390" s="72">
        <v>0.46</v>
      </c>
      <c r="L390" s="72">
        <v>-4.55</v>
      </c>
      <c r="M390" s="72">
        <v>0.7</v>
      </c>
      <c r="N390" s="72">
        <v>0.99</v>
      </c>
      <c r="O390" s="72">
        <v>3.52</v>
      </c>
      <c r="P390" s="42">
        <v>1.45</v>
      </c>
      <c r="S390" t="str">
        <f t="shared" si="6"/>
        <v>TEAM</v>
      </c>
    </row>
    <row r="391" spans="1:19" ht="14.4" customHeight="1" x14ac:dyDescent="0.3">
      <c r="A391" s="95" t="s">
        <v>604</v>
      </c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7"/>
      <c r="S391" t="str">
        <f t="shared" si="6"/>
        <v>--  Information &amp; Communication Technology</v>
      </c>
    </row>
    <row r="392" spans="1:19" ht="14.4" x14ac:dyDescent="0.3">
      <c r="A392" s="38" t="s">
        <v>23</v>
      </c>
      <c r="B392" s="74" t="s">
        <v>651</v>
      </c>
      <c r="C392" s="77">
        <v>41364</v>
      </c>
      <c r="D392" s="41">
        <v>116169497</v>
      </c>
      <c r="E392" s="41">
        <v>77565879</v>
      </c>
      <c r="F392" s="41">
        <v>2973095</v>
      </c>
      <c r="G392" s="41">
        <v>38412023</v>
      </c>
      <c r="H392" s="41">
        <v>37929967</v>
      </c>
      <c r="I392" s="41">
        <v>9922609</v>
      </c>
      <c r="J392" s="72">
        <v>3.34</v>
      </c>
      <c r="K392" s="72">
        <v>2.02</v>
      </c>
      <c r="L392" s="72">
        <v>26.16</v>
      </c>
      <c r="M392" s="72">
        <v>44.29</v>
      </c>
      <c r="N392" s="72">
        <v>97.07</v>
      </c>
      <c r="O392" s="72">
        <v>12.75</v>
      </c>
      <c r="P392" s="42">
        <v>1.35</v>
      </c>
      <c r="S392" t="str">
        <f t="shared" si="6"/>
        <v>ADVANC</v>
      </c>
    </row>
    <row r="393" spans="1:19" ht="14.4" x14ac:dyDescent="0.3">
      <c r="A393" s="43" t="s">
        <v>29</v>
      </c>
      <c r="B393" s="81" t="s">
        <v>651</v>
      </c>
      <c r="C393" s="78">
        <v>41364</v>
      </c>
      <c r="D393" s="46">
        <v>4842956</v>
      </c>
      <c r="E393" s="46">
        <v>3236221</v>
      </c>
      <c r="F393" s="46">
        <v>343868</v>
      </c>
      <c r="G393" s="46">
        <v>1606735</v>
      </c>
      <c r="H393" s="46">
        <v>1535563</v>
      </c>
      <c r="I393" s="46">
        <v>147706</v>
      </c>
      <c r="J393" s="73">
        <v>2.15</v>
      </c>
      <c r="K393" s="73">
        <v>2.0099999999999998</v>
      </c>
      <c r="L393" s="73">
        <v>9.6199999999999992</v>
      </c>
      <c r="M393" s="73">
        <v>14.62</v>
      </c>
      <c r="N393" s="73">
        <v>27.45</v>
      </c>
      <c r="O393" s="73">
        <v>23.36</v>
      </c>
      <c r="P393" s="17">
        <v>1.23</v>
      </c>
      <c r="S393" t="str">
        <f t="shared" si="6"/>
        <v>AIT</v>
      </c>
    </row>
    <row r="394" spans="1:19" ht="14.4" x14ac:dyDescent="0.3">
      <c r="A394" s="38" t="s">
        <v>111</v>
      </c>
      <c r="B394" s="74" t="s">
        <v>651</v>
      </c>
      <c r="C394" s="77">
        <v>41364</v>
      </c>
      <c r="D394" s="41">
        <v>2154412</v>
      </c>
      <c r="E394" s="41">
        <v>1048742</v>
      </c>
      <c r="F394" s="41">
        <v>148629</v>
      </c>
      <c r="G394" s="41">
        <v>1105670</v>
      </c>
      <c r="H394" s="41">
        <v>757053</v>
      </c>
      <c r="I394" s="41">
        <v>146293</v>
      </c>
      <c r="J394" s="72">
        <v>0.25</v>
      </c>
      <c r="K394" s="72">
        <v>0.95</v>
      </c>
      <c r="L394" s="72">
        <v>19.32</v>
      </c>
      <c r="M394" s="72">
        <v>27.55</v>
      </c>
      <c r="N394" s="72">
        <v>39.39</v>
      </c>
      <c r="O394" s="72">
        <v>6.84</v>
      </c>
      <c r="P394" s="42">
        <v>1.43</v>
      </c>
      <c r="S394" t="str">
        <f t="shared" si="6"/>
        <v>CSL</v>
      </c>
    </row>
    <row r="395" spans="1:19" ht="14.4" x14ac:dyDescent="0.3">
      <c r="A395" s="43" t="s">
        <v>124</v>
      </c>
      <c r="B395" s="81" t="s">
        <v>651</v>
      </c>
      <c r="C395" s="78">
        <v>41364</v>
      </c>
      <c r="D395" s="46">
        <v>103394948</v>
      </c>
      <c r="E395" s="46">
        <v>69453449</v>
      </c>
      <c r="F395" s="46">
        <v>4735622</v>
      </c>
      <c r="G395" s="46">
        <v>33927603</v>
      </c>
      <c r="H395" s="46">
        <v>24073308</v>
      </c>
      <c r="I395" s="46">
        <v>3027942</v>
      </c>
      <c r="J395" s="73">
        <v>1.28</v>
      </c>
      <c r="K395" s="73">
        <v>2.0499999999999998</v>
      </c>
      <c r="L395" s="73">
        <v>12.58</v>
      </c>
      <c r="M395" s="73">
        <v>16.23</v>
      </c>
      <c r="N395" s="73">
        <v>32.99</v>
      </c>
      <c r="O395" s="73">
        <v>9.86</v>
      </c>
      <c r="P395" s="17">
        <v>0.93</v>
      </c>
      <c r="S395" t="str">
        <f t="shared" si="6"/>
        <v>DTAC</v>
      </c>
    </row>
    <row r="396" spans="1:19" ht="14.4" x14ac:dyDescent="0.3">
      <c r="A396" s="38" t="s">
        <v>145</v>
      </c>
      <c r="B396" s="74" t="s">
        <v>651</v>
      </c>
      <c r="C396" s="77">
        <v>41364</v>
      </c>
      <c r="D396" s="41">
        <v>4543904</v>
      </c>
      <c r="E396" s="41">
        <v>2812626</v>
      </c>
      <c r="F396" s="41">
        <v>480000</v>
      </c>
      <c r="G396" s="41">
        <v>1612042</v>
      </c>
      <c r="H396" s="41">
        <v>1238482</v>
      </c>
      <c r="I396" s="41">
        <v>83759</v>
      </c>
      <c r="J396" s="72">
        <v>0.09</v>
      </c>
      <c r="K396" s="72">
        <v>1.74</v>
      </c>
      <c r="L396" s="72">
        <v>6.76</v>
      </c>
      <c r="M396" s="72">
        <v>6.51</v>
      </c>
      <c r="N396" s="72">
        <v>13.23</v>
      </c>
      <c r="O396" s="72">
        <v>6.77</v>
      </c>
      <c r="P396" s="42">
        <v>1.06</v>
      </c>
      <c r="S396" t="str">
        <f t="shared" si="6"/>
        <v>FORTH</v>
      </c>
    </row>
    <row r="397" spans="1:19" ht="14.4" x14ac:dyDescent="0.3">
      <c r="A397" s="43" t="s">
        <v>171</v>
      </c>
      <c r="B397" s="81" t="s">
        <v>651</v>
      </c>
      <c r="C397" s="78">
        <v>41364</v>
      </c>
      <c r="D397" s="46">
        <v>1524701</v>
      </c>
      <c r="E397" s="46">
        <v>1253260</v>
      </c>
      <c r="F397" s="46">
        <v>6902932</v>
      </c>
      <c r="G397" s="46">
        <v>77892</v>
      </c>
      <c r="H397" s="46">
        <v>190142</v>
      </c>
      <c r="I397" s="46">
        <v>-45159</v>
      </c>
      <c r="J397" s="73">
        <v>0</v>
      </c>
      <c r="K397" s="73">
        <v>16.09</v>
      </c>
      <c r="L397" s="73">
        <v>-23.75</v>
      </c>
      <c r="M397" s="73">
        <v>-13.89</v>
      </c>
      <c r="N397" s="73">
        <v>-368.07</v>
      </c>
      <c r="O397" s="73">
        <v>1.27</v>
      </c>
      <c r="P397" s="17">
        <v>0.63</v>
      </c>
      <c r="S397" t="str">
        <f t="shared" si="6"/>
        <v>IEC</v>
      </c>
    </row>
    <row r="398" spans="1:19" ht="14.4" x14ac:dyDescent="0.3">
      <c r="A398" s="38" t="s">
        <v>175</v>
      </c>
      <c r="B398" s="74" t="s">
        <v>651</v>
      </c>
      <c r="C398" s="77">
        <v>41364</v>
      </c>
      <c r="D398" s="41">
        <v>675474</v>
      </c>
      <c r="E398" s="41">
        <v>184128</v>
      </c>
      <c r="F398" s="41">
        <v>250021</v>
      </c>
      <c r="G398" s="41">
        <v>491346</v>
      </c>
      <c r="H398" s="41">
        <v>93921</v>
      </c>
      <c r="I398" s="41">
        <v>1764</v>
      </c>
      <c r="J398" s="72">
        <v>0.01</v>
      </c>
      <c r="K398" s="72">
        <v>0.37</v>
      </c>
      <c r="L398" s="72">
        <v>1.88</v>
      </c>
      <c r="M398" s="72">
        <v>1.42</v>
      </c>
      <c r="N398" s="72">
        <v>2.21</v>
      </c>
      <c r="O398" s="72">
        <v>2.14</v>
      </c>
      <c r="P398" s="42">
        <v>0.55000000000000004</v>
      </c>
      <c r="S398" t="str">
        <f t="shared" si="6"/>
        <v>INET</v>
      </c>
    </row>
    <row r="399" spans="1:19" ht="14.4" x14ac:dyDescent="0.3">
      <c r="A399" s="43" t="s">
        <v>178</v>
      </c>
      <c r="B399" s="81" t="s">
        <v>651</v>
      </c>
      <c r="C399" s="78">
        <v>41364</v>
      </c>
      <c r="D399" s="46">
        <v>50520443</v>
      </c>
      <c r="E399" s="46">
        <v>22107571</v>
      </c>
      <c r="F399" s="46">
        <v>3206420</v>
      </c>
      <c r="G399" s="46">
        <v>20545811</v>
      </c>
      <c r="H399" s="46">
        <v>6308716</v>
      </c>
      <c r="I399" s="46">
        <v>4024873</v>
      </c>
      <c r="J399" s="73">
        <v>1.26</v>
      </c>
      <c r="K399" s="73">
        <v>1.08</v>
      </c>
      <c r="L399" s="73">
        <v>63.8</v>
      </c>
      <c r="M399" s="73">
        <v>30.68</v>
      </c>
      <c r="N399" s="73">
        <v>71.069999999999993</v>
      </c>
      <c r="O399" s="73">
        <v>1.31</v>
      </c>
      <c r="P399" s="17">
        <v>0.46</v>
      </c>
      <c r="S399" t="str">
        <f t="shared" si="6"/>
        <v>INTUCH</v>
      </c>
    </row>
    <row r="400" spans="1:19" ht="14.4" x14ac:dyDescent="0.3">
      <c r="A400" s="38" t="s">
        <v>185</v>
      </c>
      <c r="B400" s="74" t="s">
        <v>651</v>
      </c>
      <c r="C400" s="77">
        <v>41364</v>
      </c>
      <c r="D400" s="41">
        <v>19803548</v>
      </c>
      <c r="E400" s="41">
        <v>8955552</v>
      </c>
      <c r="F400" s="41">
        <v>3568697</v>
      </c>
      <c r="G400" s="41">
        <v>9806762</v>
      </c>
      <c r="H400" s="41">
        <v>2717221</v>
      </c>
      <c r="I400" s="41">
        <v>775607</v>
      </c>
      <c r="J400" s="72">
        <v>0.11</v>
      </c>
      <c r="K400" s="72">
        <v>0.91</v>
      </c>
      <c r="L400" s="72">
        <v>28.54</v>
      </c>
      <c r="M400" s="72">
        <v>16.91</v>
      </c>
      <c r="N400" s="72">
        <v>28.33</v>
      </c>
      <c r="O400" s="72">
        <v>0.98</v>
      </c>
      <c r="P400" s="42">
        <v>0.55000000000000004</v>
      </c>
      <c r="S400" t="str">
        <f t="shared" si="6"/>
        <v>JAS</v>
      </c>
    </row>
    <row r="401" spans="1:19" ht="14.4" x14ac:dyDescent="0.3">
      <c r="A401" s="43" t="s">
        <v>188</v>
      </c>
      <c r="B401" s="81" t="s">
        <v>651</v>
      </c>
      <c r="C401" s="78">
        <v>41364</v>
      </c>
      <c r="D401" s="46">
        <v>3655233</v>
      </c>
      <c r="E401" s="46">
        <v>1826440</v>
      </c>
      <c r="F401" s="46">
        <v>415779</v>
      </c>
      <c r="G401" s="46">
        <v>1666905</v>
      </c>
      <c r="H401" s="46">
        <v>2368427</v>
      </c>
      <c r="I401" s="46">
        <v>77659</v>
      </c>
      <c r="J401" s="73">
        <v>0.2</v>
      </c>
      <c r="K401" s="73">
        <v>1.1000000000000001</v>
      </c>
      <c r="L401" s="73">
        <v>3.28</v>
      </c>
      <c r="M401" s="73">
        <v>17.62</v>
      </c>
      <c r="N401" s="73">
        <v>27.68</v>
      </c>
      <c r="O401" s="73">
        <v>20.09</v>
      </c>
      <c r="P401" s="17">
        <v>2.93</v>
      </c>
      <c r="S401" t="str">
        <f t="shared" si="6"/>
        <v>JMART</v>
      </c>
    </row>
    <row r="402" spans="1:19" ht="14.4" x14ac:dyDescent="0.3">
      <c r="A402" s="38" t="s">
        <v>190</v>
      </c>
      <c r="B402" s="74" t="s">
        <v>651</v>
      </c>
      <c r="C402" s="77">
        <v>41364</v>
      </c>
      <c r="D402" s="41">
        <v>2369742</v>
      </c>
      <c r="E402" s="41">
        <v>1101410</v>
      </c>
      <c r="F402" s="41">
        <v>706457</v>
      </c>
      <c r="G402" s="41">
        <v>1275993</v>
      </c>
      <c r="H402" s="41">
        <v>109773</v>
      </c>
      <c r="I402" s="41">
        <v>5648</v>
      </c>
      <c r="J402" s="72">
        <v>0.01</v>
      </c>
      <c r="K402" s="72">
        <v>0.86</v>
      </c>
      <c r="L402" s="72">
        <v>5.15</v>
      </c>
      <c r="M402" s="72">
        <v>-2.96</v>
      </c>
      <c r="N402" s="72">
        <v>-11.8</v>
      </c>
      <c r="O402" s="72">
        <v>60.41</v>
      </c>
      <c r="P402" s="42">
        <v>0.36</v>
      </c>
      <c r="S402" t="str">
        <f t="shared" si="6"/>
        <v>JTS</v>
      </c>
    </row>
    <row r="403" spans="1:19" ht="14.4" x14ac:dyDescent="0.3">
      <c r="A403" s="43" t="s">
        <v>243</v>
      </c>
      <c r="B403" s="81" t="s">
        <v>651</v>
      </c>
      <c r="C403" s="78">
        <v>41364</v>
      </c>
      <c r="D403" s="46">
        <v>4048596</v>
      </c>
      <c r="E403" s="46">
        <v>2224368</v>
      </c>
      <c r="F403" s="46">
        <v>440403</v>
      </c>
      <c r="G403" s="46">
        <v>1814584</v>
      </c>
      <c r="H403" s="46">
        <v>1352320</v>
      </c>
      <c r="I403" s="46">
        <v>72436</v>
      </c>
      <c r="J403" s="73">
        <v>0.16</v>
      </c>
      <c r="K403" s="73">
        <v>1.23</v>
      </c>
      <c r="L403" s="73">
        <v>5.36</v>
      </c>
      <c r="M403" s="73">
        <v>8.1199999999999992</v>
      </c>
      <c r="N403" s="73">
        <v>13.77</v>
      </c>
      <c r="O403" s="73">
        <v>26.37</v>
      </c>
      <c r="P403" s="17">
        <v>1.07</v>
      </c>
      <c r="S403" t="str">
        <f t="shared" si="6"/>
        <v>MFEC</v>
      </c>
    </row>
    <row r="404" spans="1:19" ht="14.4" x14ac:dyDescent="0.3">
      <c r="A404" s="38" t="s">
        <v>260</v>
      </c>
      <c r="B404" s="74" t="s">
        <v>651</v>
      </c>
      <c r="C404" s="77">
        <v>41364</v>
      </c>
      <c r="D404" s="41">
        <v>2921057.53</v>
      </c>
      <c r="E404" s="41">
        <v>1670527.12</v>
      </c>
      <c r="F404" s="41">
        <v>360000</v>
      </c>
      <c r="G404" s="41">
        <v>1243100.6599999999</v>
      </c>
      <c r="H404" s="41">
        <v>1584000.07</v>
      </c>
      <c r="I404" s="41">
        <v>50694.98</v>
      </c>
      <c r="J404" s="72">
        <v>0.14000000000000001</v>
      </c>
      <c r="K404" s="72">
        <v>1.34</v>
      </c>
      <c r="L404" s="72">
        <v>3.2</v>
      </c>
      <c r="M404" s="72">
        <v>10.95</v>
      </c>
      <c r="N404" s="72">
        <v>19.899999999999999</v>
      </c>
      <c r="O404" s="72">
        <v>13.29</v>
      </c>
      <c r="P404" s="42">
        <v>2.41</v>
      </c>
      <c r="S404" t="str">
        <f t="shared" si="6"/>
        <v>MSC</v>
      </c>
    </row>
    <row r="405" spans="1:19" ht="14.4" x14ac:dyDescent="0.3">
      <c r="A405" s="43" t="s">
        <v>312</v>
      </c>
      <c r="B405" s="81" t="s">
        <v>651</v>
      </c>
      <c r="C405" s="78">
        <v>41364</v>
      </c>
      <c r="D405" s="46">
        <v>1322315</v>
      </c>
      <c r="E405" s="46">
        <v>963188</v>
      </c>
      <c r="F405" s="46">
        <v>141944</v>
      </c>
      <c r="G405" s="46">
        <v>359127</v>
      </c>
      <c r="H405" s="46">
        <v>859753</v>
      </c>
      <c r="I405" s="46">
        <v>37899</v>
      </c>
      <c r="J405" s="73">
        <v>0.27</v>
      </c>
      <c r="K405" s="73">
        <v>2.68</v>
      </c>
      <c r="L405" s="73">
        <v>4.41</v>
      </c>
      <c r="M405" s="73">
        <v>12.82</v>
      </c>
      <c r="N405" s="73">
        <v>33.700000000000003</v>
      </c>
      <c r="O405" s="73">
        <v>12.6</v>
      </c>
      <c r="P405" s="17">
        <v>2.0699999999999998</v>
      </c>
      <c r="S405" t="str">
        <f t="shared" si="6"/>
        <v>PT</v>
      </c>
    </row>
    <row r="406" spans="1:19" ht="14.4" x14ac:dyDescent="0.3">
      <c r="A406" s="38" t="s">
        <v>339</v>
      </c>
      <c r="B406" s="74" t="s">
        <v>651</v>
      </c>
      <c r="C406" s="77">
        <v>41364</v>
      </c>
      <c r="D406" s="41">
        <v>22092972</v>
      </c>
      <c r="E406" s="41">
        <v>14451261</v>
      </c>
      <c r="F406" s="41">
        <v>995345</v>
      </c>
      <c r="G406" s="41">
        <v>5858316</v>
      </c>
      <c r="H406" s="41">
        <v>5306689</v>
      </c>
      <c r="I406" s="41">
        <v>353554</v>
      </c>
      <c r="J406" s="72">
        <v>0.36</v>
      </c>
      <c r="K406" s="72">
        <v>2.4700000000000002</v>
      </c>
      <c r="L406" s="72">
        <v>6.66</v>
      </c>
      <c r="M406" s="72">
        <v>11.48</v>
      </c>
      <c r="N406" s="72">
        <v>21.15</v>
      </c>
      <c r="O406" s="72">
        <v>3.99</v>
      </c>
      <c r="P406" s="42">
        <v>0.92</v>
      </c>
      <c r="S406" t="str">
        <f t="shared" si="6"/>
        <v>SAMART</v>
      </c>
    </row>
    <row r="407" spans="1:19" ht="14.4" x14ac:dyDescent="0.3">
      <c r="A407" s="43" t="s">
        <v>341</v>
      </c>
      <c r="B407" s="81" t="s">
        <v>651</v>
      </c>
      <c r="C407" s="78">
        <v>41364</v>
      </c>
      <c r="D407" s="46">
        <v>13216279</v>
      </c>
      <c r="E407" s="46">
        <v>10203611</v>
      </c>
      <c r="F407" s="46">
        <v>611053</v>
      </c>
      <c r="G407" s="46">
        <v>3011933</v>
      </c>
      <c r="H407" s="46">
        <v>2219228</v>
      </c>
      <c r="I407" s="46">
        <v>260958</v>
      </c>
      <c r="J407" s="73">
        <v>0.43</v>
      </c>
      <c r="K407" s="73">
        <v>3.39</v>
      </c>
      <c r="L407" s="73">
        <v>11.76</v>
      </c>
      <c r="M407" s="73">
        <v>12.74</v>
      </c>
      <c r="N407" s="73">
        <v>34.130000000000003</v>
      </c>
      <c r="O407" s="73">
        <v>3.36</v>
      </c>
      <c r="P407" s="17">
        <v>0.74</v>
      </c>
      <c r="S407" t="str">
        <f t="shared" si="6"/>
        <v>SAMTEL</v>
      </c>
    </row>
    <row r="408" spans="1:19" ht="14.4" x14ac:dyDescent="0.3">
      <c r="A408" s="38" t="s">
        <v>364</v>
      </c>
      <c r="B408" s="74" t="s">
        <v>651</v>
      </c>
      <c r="C408" s="77">
        <v>41364</v>
      </c>
      <c r="D408" s="41">
        <v>5044107</v>
      </c>
      <c r="E408" s="41">
        <v>2179247</v>
      </c>
      <c r="F408" s="41">
        <v>433888</v>
      </c>
      <c r="G408" s="41">
        <v>2829530</v>
      </c>
      <c r="H408" s="41">
        <v>2466285</v>
      </c>
      <c r="I408" s="41">
        <v>177199</v>
      </c>
      <c r="J408" s="72">
        <v>0.04</v>
      </c>
      <c r="K408" s="72">
        <v>0.77</v>
      </c>
      <c r="L408" s="72">
        <v>7.18</v>
      </c>
      <c r="M408" s="72">
        <v>8.67</v>
      </c>
      <c r="N408" s="72">
        <v>12.18</v>
      </c>
      <c r="O408" s="72">
        <v>13.73</v>
      </c>
      <c r="P408" s="42">
        <v>1.5</v>
      </c>
      <c r="S408" t="str">
        <f t="shared" si="6"/>
        <v>SIM</v>
      </c>
    </row>
    <row r="409" spans="1:19" ht="14.4" x14ac:dyDescent="0.3">
      <c r="A409" s="43" t="s">
        <v>368</v>
      </c>
      <c r="B409" s="81" t="s">
        <v>651</v>
      </c>
      <c r="C409" s="78">
        <v>41364</v>
      </c>
      <c r="D409" s="46">
        <v>5138088</v>
      </c>
      <c r="E409" s="46">
        <v>4284346</v>
      </c>
      <c r="F409" s="46">
        <v>233466</v>
      </c>
      <c r="G409" s="46">
        <v>853742</v>
      </c>
      <c r="H409" s="46">
        <v>4848256</v>
      </c>
      <c r="I409" s="46">
        <v>49963</v>
      </c>
      <c r="J409" s="73">
        <v>0.21</v>
      </c>
      <c r="K409" s="73">
        <v>5.0199999999999996</v>
      </c>
      <c r="L409" s="73">
        <v>1.03</v>
      </c>
      <c r="M409" s="73">
        <v>-9.4</v>
      </c>
      <c r="N409" s="73">
        <v>-66.22</v>
      </c>
      <c r="O409" s="73">
        <v>152.82</v>
      </c>
      <c r="P409" s="17">
        <v>3.58</v>
      </c>
      <c r="S409" t="str">
        <f t="shared" si="6"/>
        <v>SIS</v>
      </c>
    </row>
    <row r="410" spans="1:19" ht="14.4" x14ac:dyDescent="0.3">
      <c r="A410" s="38" t="s">
        <v>407</v>
      </c>
      <c r="B410" s="74" t="s">
        <v>651</v>
      </c>
      <c r="C410" s="77">
        <v>41364</v>
      </c>
      <c r="D410" s="41">
        <v>5802229</v>
      </c>
      <c r="E410" s="41">
        <v>4089166</v>
      </c>
      <c r="F410" s="41">
        <v>947000</v>
      </c>
      <c r="G410" s="41">
        <v>1713063</v>
      </c>
      <c r="H410" s="41">
        <v>2009238</v>
      </c>
      <c r="I410" s="41">
        <v>17233</v>
      </c>
      <c r="J410" s="72">
        <v>0.02</v>
      </c>
      <c r="K410" s="72">
        <v>2.39</v>
      </c>
      <c r="L410" s="72">
        <v>0.86</v>
      </c>
      <c r="M410" s="72">
        <v>4.96</v>
      </c>
      <c r="N410" s="72">
        <v>4.79</v>
      </c>
      <c r="O410" s="72">
        <v>50.11</v>
      </c>
      <c r="P410" s="42">
        <v>1.57</v>
      </c>
      <c r="S410" t="str">
        <f t="shared" si="6"/>
        <v>SVOA</v>
      </c>
    </row>
    <row r="411" spans="1:19" ht="14.4" x14ac:dyDescent="0.3">
      <c r="A411" s="43" t="s">
        <v>408</v>
      </c>
      <c r="B411" s="81" t="s">
        <v>651</v>
      </c>
      <c r="C411" s="78">
        <v>41364</v>
      </c>
      <c r="D411" s="46">
        <v>1604113</v>
      </c>
      <c r="E411" s="46">
        <v>358183</v>
      </c>
      <c r="F411" s="46">
        <v>300000</v>
      </c>
      <c r="G411" s="46">
        <v>1245930</v>
      </c>
      <c r="H411" s="46">
        <v>225452</v>
      </c>
      <c r="I411" s="46">
        <v>53572</v>
      </c>
      <c r="J411" s="73">
        <v>0.18</v>
      </c>
      <c r="K411" s="73">
        <v>0.28999999999999998</v>
      </c>
      <c r="L411" s="73">
        <v>23.76</v>
      </c>
      <c r="M411" s="73">
        <v>19.2</v>
      </c>
      <c r="N411" s="73">
        <v>18.670000000000002</v>
      </c>
      <c r="O411" s="73">
        <v>0.75</v>
      </c>
      <c r="P411" s="17">
        <v>0.55000000000000004</v>
      </c>
      <c r="S411" t="str">
        <f t="shared" si="6"/>
        <v>SYMC</v>
      </c>
    </row>
    <row r="412" spans="1:19" ht="14.4" x14ac:dyDescent="0.3">
      <c r="A412" s="38" t="s">
        <v>409</v>
      </c>
      <c r="B412" s="74" t="s">
        <v>651</v>
      </c>
      <c r="C412" s="77">
        <v>41364</v>
      </c>
      <c r="D412" s="41">
        <v>5042880</v>
      </c>
      <c r="E412" s="41">
        <v>2940342</v>
      </c>
      <c r="F412" s="41">
        <v>696593</v>
      </c>
      <c r="G412" s="41">
        <v>2102538</v>
      </c>
      <c r="H412" s="41">
        <v>4751917</v>
      </c>
      <c r="I412" s="41">
        <v>121073</v>
      </c>
      <c r="J412" s="72">
        <v>0.16</v>
      </c>
      <c r="K412" s="72">
        <v>1.4</v>
      </c>
      <c r="L412" s="72">
        <v>2.5499999999999998</v>
      </c>
      <c r="M412" s="72">
        <v>10.89</v>
      </c>
      <c r="N412" s="72">
        <v>20.71</v>
      </c>
      <c r="O412" s="72">
        <v>62.4</v>
      </c>
      <c r="P412" s="42">
        <v>3.9</v>
      </c>
      <c r="S412" t="str">
        <f t="shared" si="6"/>
        <v>SYNEX</v>
      </c>
    </row>
    <row r="413" spans="1:19" ht="14.4" x14ac:dyDescent="0.3">
      <c r="A413" s="43" t="s">
        <v>433</v>
      </c>
      <c r="B413" s="81" t="s">
        <v>651</v>
      </c>
      <c r="C413" s="78">
        <v>41364</v>
      </c>
      <c r="D413" s="46">
        <v>24404812</v>
      </c>
      <c r="E413" s="46">
        <v>10314966</v>
      </c>
      <c r="F413" s="46">
        <v>5479688</v>
      </c>
      <c r="G413" s="46">
        <v>14055555</v>
      </c>
      <c r="H413" s="46">
        <v>1974441</v>
      </c>
      <c r="I413" s="46">
        <v>330376</v>
      </c>
      <c r="J413" s="73">
        <v>0.3</v>
      </c>
      <c r="K413" s="73">
        <v>0.73</v>
      </c>
      <c r="L413" s="73">
        <v>16.73</v>
      </c>
      <c r="M413" s="73">
        <v>6.85</v>
      </c>
      <c r="N413" s="73">
        <v>3.27</v>
      </c>
      <c r="O413" s="73">
        <v>0.42</v>
      </c>
      <c r="P413" s="17">
        <v>0.28999999999999998</v>
      </c>
      <c r="S413" t="str">
        <f t="shared" si="6"/>
        <v>THCOM</v>
      </c>
    </row>
    <row r="414" spans="1:19" ht="14.4" x14ac:dyDescent="0.3">
      <c r="A414" s="38" t="s">
        <v>570</v>
      </c>
      <c r="B414" s="74" t="s">
        <v>651</v>
      </c>
      <c r="C414" s="77">
        <v>41364</v>
      </c>
      <c r="D414" s="41">
        <v>181335288.46000001</v>
      </c>
      <c r="E414" s="41">
        <v>168426724.02000001</v>
      </c>
      <c r="F414" s="41">
        <v>145051521.46000001</v>
      </c>
      <c r="G414" s="41">
        <v>12251044.220000001</v>
      </c>
      <c r="H414" s="41">
        <v>24172992.32</v>
      </c>
      <c r="I414" s="41">
        <v>-1109133.8799999999</v>
      </c>
      <c r="J414" s="72">
        <v>-0.08</v>
      </c>
      <c r="K414" s="72">
        <v>13.75</v>
      </c>
      <c r="L414" s="72">
        <v>-4.59</v>
      </c>
      <c r="M414" s="72">
        <v>0.14000000000000001</v>
      </c>
      <c r="N414" s="72">
        <v>-49.63</v>
      </c>
      <c r="O414" s="72">
        <v>1.1200000000000001</v>
      </c>
      <c r="P414" s="42">
        <v>0.55000000000000004</v>
      </c>
      <c r="S414" t="str">
        <f t="shared" si="6"/>
        <v>T RUE</v>
      </c>
    </row>
    <row r="415" spans="1:19" ht="14.4" x14ac:dyDescent="0.3">
      <c r="A415" s="43" t="s">
        <v>491</v>
      </c>
      <c r="B415" s="81" t="s">
        <v>651</v>
      </c>
      <c r="C415" s="78">
        <v>41364</v>
      </c>
      <c r="D415" s="46">
        <v>2307779.94</v>
      </c>
      <c r="E415" s="46">
        <v>1577849.07</v>
      </c>
      <c r="F415" s="46">
        <v>240000</v>
      </c>
      <c r="G415" s="46">
        <v>729930.87</v>
      </c>
      <c r="H415" s="46">
        <v>906129.82</v>
      </c>
      <c r="I415" s="46">
        <v>5886.04</v>
      </c>
      <c r="J415" s="73">
        <v>0</v>
      </c>
      <c r="K415" s="73">
        <v>2.16</v>
      </c>
      <c r="L415" s="73">
        <v>0.65</v>
      </c>
      <c r="M415" s="73">
        <v>4.92</v>
      </c>
      <c r="N415" s="73">
        <v>0.87</v>
      </c>
      <c r="O415" s="73">
        <v>307.47000000000003</v>
      </c>
      <c r="P415" s="17">
        <v>1.63</v>
      </c>
      <c r="S415" t="str">
        <f t="shared" si="6"/>
        <v>TWZ</v>
      </c>
    </row>
    <row r="416" spans="1:19" ht="14.4" x14ac:dyDescent="0.3">
      <c r="A416" s="38" t="s">
        <v>253</v>
      </c>
      <c r="B416" s="74" t="s">
        <v>569</v>
      </c>
      <c r="C416" s="77">
        <v>41274</v>
      </c>
      <c r="D416" s="41">
        <v>325365</v>
      </c>
      <c r="E416" s="41">
        <v>23425</v>
      </c>
      <c r="F416" s="41">
        <v>250000</v>
      </c>
      <c r="G416" s="41">
        <v>302512</v>
      </c>
      <c r="H416" s="41">
        <v>90637</v>
      </c>
      <c r="I416" s="41">
        <v>-181328</v>
      </c>
      <c r="J416" s="72">
        <v>-0.73</v>
      </c>
      <c r="K416" s="72">
        <v>0.08</v>
      </c>
      <c r="L416" s="72">
        <v>-200.06</v>
      </c>
      <c r="M416" s="72">
        <v>-44.51</v>
      </c>
      <c r="N416" s="72">
        <v>-46.12</v>
      </c>
      <c r="O416" s="72">
        <v>3.82</v>
      </c>
      <c r="P416" s="42">
        <v>0.22</v>
      </c>
      <c r="S416" t="str">
        <f t="shared" si="6"/>
        <v>MME</v>
      </c>
    </row>
    <row r="417" spans="1:19" ht="14.4" x14ac:dyDescent="0.3">
      <c r="A417" s="43" t="s">
        <v>280</v>
      </c>
      <c r="B417" s="81" t="s">
        <v>569</v>
      </c>
      <c r="C417" s="78">
        <v>41274</v>
      </c>
      <c r="D417" s="46">
        <v>2405098.7200000002</v>
      </c>
      <c r="E417" s="46">
        <v>1108601.3400000001</v>
      </c>
      <c r="F417" s="46">
        <v>160000</v>
      </c>
      <c r="G417" s="46">
        <v>1296497.3700000001</v>
      </c>
      <c r="H417" s="46">
        <v>2301714.2400000002</v>
      </c>
      <c r="I417" s="46">
        <v>307011.12</v>
      </c>
      <c r="J417" s="73">
        <v>19.190000000000001</v>
      </c>
      <c r="K417" s="73">
        <v>0.86</v>
      </c>
      <c r="L417" s="73">
        <v>13.34</v>
      </c>
      <c r="M417" s="73">
        <v>18.54</v>
      </c>
      <c r="N417" s="73">
        <v>25.24</v>
      </c>
      <c r="O417" s="73">
        <v>1.57</v>
      </c>
      <c r="P417" s="17">
        <v>0.98</v>
      </c>
      <c r="S417" t="str">
        <f t="shared" si="6"/>
        <v>OHTL</v>
      </c>
    </row>
    <row r="418" spans="1:19" ht="14.4" x14ac:dyDescent="0.3">
      <c r="A418" s="38" t="s">
        <v>331</v>
      </c>
      <c r="B418" s="74" t="s">
        <v>569</v>
      </c>
      <c r="C418" s="77">
        <v>41274</v>
      </c>
      <c r="D418" s="41">
        <v>1212654</v>
      </c>
      <c r="E418" s="41">
        <v>401224</v>
      </c>
      <c r="F418" s="41">
        <v>937500</v>
      </c>
      <c r="G418" s="41">
        <v>801906</v>
      </c>
      <c r="H418" s="41">
        <v>847270</v>
      </c>
      <c r="I418" s="41">
        <v>-54609</v>
      </c>
      <c r="J418" s="72">
        <v>-0.57999999999999996</v>
      </c>
      <c r="K418" s="72">
        <v>0.5</v>
      </c>
      <c r="L418" s="72">
        <v>-6.45</v>
      </c>
      <c r="M418" s="72">
        <v>-2.23</v>
      </c>
      <c r="N418" s="72">
        <v>-6.59</v>
      </c>
      <c r="O418" s="72">
        <v>0.72</v>
      </c>
      <c r="P418" s="42">
        <v>0.64</v>
      </c>
      <c r="S418" t="str">
        <f t="shared" si="6"/>
        <v>ROH</v>
      </c>
    </row>
    <row r="419" spans="1:19" ht="14.4" x14ac:dyDescent="0.3">
      <c r="A419" s="43" t="s">
        <v>362</v>
      </c>
      <c r="B419" s="81" t="s">
        <v>569</v>
      </c>
      <c r="C419" s="78">
        <v>41274</v>
      </c>
      <c r="D419" s="46">
        <v>6010928.29</v>
      </c>
      <c r="E419" s="46">
        <v>1181955.97</v>
      </c>
      <c r="F419" s="46">
        <v>1300000</v>
      </c>
      <c r="G419" s="46">
        <v>4828972.32</v>
      </c>
      <c r="H419" s="46">
        <v>2121763.9500000002</v>
      </c>
      <c r="I419" s="46">
        <v>99858.54</v>
      </c>
      <c r="J419" s="73">
        <v>0.77</v>
      </c>
      <c r="K419" s="73">
        <v>0.24</v>
      </c>
      <c r="L419" s="73">
        <v>4.71</v>
      </c>
      <c r="M419" s="73">
        <v>2.2000000000000002</v>
      </c>
      <c r="N419" s="73">
        <v>2.09</v>
      </c>
      <c r="O419" s="73">
        <v>0.63</v>
      </c>
      <c r="P419" s="17">
        <v>0.35</v>
      </c>
      <c r="S419" t="str">
        <f t="shared" si="6"/>
        <v>SHANG</v>
      </c>
    </row>
    <row r="420" spans="1:19" ht="40.299999999999997" x14ac:dyDescent="0.3">
      <c r="A420" s="74" t="s">
        <v>601</v>
      </c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9"/>
      <c r="S420" t="str">
        <f t="shared" si="6"/>
        <v>--  Transportation &amp; Logistics</v>
      </c>
    </row>
    <row r="421" spans="1:19" ht="14.4" x14ac:dyDescent="0.3">
      <c r="A421" s="43" t="s">
        <v>19</v>
      </c>
      <c r="B421" s="81" t="s">
        <v>569</v>
      </c>
      <c r="C421" s="78">
        <v>41274</v>
      </c>
      <c r="D421" s="46">
        <v>33024033.670000002</v>
      </c>
      <c r="E421" s="46">
        <v>6857411.6799999997</v>
      </c>
      <c r="F421" s="46">
        <v>485000</v>
      </c>
      <c r="G421" s="46">
        <v>18310504.800000001</v>
      </c>
      <c r="H421" s="46">
        <v>31246040.149999999</v>
      </c>
      <c r="I421" s="46">
        <v>15648572.300000001</v>
      </c>
      <c r="J421" s="73">
        <v>3.44</v>
      </c>
      <c r="K421" s="73">
        <v>0.37</v>
      </c>
      <c r="L421" s="73">
        <v>50.08</v>
      </c>
      <c r="M421" s="73">
        <v>93.02</v>
      </c>
      <c r="N421" s="73">
        <v>170.85</v>
      </c>
      <c r="O421" s="73">
        <v>20.3</v>
      </c>
      <c r="P421" s="17">
        <v>1.77</v>
      </c>
      <c r="S421" t="str">
        <f t="shared" si="6"/>
        <v>AAV</v>
      </c>
    </row>
    <row r="422" spans="1:19" ht="14.4" x14ac:dyDescent="0.3">
      <c r="A422" s="38" t="s">
        <v>38</v>
      </c>
      <c r="B422" s="74" t="s">
        <v>569</v>
      </c>
      <c r="C422" s="77">
        <v>41274</v>
      </c>
      <c r="D422" s="41">
        <v>145774684.91999999</v>
      </c>
      <c r="E422" s="41">
        <v>64466731.530000001</v>
      </c>
      <c r="F422" s="41">
        <v>14285700</v>
      </c>
      <c r="G422" s="41">
        <v>81152367.569999993</v>
      </c>
      <c r="H422" s="41">
        <v>35639263.990000002</v>
      </c>
      <c r="I422" s="41">
        <v>8675078.1600000001</v>
      </c>
      <c r="J422" s="72">
        <v>6.07</v>
      </c>
      <c r="K422" s="72">
        <v>0.79</v>
      </c>
      <c r="L422" s="72">
        <v>24.34</v>
      </c>
      <c r="M422" s="72">
        <v>9.76</v>
      </c>
      <c r="N422" s="72">
        <v>11.22</v>
      </c>
      <c r="O422" s="72">
        <v>0.44</v>
      </c>
      <c r="P422" s="42">
        <v>0.24</v>
      </c>
      <c r="S422" t="str">
        <f t="shared" si="6"/>
        <v>AOT</v>
      </c>
    </row>
    <row r="423" spans="1:19" ht="14.4" x14ac:dyDescent="0.3">
      <c r="A423" s="43" t="s">
        <v>48</v>
      </c>
      <c r="B423" s="81" t="s">
        <v>569</v>
      </c>
      <c r="C423" s="78">
        <v>41274</v>
      </c>
      <c r="D423" s="46">
        <v>677832.62</v>
      </c>
      <c r="E423" s="46">
        <v>373358.3</v>
      </c>
      <c r="F423" s="46">
        <v>234810.1</v>
      </c>
      <c r="G423" s="46">
        <v>304474.31</v>
      </c>
      <c r="H423" s="46">
        <v>632769.89</v>
      </c>
      <c r="I423" s="46">
        <v>58625.38</v>
      </c>
      <c r="J423" s="73">
        <v>0.25</v>
      </c>
      <c r="K423" s="73">
        <v>1.23</v>
      </c>
      <c r="L423" s="73">
        <v>9.26</v>
      </c>
      <c r="M423" s="73">
        <v>11.24</v>
      </c>
      <c r="N423" s="73">
        <v>20.190000000000001</v>
      </c>
      <c r="O423" s="73">
        <v>2.35</v>
      </c>
      <c r="P423" s="17">
        <v>0.82</v>
      </c>
      <c r="S423" t="str">
        <f t="shared" si="6"/>
        <v>ASIMAR</v>
      </c>
    </row>
    <row r="424" spans="1:19" ht="14.4" x14ac:dyDescent="0.3">
      <c r="A424" s="38" t="s">
        <v>61</v>
      </c>
      <c r="B424" s="74" t="s">
        <v>569</v>
      </c>
      <c r="C424" s="77">
        <v>41274</v>
      </c>
      <c r="D424" s="41">
        <v>41316912.939999998</v>
      </c>
      <c r="E424" s="41">
        <v>19716037.09</v>
      </c>
      <c r="F424" s="41">
        <v>7700000</v>
      </c>
      <c r="G424" s="41">
        <v>21627722.420000002</v>
      </c>
      <c r="H424" s="41">
        <v>9240737.6400000006</v>
      </c>
      <c r="I424" s="41">
        <v>2253909.4300000002</v>
      </c>
      <c r="J424" s="72">
        <v>2.93</v>
      </c>
      <c r="K424" s="72">
        <v>0.91</v>
      </c>
      <c r="L424" s="72">
        <v>24.39</v>
      </c>
      <c r="M424" s="72">
        <v>9.64</v>
      </c>
      <c r="N424" s="72">
        <v>11.18</v>
      </c>
      <c r="O424" s="72">
        <v>0.31</v>
      </c>
      <c r="P424" s="42">
        <v>0.23</v>
      </c>
      <c r="S424" t="str">
        <f t="shared" si="6"/>
        <v>BECL</v>
      </c>
    </row>
    <row r="425" spans="1:19" ht="14.4" x14ac:dyDescent="0.3">
      <c r="A425" s="43" t="s">
        <v>72</v>
      </c>
      <c r="B425" s="81" t="s">
        <v>569</v>
      </c>
      <c r="C425" s="78">
        <v>41274</v>
      </c>
      <c r="D425" s="46">
        <v>18304022.52</v>
      </c>
      <c r="E425" s="46">
        <v>17347333.239999998</v>
      </c>
      <c r="F425" s="46">
        <v>11950000</v>
      </c>
      <c r="G425" s="46">
        <v>895439.47</v>
      </c>
      <c r="H425" s="46">
        <v>2280740.8199999998</v>
      </c>
      <c r="I425" s="46">
        <v>-980997.3</v>
      </c>
      <c r="J425" s="73">
        <v>-0.08</v>
      </c>
      <c r="K425" s="73">
        <v>19.37</v>
      </c>
      <c r="L425" s="73">
        <v>-43.01</v>
      </c>
      <c r="M425" s="73">
        <v>1.1200000000000001</v>
      </c>
      <c r="N425" s="73">
        <v>-70.78</v>
      </c>
      <c r="O425" s="73">
        <v>154.41</v>
      </c>
      <c r="P425" s="17">
        <v>0.12</v>
      </c>
      <c r="S425" t="str">
        <f t="shared" si="6"/>
        <v>BMCL</v>
      </c>
    </row>
    <row r="426" spans="1:19" ht="14.4" x14ac:dyDescent="0.3">
      <c r="A426" s="38" t="s">
        <v>77</v>
      </c>
      <c r="B426" s="74" t="s">
        <v>569</v>
      </c>
      <c r="C426" s="77">
        <v>41274</v>
      </c>
      <c r="D426" s="41">
        <v>434014</v>
      </c>
      <c r="E426" s="41">
        <v>98753</v>
      </c>
      <c r="F426" s="41">
        <v>660211</v>
      </c>
      <c r="G426" s="41">
        <v>335261</v>
      </c>
      <c r="H426" s="41">
        <v>73221</v>
      </c>
      <c r="I426" s="41">
        <v>127244</v>
      </c>
      <c r="J426" s="72">
        <v>0.19</v>
      </c>
      <c r="K426" s="72">
        <v>0.28999999999999998</v>
      </c>
      <c r="L426" s="72">
        <v>173.78</v>
      </c>
      <c r="M426" s="72">
        <v>-2.39</v>
      </c>
      <c r="N426" s="72">
        <v>46.84</v>
      </c>
      <c r="O426" s="72">
        <v>0.08</v>
      </c>
      <c r="P426" s="42">
        <v>0.08</v>
      </c>
      <c r="S426" t="str">
        <f t="shared" si="6"/>
        <v>BTC</v>
      </c>
    </row>
    <row r="427" spans="1:19" ht="14.4" x14ac:dyDescent="0.3">
      <c r="A427" s="43" t="s">
        <v>79</v>
      </c>
      <c r="B427" s="81" t="s">
        <v>569</v>
      </c>
      <c r="C427" s="78">
        <v>41274</v>
      </c>
      <c r="D427" s="46">
        <v>65289761</v>
      </c>
      <c r="E427" s="46">
        <v>16986323</v>
      </c>
      <c r="F427" s="46">
        <v>43701283</v>
      </c>
      <c r="G427" s="46">
        <v>46500598</v>
      </c>
      <c r="H427" s="46">
        <v>10762375.98</v>
      </c>
      <c r="I427" s="46">
        <v>2447812.9900000002</v>
      </c>
      <c r="J427" s="73">
        <v>0.23</v>
      </c>
      <c r="K427" s="73">
        <v>0.37</v>
      </c>
      <c r="L427" s="73">
        <v>22.74</v>
      </c>
      <c r="M427" s="73">
        <v>6.43</v>
      </c>
      <c r="N427" s="73">
        <v>5.91</v>
      </c>
      <c r="O427" s="73">
        <v>0.35</v>
      </c>
      <c r="P427" s="17">
        <v>0.16</v>
      </c>
      <c r="S427" t="str">
        <f t="shared" si="6"/>
        <v>BTS</v>
      </c>
    </row>
    <row r="428" spans="1:19" ht="14.4" x14ac:dyDescent="0.3">
      <c r="A428" s="38" t="s">
        <v>191</v>
      </c>
      <c r="B428" s="74" t="s">
        <v>569</v>
      </c>
      <c r="C428" s="77">
        <v>41274</v>
      </c>
      <c r="D428" s="41">
        <v>2617408</v>
      </c>
      <c r="E428" s="41">
        <v>1864287</v>
      </c>
      <c r="F428" s="41">
        <v>258000</v>
      </c>
      <c r="G428" s="41">
        <v>636496</v>
      </c>
      <c r="H428" s="41">
        <v>410187</v>
      </c>
      <c r="I428" s="41">
        <v>-2945</v>
      </c>
      <c r="J428" s="72">
        <v>-0.04</v>
      </c>
      <c r="K428" s="72">
        <v>2.93</v>
      </c>
      <c r="L428" s="72">
        <v>-0.72</v>
      </c>
      <c r="M428" s="72">
        <v>1.88</v>
      </c>
      <c r="N428" s="72">
        <v>-0.46</v>
      </c>
      <c r="O428" s="72">
        <v>0.19</v>
      </c>
      <c r="P428" s="42">
        <v>0.18</v>
      </c>
      <c r="S428" t="str">
        <f t="shared" si="6"/>
        <v>JUTHA</v>
      </c>
    </row>
    <row r="429" spans="1:19" ht="14.4" x14ac:dyDescent="0.3">
      <c r="A429" s="43" t="s">
        <v>207</v>
      </c>
      <c r="B429" s="81" t="s">
        <v>569</v>
      </c>
      <c r="C429" s="78">
        <v>41274</v>
      </c>
      <c r="D429" s="46">
        <v>490921</v>
      </c>
      <c r="E429" s="46">
        <v>45190</v>
      </c>
      <c r="F429" s="46">
        <v>60000</v>
      </c>
      <c r="G429" s="46">
        <v>444356</v>
      </c>
      <c r="H429" s="46">
        <v>225942</v>
      </c>
      <c r="I429" s="46">
        <v>63732</v>
      </c>
      <c r="J429" s="73">
        <v>10.62</v>
      </c>
      <c r="K429" s="73">
        <v>0.1</v>
      </c>
      <c r="L429" s="73">
        <v>28.21</v>
      </c>
      <c r="M429" s="73">
        <v>16.2</v>
      </c>
      <c r="N429" s="73">
        <v>15.07</v>
      </c>
      <c r="O429" s="73">
        <v>0.83</v>
      </c>
      <c r="P429" s="17">
        <v>0.47</v>
      </c>
      <c r="S429" t="str">
        <f t="shared" si="6"/>
        <v>KWC</v>
      </c>
    </row>
    <row r="430" spans="1:19" ht="14.4" x14ac:dyDescent="0.3">
      <c r="A430" s="38" t="s">
        <v>311</v>
      </c>
      <c r="B430" s="74" t="s">
        <v>569</v>
      </c>
      <c r="C430" s="77">
        <v>41274</v>
      </c>
      <c r="D430" s="41">
        <v>24029692</v>
      </c>
      <c r="E430" s="41">
        <v>9545461</v>
      </c>
      <c r="F430" s="41">
        <v>1039521</v>
      </c>
      <c r="G430" s="41">
        <v>14483004</v>
      </c>
      <c r="H430" s="41">
        <v>3828022</v>
      </c>
      <c r="I430" s="41">
        <v>141027</v>
      </c>
      <c r="J430" s="72">
        <v>0.14000000000000001</v>
      </c>
      <c r="K430" s="72">
        <v>0.66</v>
      </c>
      <c r="L430" s="72">
        <v>3.68</v>
      </c>
      <c r="M430" s="72">
        <v>2.48</v>
      </c>
      <c r="N430" s="72">
        <v>0.95</v>
      </c>
      <c r="O430" s="72">
        <v>0.3</v>
      </c>
      <c r="P430" s="42">
        <v>0.16</v>
      </c>
      <c r="S430" t="str">
        <f t="shared" si="6"/>
        <v>PSL</v>
      </c>
    </row>
    <row r="431" spans="1:19" ht="14.4" x14ac:dyDescent="0.3">
      <c r="A431" s="43" t="s">
        <v>326</v>
      </c>
      <c r="B431" s="81" t="s">
        <v>569</v>
      </c>
      <c r="C431" s="78">
        <v>41274</v>
      </c>
      <c r="D431" s="46">
        <v>21235299</v>
      </c>
      <c r="E431" s="46">
        <v>10503057</v>
      </c>
      <c r="F431" s="46">
        <v>828750</v>
      </c>
      <c r="G431" s="46">
        <v>10714590</v>
      </c>
      <c r="H431" s="46">
        <v>14012945</v>
      </c>
      <c r="I431" s="46">
        <v>-1929161</v>
      </c>
      <c r="J431" s="73">
        <v>-2.33</v>
      </c>
      <c r="K431" s="73">
        <v>0.98</v>
      </c>
      <c r="L431" s="73">
        <v>-13.77</v>
      </c>
      <c r="M431" s="73">
        <v>-6.76</v>
      </c>
      <c r="N431" s="73">
        <v>-16.39</v>
      </c>
      <c r="O431" s="73">
        <v>0.84</v>
      </c>
      <c r="P431" s="17">
        <v>0.59</v>
      </c>
      <c r="S431" t="str">
        <f t="shared" si="6"/>
        <v>RCL</v>
      </c>
    </row>
    <row r="432" spans="1:19" ht="14.4" x14ac:dyDescent="0.3">
      <c r="A432" s="38" t="s">
        <v>395</v>
      </c>
      <c r="B432" s="74" t="s">
        <v>569</v>
      </c>
      <c r="C432" s="77">
        <v>41274</v>
      </c>
      <c r="D432" s="41">
        <v>4516644.1100000003</v>
      </c>
      <c r="E432" s="41">
        <v>2960975.88</v>
      </c>
      <c r="F432" s="41">
        <v>180817.9</v>
      </c>
      <c r="G432" s="41">
        <v>1553192.58</v>
      </c>
      <c r="H432" s="41">
        <v>2222952.1800000002</v>
      </c>
      <c r="I432" s="41">
        <v>-181712.4</v>
      </c>
      <c r="J432" s="72">
        <v>-1.01</v>
      </c>
      <c r="K432" s="72">
        <v>1.91</v>
      </c>
      <c r="L432" s="72">
        <v>-8.17</v>
      </c>
      <c r="M432" s="72">
        <v>-0.86</v>
      </c>
      <c r="N432" s="72">
        <v>-11.74</v>
      </c>
      <c r="O432" s="72">
        <v>1.41</v>
      </c>
      <c r="P432" s="42">
        <v>0.57999999999999996</v>
      </c>
      <c r="S432" t="str">
        <f t="shared" si="6"/>
        <v>SST</v>
      </c>
    </row>
    <row r="433" spans="1:19" ht="14.4" x14ac:dyDescent="0.3">
      <c r="A433" s="43" t="s">
        <v>431</v>
      </c>
      <c r="B433" s="81" t="s">
        <v>569</v>
      </c>
      <c r="C433" s="78">
        <v>41274</v>
      </c>
      <c r="D433" s="46">
        <v>304095881.61000001</v>
      </c>
      <c r="E433" s="46">
        <v>234277443.63999999</v>
      </c>
      <c r="F433" s="46">
        <v>21827719.170000002</v>
      </c>
      <c r="G433" s="46">
        <v>68919953.129999995</v>
      </c>
      <c r="H433" s="46">
        <v>213893188.69999999</v>
      </c>
      <c r="I433" s="46">
        <v>6228972.7199999997</v>
      </c>
      <c r="J433" s="73">
        <v>2.85</v>
      </c>
      <c r="K433" s="73">
        <v>3.4</v>
      </c>
      <c r="L433" s="73">
        <v>2.91</v>
      </c>
      <c r="M433" s="73">
        <v>4.47</v>
      </c>
      <c r="N433" s="73">
        <v>9.43</v>
      </c>
      <c r="O433" s="73">
        <v>1.01</v>
      </c>
      <c r="P433" s="17">
        <v>0.74</v>
      </c>
      <c r="S433" t="str">
        <f t="shared" si="6"/>
        <v>THAI</v>
      </c>
    </row>
    <row r="434" spans="1:19" ht="14.4" x14ac:dyDescent="0.3">
      <c r="A434" s="38" t="s">
        <v>474</v>
      </c>
      <c r="B434" s="74" t="s">
        <v>569</v>
      </c>
      <c r="C434" s="77">
        <v>41274</v>
      </c>
      <c r="D434" s="41">
        <v>3557582.57</v>
      </c>
      <c r="E434" s="41">
        <v>1669949.64</v>
      </c>
      <c r="F434" s="41">
        <v>131999.97</v>
      </c>
      <c r="G434" s="41">
        <v>1633459.9</v>
      </c>
      <c r="H434" s="41">
        <v>3119570.37</v>
      </c>
      <c r="I434" s="41">
        <v>117156.1</v>
      </c>
      <c r="J434" s="72">
        <v>0.89</v>
      </c>
      <c r="K434" s="72">
        <v>1.02</v>
      </c>
      <c r="L434" s="72">
        <v>3.76</v>
      </c>
      <c r="M434" s="72">
        <v>8.0299999999999994</v>
      </c>
      <c r="N434" s="72">
        <v>9.4</v>
      </c>
      <c r="O434" s="72">
        <v>2.34</v>
      </c>
      <c r="P434" s="42">
        <v>1.07</v>
      </c>
      <c r="S434" t="str">
        <f t="shared" si="6"/>
        <v>TSTE</v>
      </c>
    </row>
    <row r="435" spans="1:19" ht="14.4" x14ac:dyDescent="0.3">
      <c r="A435" s="43" t="s">
        <v>477</v>
      </c>
      <c r="B435" s="81" t="s">
        <v>569</v>
      </c>
      <c r="C435" s="78">
        <v>41274</v>
      </c>
      <c r="D435" s="46">
        <v>42001700</v>
      </c>
      <c r="E435" s="46">
        <v>16647569</v>
      </c>
      <c r="F435" s="46">
        <v>708004</v>
      </c>
      <c r="G435" s="46">
        <v>20043545</v>
      </c>
      <c r="H435" s="46">
        <v>17593536</v>
      </c>
      <c r="I435" s="46">
        <v>-4196402</v>
      </c>
      <c r="J435" s="73">
        <v>-5.92</v>
      </c>
      <c r="K435" s="73">
        <v>0.83</v>
      </c>
      <c r="L435" s="73">
        <v>-23.85</v>
      </c>
      <c r="M435" s="73">
        <v>-7.64</v>
      </c>
      <c r="N435" s="73">
        <v>-18.62</v>
      </c>
      <c r="O435" s="73">
        <v>0.67</v>
      </c>
      <c r="P435" s="17">
        <v>0.39</v>
      </c>
      <c r="S435" t="str">
        <f t="shared" si="6"/>
        <v>TTA</v>
      </c>
    </row>
    <row r="436" spans="1:19" ht="14.4" x14ac:dyDescent="0.3">
      <c r="A436" s="38" t="s">
        <v>519</v>
      </c>
      <c r="B436" s="74" t="s">
        <v>569</v>
      </c>
      <c r="C436" s="77">
        <v>41274</v>
      </c>
      <c r="D436" s="41">
        <v>400339.08</v>
      </c>
      <c r="E436" s="41">
        <v>175253.03</v>
      </c>
      <c r="F436" s="41">
        <v>490483.54</v>
      </c>
      <c r="G436" s="41">
        <v>225086.05</v>
      </c>
      <c r="H436" s="41">
        <v>83567</v>
      </c>
      <c r="I436" s="41">
        <v>33794</v>
      </c>
      <c r="J436" s="72">
        <v>7.0000000000000007E-2</v>
      </c>
      <c r="K436" s="72">
        <v>0.78</v>
      </c>
      <c r="L436" s="72">
        <v>40.44</v>
      </c>
      <c r="M436" s="72">
        <v>11.09</v>
      </c>
      <c r="N436" s="72">
        <v>18.93</v>
      </c>
      <c r="O436" s="72">
        <v>0.24</v>
      </c>
      <c r="P436" s="42">
        <v>0.23</v>
      </c>
      <c r="S436" t="str">
        <f t="shared" si="6"/>
        <v>WIN</v>
      </c>
    </row>
    <row r="437" spans="1:19" x14ac:dyDescent="0.3">
      <c r="A437" s="87" t="s">
        <v>602</v>
      </c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9"/>
      <c r="S437" t="str">
        <f t="shared" si="6"/>
        <v>Technology</v>
      </c>
    </row>
    <row r="438" spans="1:19" ht="26.9" x14ac:dyDescent="0.3">
      <c r="A438" s="74" t="s">
        <v>603</v>
      </c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9"/>
      <c r="S438" t="str">
        <f t="shared" si="6"/>
        <v>--  Electronic Components</v>
      </c>
    </row>
    <row r="439" spans="1:19" x14ac:dyDescent="0.3">
      <c r="A439" s="43" t="s">
        <v>83</v>
      </c>
      <c r="B439" s="81" t="s">
        <v>569</v>
      </c>
      <c r="C439" s="78">
        <v>41274</v>
      </c>
      <c r="D439" s="46">
        <v>57505351.359999999</v>
      </c>
      <c r="E439" s="46">
        <v>42223682.270000003</v>
      </c>
      <c r="F439" s="46">
        <v>4077556.19</v>
      </c>
      <c r="G439" s="46">
        <v>15281669.09</v>
      </c>
      <c r="H439" s="46">
        <v>141754927.08000001</v>
      </c>
      <c r="I439" s="46">
        <v>1198985.3500000001</v>
      </c>
      <c r="J439" s="73">
        <v>0.28999999999999998</v>
      </c>
      <c r="K439" s="73">
        <v>2.76</v>
      </c>
      <c r="L439" s="73">
        <v>0.85</v>
      </c>
      <c r="M439" s="73">
        <v>2.94</v>
      </c>
      <c r="N439" s="73">
        <v>7.39</v>
      </c>
      <c r="O439" s="73">
        <v>10.31</v>
      </c>
      <c r="P439" s="17">
        <v>2.4500000000000002</v>
      </c>
      <c r="S439" t="str">
        <f t="shared" si="6"/>
        <v>CCET</v>
      </c>
    </row>
    <row r="440" spans="1:19" x14ac:dyDescent="0.3">
      <c r="A440" s="38" t="s">
        <v>119</v>
      </c>
      <c r="B440" s="74" t="s">
        <v>569</v>
      </c>
      <c r="C440" s="77">
        <v>41274</v>
      </c>
      <c r="D440" s="41">
        <v>33074665.57</v>
      </c>
      <c r="E440" s="41">
        <v>10578033.34</v>
      </c>
      <c r="F440" s="41">
        <v>1247381.6100000001</v>
      </c>
      <c r="G440" s="41">
        <v>22496632.219999999</v>
      </c>
      <c r="H440" s="41">
        <v>41527857.100000001</v>
      </c>
      <c r="I440" s="41">
        <v>4347383.5599999996</v>
      </c>
      <c r="J440" s="72">
        <v>3.49</v>
      </c>
      <c r="K440" s="72">
        <v>0.47</v>
      </c>
      <c r="L440" s="72">
        <v>10.47</v>
      </c>
      <c r="M440" s="72">
        <v>14.14</v>
      </c>
      <c r="N440" s="72">
        <v>20.53</v>
      </c>
      <c r="O440" s="72">
        <v>8.5500000000000007</v>
      </c>
      <c r="P440" s="42">
        <v>1.32</v>
      </c>
      <c r="S440" t="str">
        <f t="shared" si="6"/>
        <v>DELTA</v>
      </c>
    </row>
    <row r="441" spans="1:19" x14ac:dyDescent="0.3">
      <c r="A441" s="43" t="s">
        <v>121</v>
      </c>
      <c r="B441" s="81" t="s">
        <v>569</v>
      </c>
      <c r="C441" s="78">
        <v>41274</v>
      </c>
      <c r="D441" s="46">
        <v>1379483.12</v>
      </c>
      <c r="E441" s="46">
        <v>223580.7</v>
      </c>
      <c r="F441" s="46">
        <v>215830</v>
      </c>
      <c r="G441" s="46">
        <v>1155902.42</v>
      </c>
      <c r="H441" s="46">
        <v>598963.9</v>
      </c>
      <c r="I441" s="46">
        <v>-26379.51</v>
      </c>
      <c r="J441" s="73">
        <v>-0.13</v>
      </c>
      <c r="K441" s="73">
        <v>0.19</v>
      </c>
      <c r="L441" s="73">
        <v>-4.4000000000000004</v>
      </c>
      <c r="M441" s="73">
        <v>-1.86</v>
      </c>
      <c r="N441" s="73">
        <v>-2.54</v>
      </c>
      <c r="O441" s="73">
        <v>1.49</v>
      </c>
      <c r="P441" s="17">
        <v>0.46</v>
      </c>
      <c r="S441" t="str">
        <f t="shared" si="6"/>
        <v>DRACO</v>
      </c>
    </row>
    <row r="442" spans="1:19" x14ac:dyDescent="0.3">
      <c r="A442" s="38" t="s">
        <v>133</v>
      </c>
      <c r="B442" s="74" t="s">
        <v>569</v>
      </c>
      <c r="C442" s="77">
        <v>41274</v>
      </c>
      <c r="D442" s="41">
        <v>619077.54</v>
      </c>
      <c r="E442" s="41">
        <v>19135.88</v>
      </c>
      <c r="F442" s="41">
        <v>400000</v>
      </c>
      <c r="G442" s="41">
        <v>599941.66</v>
      </c>
      <c r="H442" s="41">
        <v>147808.44</v>
      </c>
      <c r="I442" s="41">
        <v>-6775.08</v>
      </c>
      <c r="J442" s="72">
        <v>-0.02</v>
      </c>
      <c r="K442" s="72">
        <v>0.03</v>
      </c>
      <c r="L442" s="72">
        <v>-4.58</v>
      </c>
      <c r="M442" s="72">
        <v>-1.08</v>
      </c>
      <c r="N442" s="72">
        <v>-1.1100000000000001</v>
      </c>
      <c r="O442" s="72">
        <v>0.97</v>
      </c>
      <c r="P442" s="42">
        <v>0.24</v>
      </c>
      <c r="S442" t="str">
        <f t="shared" si="6"/>
        <v>EIC</v>
      </c>
    </row>
    <row r="443" spans="1:19" x14ac:dyDescent="0.3">
      <c r="A443" s="43" t="s">
        <v>165</v>
      </c>
      <c r="B443" s="81" t="s">
        <v>569</v>
      </c>
      <c r="C443" s="78">
        <v>41274</v>
      </c>
      <c r="D443" s="46">
        <v>17921374.77</v>
      </c>
      <c r="E443" s="46">
        <v>2991622.13</v>
      </c>
      <c r="F443" s="46">
        <v>804878.86</v>
      </c>
      <c r="G443" s="46">
        <v>14929752.640000001</v>
      </c>
      <c r="H443" s="46">
        <v>18387891.800000001</v>
      </c>
      <c r="I443" s="46">
        <v>1660525.64</v>
      </c>
      <c r="J443" s="73">
        <v>2.06</v>
      </c>
      <c r="K443" s="73">
        <v>0.2</v>
      </c>
      <c r="L443" s="73">
        <v>9.0299999999999994</v>
      </c>
      <c r="M443" s="73">
        <v>9.69</v>
      </c>
      <c r="N443" s="73">
        <v>11.26</v>
      </c>
      <c r="O443" s="73">
        <v>2.83</v>
      </c>
      <c r="P443" s="17">
        <v>1.03</v>
      </c>
      <c r="S443" t="str">
        <f t="shared" si="6"/>
        <v>HANA</v>
      </c>
    </row>
    <row r="444" spans="1:19" x14ac:dyDescent="0.3">
      <c r="A444" s="38" t="s">
        <v>197</v>
      </c>
      <c r="B444" s="74" t="s">
        <v>569</v>
      </c>
      <c r="C444" s="77">
        <v>41274</v>
      </c>
      <c r="D444" s="41">
        <v>10255567</v>
      </c>
      <c r="E444" s="41">
        <v>7178339</v>
      </c>
      <c r="F444" s="41">
        <v>472601</v>
      </c>
      <c r="G444" s="41">
        <v>3063819</v>
      </c>
      <c r="H444" s="41">
        <v>7205643</v>
      </c>
      <c r="I444" s="41">
        <v>712328</v>
      </c>
      <c r="J444" s="72">
        <v>1.55</v>
      </c>
      <c r="K444" s="72">
        <v>2.34</v>
      </c>
      <c r="L444" s="72">
        <v>9.89</v>
      </c>
      <c r="M444" s="72">
        <v>9.1300000000000008</v>
      </c>
      <c r="N444" s="72">
        <v>25.51</v>
      </c>
      <c r="O444" s="72">
        <v>1.52</v>
      </c>
      <c r="P444" s="42">
        <v>0.73</v>
      </c>
      <c r="S444" t="str">
        <f t="shared" si="6"/>
        <v>KCE</v>
      </c>
    </row>
    <row r="445" spans="1:19" x14ac:dyDescent="0.3">
      <c r="A445" s="43" t="s">
        <v>240</v>
      </c>
      <c r="B445" s="81" t="s">
        <v>569</v>
      </c>
      <c r="C445" s="78">
        <v>41274</v>
      </c>
      <c r="D445" s="46">
        <v>7231640</v>
      </c>
      <c r="E445" s="46">
        <v>1546885</v>
      </c>
      <c r="F445" s="46">
        <v>208981</v>
      </c>
      <c r="G445" s="46">
        <v>5684755</v>
      </c>
      <c r="H445" s="46">
        <v>13307733.449999999</v>
      </c>
      <c r="I445" s="46">
        <v>-394019.05</v>
      </c>
      <c r="J445" s="73">
        <v>-18.850000000000001</v>
      </c>
      <c r="K445" s="73">
        <v>0.27</v>
      </c>
      <c r="L445" s="73">
        <v>-2.96</v>
      </c>
      <c r="M445" s="73">
        <v>-5.14</v>
      </c>
      <c r="N445" s="73">
        <v>-6.61</v>
      </c>
      <c r="O445" s="73">
        <v>3.36</v>
      </c>
      <c r="P445" s="17">
        <v>1.79</v>
      </c>
      <c r="S445" t="str">
        <f t="shared" si="6"/>
        <v>METCO</v>
      </c>
    </row>
    <row r="446" spans="1:19" x14ac:dyDescent="0.3">
      <c r="A446" s="38" t="s">
        <v>376</v>
      </c>
      <c r="B446" s="74" t="s">
        <v>569</v>
      </c>
      <c r="C446" s="77">
        <v>41274</v>
      </c>
      <c r="D446" s="41">
        <v>3901645.39</v>
      </c>
      <c r="E446" s="41">
        <v>2141946.13</v>
      </c>
      <c r="F446" s="41">
        <v>833865.75</v>
      </c>
      <c r="G446" s="41">
        <v>1762583.2</v>
      </c>
      <c r="H446" s="41">
        <v>4867609.42</v>
      </c>
      <c r="I446" s="41">
        <v>734266.16</v>
      </c>
      <c r="J446" s="72">
        <v>1.77</v>
      </c>
      <c r="K446" s="72">
        <v>1.22</v>
      </c>
      <c r="L446" s="72">
        <v>15.08</v>
      </c>
      <c r="M446" s="72">
        <v>25.24</v>
      </c>
      <c r="N446" s="72">
        <v>52.8</v>
      </c>
      <c r="O446" s="72">
        <v>2.54</v>
      </c>
      <c r="P446" s="42">
        <v>1.63</v>
      </c>
      <c r="S446" t="str">
        <f t="shared" si="6"/>
        <v>SMT</v>
      </c>
    </row>
    <row r="447" spans="1:19" x14ac:dyDescent="0.3">
      <c r="A447" s="43" t="s">
        <v>388</v>
      </c>
      <c r="B447" s="81" t="s">
        <v>569</v>
      </c>
      <c r="C447" s="78">
        <v>41274</v>
      </c>
      <c r="D447" s="46">
        <v>842936.68</v>
      </c>
      <c r="E447" s="46">
        <v>303060.03999999998</v>
      </c>
      <c r="F447" s="46">
        <v>257782.36</v>
      </c>
      <c r="G447" s="46">
        <v>536658.25</v>
      </c>
      <c r="H447" s="46">
        <v>1044102.43</v>
      </c>
      <c r="I447" s="46">
        <v>343776.92</v>
      </c>
      <c r="J447" s="73">
        <v>1.37</v>
      </c>
      <c r="K447" s="73">
        <v>0.56000000000000005</v>
      </c>
      <c r="L447" s="73">
        <v>32.93</v>
      </c>
      <c r="M447" s="73">
        <v>50.7</v>
      </c>
      <c r="N447" s="73">
        <v>75.39</v>
      </c>
      <c r="O447" s="73">
        <v>3.9</v>
      </c>
      <c r="P447" s="17">
        <v>1.51</v>
      </c>
      <c r="S447" t="str">
        <f t="shared" si="6"/>
        <v>SPPT</v>
      </c>
    </row>
    <row r="448" spans="1:19" x14ac:dyDescent="0.3">
      <c r="A448" s="38" t="s">
        <v>406</v>
      </c>
      <c r="B448" s="74" t="s">
        <v>569</v>
      </c>
      <c r="C448" s="77">
        <v>41274</v>
      </c>
      <c r="D448" s="41">
        <v>4931537.2699999996</v>
      </c>
      <c r="E448" s="41">
        <v>2414672.59</v>
      </c>
      <c r="F448" s="41">
        <v>1961099.99</v>
      </c>
      <c r="G448" s="41">
        <v>2516864.6800000002</v>
      </c>
      <c r="H448" s="41">
        <v>8619397.9700000007</v>
      </c>
      <c r="I448" s="41">
        <v>1246471.3</v>
      </c>
      <c r="J448" s="72">
        <v>0.65</v>
      </c>
      <c r="K448" s="72">
        <v>0.96</v>
      </c>
      <c r="L448" s="72">
        <v>14.46</v>
      </c>
      <c r="M448" s="72">
        <v>28.95</v>
      </c>
      <c r="N448" s="72">
        <v>66.17</v>
      </c>
      <c r="O448" s="72">
        <v>7.16</v>
      </c>
      <c r="P448" s="42">
        <v>1.94</v>
      </c>
      <c r="S448" t="str">
        <f t="shared" si="6"/>
        <v>SVI</v>
      </c>
    </row>
    <row r="449" spans="1:19" x14ac:dyDescent="0.3">
      <c r="A449" s="43" t="s">
        <v>423</v>
      </c>
      <c r="B449" s="81" t="s">
        <v>569</v>
      </c>
      <c r="C449" s="78">
        <v>41274</v>
      </c>
      <c r="D449" s="46">
        <v>1176783.8600000001</v>
      </c>
      <c r="E449" s="46">
        <v>359325.34</v>
      </c>
      <c r="F449" s="46">
        <v>637063.38</v>
      </c>
      <c r="G449" s="46">
        <v>817458.52</v>
      </c>
      <c r="H449" s="46">
        <v>1837863.09</v>
      </c>
      <c r="I449" s="46">
        <v>29936.73</v>
      </c>
      <c r="J449" s="73">
        <v>0.05</v>
      </c>
      <c r="K449" s="73">
        <v>0.44</v>
      </c>
      <c r="L449" s="73">
        <v>1.63</v>
      </c>
      <c r="M449" s="73">
        <v>2.56</v>
      </c>
      <c r="N449" s="73">
        <v>3.63</v>
      </c>
      <c r="O449" s="73">
        <v>3.78</v>
      </c>
      <c r="P449" s="17">
        <v>1.51</v>
      </c>
      <c r="S449" t="str">
        <f t="shared" si="6"/>
        <v>TEAM</v>
      </c>
    </row>
    <row r="450" spans="1:19" ht="53.75" x14ac:dyDescent="0.3">
      <c r="A450" s="74" t="s">
        <v>604</v>
      </c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9"/>
      <c r="S450" t="str">
        <f t="shared" si="6"/>
        <v>--  Information &amp; Communication Technology</v>
      </c>
    </row>
    <row r="451" spans="1:19" x14ac:dyDescent="0.3">
      <c r="A451" s="43" t="s">
        <v>23</v>
      </c>
      <c r="B451" s="81" t="s">
        <v>569</v>
      </c>
      <c r="C451" s="78">
        <v>41274</v>
      </c>
      <c r="D451" s="46">
        <v>100967897.19</v>
      </c>
      <c r="E451" s="46">
        <v>57426045.880000003</v>
      </c>
      <c r="F451" s="46">
        <v>2973095.33</v>
      </c>
      <c r="G451" s="46">
        <v>43353158.659999996</v>
      </c>
      <c r="H451" s="46">
        <v>142684537.80000001</v>
      </c>
      <c r="I451" s="46">
        <v>34883226.960000001</v>
      </c>
      <c r="J451" s="73">
        <v>11.73</v>
      </c>
      <c r="K451" s="73">
        <v>1.32</v>
      </c>
      <c r="L451" s="73">
        <v>24.45</v>
      </c>
      <c r="M451" s="73">
        <v>49.78</v>
      </c>
      <c r="N451" s="73">
        <v>84.46</v>
      </c>
      <c r="O451" s="73">
        <v>15.21</v>
      </c>
      <c r="P451" s="17">
        <v>1.52</v>
      </c>
      <c r="S451" t="str">
        <f t="shared" si="6"/>
        <v>ADVANC</v>
      </c>
    </row>
    <row r="452" spans="1:19" x14ac:dyDescent="0.3">
      <c r="A452" s="38" t="s">
        <v>29</v>
      </c>
      <c r="B452" s="74" t="s">
        <v>569</v>
      </c>
      <c r="C452" s="77">
        <v>41274</v>
      </c>
      <c r="D452" s="41">
        <v>3673825</v>
      </c>
      <c r="E452" s="41">
        <v>2227313</v>
      </c>
      <c r="F452" s="41">
        <v>343868</v>
      </c>
      <c r="G452" s="41">
        <v>1446511</v>
      </c>
      <c r="H452" s="41">
        <v>4188061</v>
      </c>
      <c r="I452" s="41">
        <v>367593</v>
      </c>
      <c r="J452" s="72">
        <v>5.41</v>
      </c>
      <c r="K452" s="72">
        <v>1.54</v>
      </c>
      <c r="L452" s="72">
        <v>8.7799999999999994</v>
      </c>
      <c r="M452" s="72">
        <v>15.62</v>
      </c>
      <c r="N452" s="72">
        <v>25.97</v>
      </c>
      <c r="O452" s="72">
        <v>19.72</v>
      </c>
      <c r="P452" s="42">
        <v>1.31</v>
      </c>
      <c r="S452" t="str">
        <f t="shared" si="6"/>
        <v>AIT</v>
      </c>
    </row>
    <row r="453" spans="1:19" x14ac:dyDescent="0.3">
      <c r="A453" s="43" t="s">
        <v>71</v>
      </c>
      <c r="B453" s="81" t="s">
        <v>569</v>
      </c>
      <c r="C453" s="78">
        <v>41274</v>
      </c>
      <c r="D453" s="46">
        <v>86663.58</v>
      </c>
      <c r="E453" s="46">
        <v>68677.13</v>
      </c>
      <c r="F453" s="46">
        <v>380253.15</v>
      </c>
      <c r="G453" s="46">
        <v>17986.45</v>
      </c>
      <c r="H453" s="46">
        <v>373227.41</v>
      </c>
      <c r="I453" s="46">
        <v>-50404.12</v>
      </c>
      <c r="J453" s="73">
        <v>-0.01</v>
      </c>
      <c r="K453" s="73">
        <v>3.82</v>
      </c>
      <c r="L453" s="73">
        <v>-13.5</v>
      </c>
      <c r="M453" s="73">
        <v>-29.16</v>
      </c>
      <c r="N453" s="73">
        <v>-116.74</v>
      </c>
      <c r="O453" s="73">
        <v>8.4</v>
      </c>
      <c r="P453" s="17">
        <v>2.4500000000000002</v>
      </c>
      <c r="S453" t="str">
        <f t="shared" ref="S453:S490" si="7">TRIM(SUBSTITUTE(A453,CHAR(42),""))</f>
        <v>BLISS</v>
      </c>
    </row>
    <row r="454" spans="1:19" x14ac:dyDescent="0.3">
      <c r="A454" s="38" t="s">
        <v>111</v>
      </c>
      <c r="B454" s="74" t="s">
        <v>569</v>
      </c>
      <c r="C454" s="77">
        <v>41274</v>
      </c>
      <c r="D454" s="41">
        <v>2134422.66</v>
      </c>
      <c r="E454" s="41">
        <v>996691.26</v>
      </c>
      <c r="F454" s="41">
        <v>148628.69</v>
      </c>
      <c r="G454" s="41">
        <v>1137731.3899999999</v>
      </c>
      <c r="H454" s="41">
        <v>2944360.92</v>
      </c>
      <c r="I454" s="41">
        <v>390071.4</v>
      </c>
      <c r="J454" s="72">
        <v>0.66</v>
      </c>
      <c r="K454" s="72">
        <v>0.88</v>
      </c>
      <c r="L454" s="72">
        <v>13.25</v>
      </c>
      <c r="M454" s="72">
        <v>25.76</v>
      </c>
      <c r="N454" s="72">
        <v>34.43</v>
      </c>
      <c r="O454" s="72">
        <v>7.13</v>
      </c>
      <c r="P454" s="42">
        <v>1.42</v>
      </c>
      <c r="S454" t="str">
        <f t="shared" si="7"/>
        <v>CSL</v>
      </c>
    </row>
    <row r="455" spans="1:19" x14ac:dyDescent="0.3">
      <c r="A455" s="43" t="s">
        <v>124</v>
      </c>
      <c r="B455" s="81" t="s">
        <v>569</v>
      </c>
      <c r="C455" s="78">
        <v>41274</v>
      </c>
      <c r="D455" s="46">
        <v>101018316.34</v>
      </c>
      <c r="E455" s="46">
        <v>66074400.810000002</v>
      </c>
      <c r="F455" s="46">
        <v>4735622</v>
      </c>
      <c r="G455" s="46">
        <v>34929385.060000002</v>
      </c>
      <c r="H455" s="46">
        <v>90261163.069999993</v>
      </c>
      <c r="I455" s="46">
        <v>11278078.18</v>
      </c>
      <c r="J455" s="73">
        <v>4.76</v>
      </c>
      <c r="K455" s="73">
        <v>1.89</v>
      </c>
      <c r="L455" s="73">
        <v>12.49</v>
      </c>
      <c r="M455" s="73">
        <v>15.54</v>
      </c>
      <c r="N455" s="73">
        <v>32.32</v>
      </c>
      <c r="O455" s="73">
        <v>8.51</v>
      </c>
      <c r="P455" s="17">
        <v>0.88</v>
      </c>
      <c r="S455" t="str">
        <f t="shared" si="7"/>
        <v>DTAC</v>
      </c>
    </row>
    <row r="456" spans="1:19" x14ac:dyDescent="0.3">
      <c r="A456" s="38" t="s">
        <v>145</v>
      </c>
      <c r="B456" s="74" t="s">
        <v>569</v>
      </c>
      <c r="C456" s="77">
        <v>41274</v>
      </c>
      <c r="D456" s="41">
        <v>4448041.2699999996</v>
      </c>
      <c r="E456" s="41">
        <v>2993289.38</v>
      </c>
      <c r="F456" s="41">
        <v>480000</v>
      </c>
      <c r="G456" s="41">
        <v>1369190.84</v>
      </c>
      <c r="H456" s="41">
        <v>5945813.8899999997</v>
      </c>
      <c r="I456" s="41">
        <v>93110.75</v>
      </c>
      <c r="J456" s="72">
        <v>0.1</v>
      </c>
      <c r="K456" s="72">
        <v>2.19</v>
      </c>
      <c r="L456" s="72">
        <v>1.57</v>
      </c>
      <c r="M456" s="72">
        <v>4.9400000000000004</v>
      </c>
      <c r="N456" s="72">
        <v>6.66</v>
      </c>
      <c r="O456" s="72">
        <v>7.4</v>
      </c>
      <c r="P456" s="42">
        <v>1.2</v>
      </c>
      <c r="S456" t="str">
        <f t="shared" si="7"/>
        <v>FORTH</v>
      </c>
    </row>
    <row r="457" spans="1:19" x14ac:dyDescent="0.3">
      <c r="A457" s="43" t="s">
        <v>171</v>
      </c>
      <c r="B457" s="81" t="s">
        <v>569</v>
      </c>
      <c r="C457" s="78">
        <v>41274</v>
      </c>
      <c r="D457" s="46">
        <v>1489881.99</v>
      </c>
      <c r="E457" s="46">
        <v>1251184.03</v>
      </c>
      <c r="F457" s="46">
        <v>6702931.7699999996</v>
      </c>
      <c r="G457" s="46">
        <v>43051.08</v>
      </c>
      <c r="H457" s="46">
        <v>1054856.1299999999</v>
      </c>
      <c r="I457" s="46">
        <v>-284377.17</v>
      </c>
      <c r="J457" s="73">
        <v>-0.01</v>
      </c>
      <c r="K457" s="73">
        <v>29.06</v>
      </c>
      <c r="L457" s="73">
        <v>-26.96</v>
      </c>
      <c r="M457" s="73">
        <v>-14.42</v>
      </c>
      <c r="N457" s="73">
        <v>-446.07</v>
      </c>
      <c r="O457" s="73">
        <v>1.52</v>
      </c>
      <c r="P457" s="17">
        <v>0.72</v>
      </c>
      <c r="S457" t="str">
        <f t="shared" si="7"/>
        <v>IEC</v>
      </c>
    </row>
    <row r="458" spans="1:19" x14ac:dyDescent="0.3">
      <c r="A458" s="38" t="s">
        <v>175</v>
      </c>
      <c r="B458" s="74" t="s">
        <v>569</v>
      </c>
      <c r="C458" s="77">
        <v>41274</v>
      </c>
      <c r="D458" s="41">
        <v>625895.73</v>
      </c>
      <c r="E458" s="41">
        <v>135834.94</v>
      </c>
      <c r="F458" s="41">
        <v>250020.8</v>
      </c>
      <c r="G458" s="41">
        <v>490060.7</v>
      </c>
      <c r="H458" s="41">
        <v>331275.98</v>
      </c>
      <c r="I458" s="41">
        <v>-1900.1</v>
      </c>
      <c r="J458" s="72">
        <v>-0.01</v>
      </c>
      <c r="K458" s="72">
        <v>0.28000000000000003</v>
      </c>
      <c r="L458" s="72">
        <v>-0.56999999999999995</v>
      </c>
      <c r="M458" s="72">
        <v>-0.57999999999999996</v>
      </c>
      <c r="N458" s="72">
        <v>-0.39</v>
      </c>
      <c r="O458" s="72">
        <v>3.09</v>
      </c>
      <c r="P458" s="42">
        <v>0.52</v>
      </c>
      <c r="S458" t="str">
        <f t="shared" si="7"/>
        <v>INET</v>
      </c>
    </row>
    <row r="459" spans="1:19" x14ac:dyDescent="0.3">
      <c r="A459" s="43" t="s">
        <v>178</v>
      </c>
      <c r="B459" s="81" t="s">
        <v>569</v>
      </c>
      <c r="C459" s="78">
        <v>41274</v>
      </c>
      <c r="D459" s="46">
        <v>48055582.469999999</v>
      </c>
      <c r="E459" s="46">
        <v>17509163.350000001</v>
      </c>
      <c r="F459" s="46">
        <v>3206420.3</v>
      </c>
      <c r="G459" s="46">
        <v>22543191.719999999</v>
      </c>
      <c r="H459" s="46">
        <v>23134401.879999999</v>
      </c>
      <c r="I459" s="46">
        <v>13786739.310000001</v>
      </c>
      <c r="J459" s="73">
        <v>4.3</v>
      </c>
      <c r="K459" s="73">
        <v>0.78</v>
      </c>
      <c r="L459" s="73">
        <v>59.59</v>
      </c>
      <c r="M459" s="73">
        <v>28.91</v>
      </c>
      <c r="N459" s="73">
        <v>63.09</v>
      </c>
      <c r="O459" s="73">
        <v>1.26</v>
      </c>
      <c r="P459" s="17">
        <v>0.45</v>
      </c>
      <c r="S459" s="6" t="str">
        <f t="shared" si="7"/>
        <v>INTUCH</v>
      </c>
    </row>
    <row r="460" spans="1:19" x14ac:dyDescent="0.3">
      <c r="A460" s="38" t="s">
        <v>185</v>
      </c>
      <c r="B460" s="74" t="s">
        <v>569</v>
      </c>
      <c r="C460" s="77">
        <v>41274</v>
      </c>
      <c r="D460" s="41">
        <v>19400465.48</v>
      </c>
      <c r="E460" s="41">
        <v>9689096.6500000004</v>
      </c>
      <c r="F460" s="41">
        <v>3622125.69</v>
      </c>
      <c r="G460" s="41">
        <v>8691640.5</v>
      </c>
      <c r="H460" s="41">
        <v>10501849.92</v>
      </c>
      <c r="I460" s="41">
        <v>2136501.63</v>
      </c>
      <c r="J460" s="72">
        <v>0.3</v>
      </c>
      <c r="K460" s="72">
        <v>1.1100000000000001</v>
      </c>
      <c r="L460" s="72">
        <v>20.34</v>
      </c>
      <c r="M460" s="72">
        <v>15.4</v>
      </c>
      <c r="N460" s="72">
        <v>27.03</v>
      </c>
      <c r="O460" s="72">
        <v>0.96</v>
      </c>
      <c r="P460" s="42">
        <v>0.54</v>
      </c>
      <c r="S460" s="6" t="str">
        <f t="shared" si="7"/>
        <v>JAS</v>
      </c>
    </row>
    <row r="461" spans="1:19" x14ac:dyDescent="0.3">
      <c r="A461" s="43" t="s">
        <v>188</v>
      </c>
      <c r="B461" s="81" t="s">
        <v>569</v>
      </c>
      <c r="C461" s="78">
        <v>41274</v>
      </c>
      <c r="D461" s="46">
        <v>3480667.5</v>
      </c>
      <c r="E461" s="46">
        <v>1746844.5</v>
      </c>
      <c r="F461" s="46">
        <v>415082.43</v>
      </c>
      <c r="G461" s="46">
        <v>1578802.48</v>
      </c>
      <c r="H461" s="46">
        <v>8160252.46</v>
      </c>
      <c r="I461" s="46">
        <v>348762.54</v>
      </c>
      <c r="J461" s="73">
        <v>0.96</v>
      </c>
      <c r="K461" s="73">
        <v>1.1100000000000001</v>
      </c>
      <c r="L461" s="73">
        <v>4.2699999999999996</v>
      </c>
      <c r="M461" s="73">
        <v>18.54</v>
      </c>
      <c r="N461" s="73">
        <v>30.97</v>
      </c>
      <c r="O461" s="73">
        <v>20.48</v>
      </c>
      <c r="P461" s="17">
        <v>3.14</v>
      </c>
      <c r="S461" s="6" t="str">
        <f t="shared" si="7"/>
        <v>JMART</v>
      </c>
    </row>
    <row r="462" spans="1:19" x14ac:dyDescent="0.3">
      <c r="A462" s="38" t="s">
        <v>190</v>
      </c>
      <c r="B462" s="74" t="s">
        <v>569</v>
      </c>
      <c r="C462" s="77">
        <v>41274</v>
      </c>
      <c r="D462" s="41">
        <v>2699089.55</v>
      </c>
      <c r="E462" s="41">
        <v>1448180.78</v>
      </c>
      <c r="F462" s="41">
        <v>706457.3</v>
      </c>
      <c r="G462" s="41">
        <v>1258589.2</v>
      </c>
      <c r="H462" s="41">
        <v>1225742.22</v>
      </c>
      <c r="I462" s="41">
        <v>-178356.77</v>
      </c>
      <c r="J462" s="72">
        <v>-0.25</v>
      </c>
      <c r="K462" s="72">
        <v>1.1499999999999999</v>
      </c>
      <c r="L462" s="72">
        <v>-14.55</v>
      </c>
      <c r="M462" s="72">
        <v>-2.67</v>
      </c>
      <c r="N462" s="72">
        <v>-13.06</v>
      </c>
      <c r="O462" s="72">
        <v>60.7</v>
      </c>
      <c r="P462" s="42">
        <v>0.35</v>
      </c>
      <c r="S462" s="6" t="str">
        <f t="shared" si="7"/>
        <v>JTS</v>
      </c>
    </row>
    <row r="463" spans="1:19" x14ac:dyDescent="0.3">
      <c r="A463" s="43" t="s">
        <v>243</v>
      </c>
      <c r="B463" s="81" t="s">
        <v>569</v>
      </c>
      <c r="C463" s="78">
        <v>41274</v>
      </c>
      <c r="D463" s="46">
        <v>3691037.54</v>
      </c>
      <c r="E463" s="46">
        <v>1961834.19</v>
      </c>
      <c r="F463" s="46">
        <v>439351.56</v>
      </c>
      <c r="G463" s="46">
        <v>1720614.78</v>
      </c>
      <c r="H463" s="46">
        <v>3696478.52</v>
      </c>
      <c r="I463" s="46">
        <v>182332.79999999999</v>
      </c>
      <c r="J463" s="73">
        <v>0.42</v>
      </c>
      <c r="K463" s="73">
        <v>1.1399999999999999</v>
      </c>
      <c r="L463" s="73">
        <v>4.93</v>
      </c>
      <c r="M463" s="73">
        <v>6.66</v>
      </c>
      <c r="N463" s="73">
        <v>10.73</v>
      </c>
      <c r="O463" s="73">
        <v>23.89</v>
      </c>
      <c r="P463" s="17">
        <v>0.98</v>
      </c>
      <c r="S463" s="6" t="str">
        <f t="shared" si="7"/>
        <v>MFEC</v>
      </c>
    </row>
    <row r="464" spans="1:19" x14ac:dyDescent="0.3">
      <c r="A464" s="38" t="s">
        <v>252</v>
      </c>
      <c r="B464" s="74" t="s">
        <v>569</v>
      </c>
      <c r="C464" s="77">
        <v>41274</v>
      </c>
      <c r="D464" s="41">
        <v>1211539.6000000001</v>
      </c>
      <c r="E464" s="41">
        <v>1063744.1000000001</v>
      </c>
      <c r="F464" s="41">
        <v>540000</v>
      </c>
      <c r="G464" s="41">
        <v>147103.59</v>
      </c>
      <c r="H464" s="41">
        <v>6170230.5300000003</v>
      </c>
      <c r="I464" s="41">
        <v>962232.43</v>
      </c>
      <c r="J464" s="72">
        <v>1.78</v>
      </c>
      <c r="K464" s="72">
        <v>7.23</v>
      </c>
      <c r="L464" s="72">
        <v>15.59</v>
      </c>
      <c r="M464" s="72">
        <v>62.16</v>
      </c>
      <c r="N464" s="72" t="s">
        <v>21</v>
      </c>
      <c r="O464" s="72">
        <v>40.4</v>
      </c>
      <c r="P464" s="42">
        <v>3.53</v>
      </c>
      <c r="S464" s="6" t="str">
        <f t="shared" si="7"/>
        <v>MLINK</v>
      </c>
    </row>
    <row r="465" spans="1:19" x14ac:dyDescent="0.3">
      <c r="A465" s="43" t="s">
        <v>260</v>
      </c>
      <c r="B465" s="81" t="s">
        <v>569</v>
      </c>
      <c r="C465" s="78">
        <v>41274</v>
      </c>
      <c r="D465" s="46">
        <v>2495207.8199999998</v>
      </c>
      <c r="E465" s="46">
        <v>1179445.3</v>
      </c>
      <c r="F465" s="46">
        <v>360000</v>
      </c>
      <c r="G465" s="46">
        <v>1308439.51</v>
      </c>
      <c r="H465" s="46">
        <v>6446329.0899999999</v>
      </c>
      <c r="I465" s="46">
        <v>220545.26</v>
      </c>
      <c r="J465" s="73">
        <v>0.61</v>
      </c>
      <c r="K465" s="73">
        <v>0.9</v>
      </c>
      <c r="L465" s="73">
        <v>3.42</v>
      </c>
      <c r="M465" s="73">
        <v>11.8</v>
      </c>
      <c r="N465" s="73">
        <v>17.739999999999998</v>
      </c>
      <c r="O465" s="73">
        <v>13.29</v>
      </c>
      <c r="P465" s="17">
        <v>2.6</v>
      </c>
      <c r="S465" s="6" t="str">
        <f t="shared" si="7"/>
        <v>MSC</v>
      </c>
    </row>
    <row r="466" spans="1:19" x14ac:dyDescent="0.3">
      <c r="A466" s="38" t="s">
        <v>312</v>
      </c>
      <c r="B466" s="74" t="s">
        <v>569</v>
      </c>
      <c r="C466" s="77">
        <v>41274</v>
      </c>
      <c r="D466" s="41">
        <v>1508408</v>
      </c>
      <c r="E466" s="41">
        <v>1192983</v>
      </c>
      <c r="F466" s="41">
        <v>141944.47</v>
      </c>
      <c r="G466" s="41">
        <v>315425</v>
      </c>
      <c r="H466" s="41">
        <v>2232572.9900000002</v>
      </c>
      <c r="I466" s="41">
        <v>73481.88</v>
      </c>
      <c r="J466" s="72">
        <v>0.52</v>
      </c>
      <c r="K466" s="72">
        <v>3.78</v>
      </c>
      <c r="L466" s="72">
        <v>3.29</v>
      </c>
      <c r="M466" s="72">
        <v>9.26</v>
      </c>
      <c r="N466" s="72">
        <v>25.71</v>
      </c>
      <c r="O466" s="72">
        <v>10.39</v>
      </c>
      <c r="P466" s="42">
        <v>1.63</v>
      </c>
      <c r="S466" s="6" t="str">
        <f t="shared" si="7"/>
        <v>PT</v>
      </c>
    </row>
    <row r="467" spans="1:19" x14ac:dyDescent="0.3">
      <c r="A467" s="43" t="s">
        <v>339</v>
      </c>
      <c r="B467" s="81" t="s">
        <v>569</v>
      </c>
      <c r="C467" s="78">
        <v>41274</v>
      </c>
      <c r="D467" s="46">
        <v>21117581</v>
      </c>
      <c r="E467" s="46">
        <v>14243901</v>
      </c>
      <c r="F467" s="46">
        <v>990647</v>
      </c>
      <c r="G467" s="46">
        <v>5405432</v>
      </c>
      <c r="H467" s="46">
        <v>17099571</v>
      </c>
      <c r="I467" s="46">
        <v>1071290</v>
      </c>
      <c r="J467" s="73">
        <v>1.0900000000000001</v>
      </c>
      <c r="K467" s="73">
        <v>2.64</v>
      </c>
      <c r="L467" s="73">
        <v>6.27</v>
      </c>
      <c r="M467" s="73">
        <v>10.38</v>
      </c>
      <c r="N467" s="73">
        <v>21.22</v>
      </c>
      <c r="O467" s="73">
        <v>3.65</v>
      </c>
      <c r="P467" s="17">
        <v>0.87</v>
      </c>
      <c r="S467" s="6" t="str">
        <f t="shared" si="7"/>
        <v>SAMART</v>
      </c>
    </row>
    <row r="468" spans="1:19" x14ac:dyDescent="0.3">
      <c r="A468" s="38" t="s">
        <v>341</v>
      </c>
      <c r="B468" s="74" t="s">
        <v>569</v>
      </c>
      <c r="C468" s="77">
        <v>41274</v>
      </c>
      <c r="D468" s="41">
        <v>12338174</v>
      </c>
      <c r="E468" s="41">
        <v>9634637</v>
      </c>
      <c r="F468" s="41">
        <v>610222</v>
      </c>
      <c r="G468" s="41">
        <v>2702900</v>
      </c>
      <c r="H468" s="41">
        <v>7744096</v>
      </c>
      <c r="I468" s="41">
        <v>811366</v>
      </c>
      <c r="J468" s="72">
        <v>1.33</v>
      </c>
      <c r="K468" s="72">
        <v>3.56</v>
      </c>
      <c r="L468" s="72">
        <v>10.48</v>
      </c>
      <c r="M468" s="72">
        <v>11.3</v>
      </c>
      <c r="N468" s="72">
        <v>32.86</v>
      </c>
      <c r="O468" s="72">
        <v>3.17</v>
      </c>
      <c r="P468" s="42">
        <v>0.73</v>
      </c>
      <c r="S468" s="6" t="str">
        <f t="shared" si="7"/>
        <v>SAMTEL</v>
      </c>
    </row>
    <row r="469" spans="1:19" x14ac:dyDescent="0.3">
      <c r="A469" s="43" t="s">
        <v>364</v>
      </c>
      <c r="B469" s="81" t="s">
        <v>569</v>
      </c>
      <c r="C469" s="78">
        <v>41274</v>
      </c>
      <c r="D469" s="46">
        <v>5442265</v>
      </c>
      <c r="E469" s="46">
        <v>2895981</v>
      </c>
      <c r="F469" s="46">
        <v>430394</v>
      </c>
      <c r="G469" s="46">
        <v>2510679</v>
      </c>
      <c r="H469" s="46">
        <v>7041684</v>
      </c>
      <c r="I469" s="46">
        <v>165819</v>
      </c>
      <c r="J469" s="73">
        <v>0.04</v>
      </c>
      <c r="K469" s="73">
        <v>1.1499999999999999</v>
      </c>
      <c r="L469" s="73">
        <v>2.35</v>
      </c>
      <c r="M469" s="73">
        <v>5.37</v>
      </c>
      <c r="N469" s="73">
        <v>6.79</v>
      </c>
      <c r="O469" s="73">
        <v>12.26</v>
      </c>
      <c r="P469" s="17">
        <v>1.26</v>
      </c>
      <c r="S469" s="6" t="str">
        <f t="shared" si="7"/>
        <v>SIM</v>
      </c>
    </row>
    <row r="470" spans="1:19" x14ac:dyDescent="0.3">
      <c r="A470" s="38" t="s">
        <v>368</v>
      </c>
      <c r="B470" s="74" t="s">
        <v>569</v>
      </c>
      <c r="C470" s="77">
        <v>41274</v>
      </c>
      <c r="D470" s="41">
        <v>4573390</v>
      </c>
      <c r="E470" s="41">
        <v>4057225</v>
      </c>
      <c r="F470" s="41">
        <v>233466</v>
      </c>
      <c r="G470" s="41">
        <v>516165</v>
      </c>
      <c r="H470" s="41">
        <v>22091275</v>
      </c>
      <c r="I470" s="41">
        <v>-738663</v>
      </c>
      <c r="J470" s="72">
        <v>-3.17</v>
      </c>
      <c r="K470" s="72">
        <v>7.86</v>
      </c>
      <c r="L470" s="72">
        <v>-3.34</v>
      </c>
      <c r="M470" s="72">
        <v>-10.61</v>
      </c>
      <c r="N470" s="72">
        <v>-82.27</v>
      </c>
      <c r="O470" s="72">
        <v>158.88999999999999</v>
      </c>
      <c r="P470" s="42">
        <v>4.17</v>
      </c>
      <c r="S470" s="6" t="str">
        <f t="shared" si="7"/>
        <v>SIS</v>
      </c>
    </row>
    <row r="471" spans="1:19" x14ac:dyDescent="0.3">
      <c r="A471" s="43" t="s">
        <v>407</v>
      </c>
      <c r="B471" s="81" t="s">
        <v>569</v>
      </c>
      <c r="C471" s="78">
        <v>41274</v>
      </c>
      <c r="D471" s="46">
        <v>5784478</v>
      </c>
      <c r="E471" s="46">
        <v>4139562</v>
      </c>
      <c r="F471" s="46">
        <v>947000</v>
      </c>
      <c r="G471" s="46">
        <v>1644916</v>
      </c>
      <c r="H471" s="46">
        <v>9813474</v>
      </c>
      <c r="I471" s="46">
        <v>79089</v>
      </c>
      <c r="J471" s="73">
        <v>0.08</v>
      </c>
      <c r="K471" s="73">
        <v>2.52</v>
      </c>
      <c r="L471" s="73">
        <v>0.81</v>
      </c>
      <c r="M471" s="73">
        <v>5.1100000000000003</v>
      </c>
      <c r="N471" s="73">
        <v>4.8499999999999996</v>
      </c>
      <c r="O471" s="73">
        <v>52.36</v>
      </c>
      <c r="P471" s="17">
        <v>1.73</v>
      </c>
      <c r="S471" s="6" t="str">
        <f t="shared" si="7"/>
        <v>SVOA</v>
      </c>
    </row>
    <row r="472" spans="1:19" x14ac:dyDescent="0.3">
      <c r="A472" s="38" t="s">
        <v>408</v>
      </c>
      <c r="B472" s="74" t="s">
        <v>569</v>
      </c>
      <c r="C472" s="77">
        <v>41274</v>
      </c>
      <c r="D472" s="41">
        <v>1514307.53</v>
      </c>
      <c r="E472" s="41">
        <v>326441.06</v>
      </c>
      <c r="F472" s="41">
        <v>300000</v>
      </c>
      <c r="G472" s="41">
        <v>1187866.47</v>
      </c>
      <c r="H472" s="41">
        <v>819568.8</v>
      </c>
      <c r="I472" s="41">
        <v>234251.67</v>
      </c>
      <c r="J472" s="72">
        <v>0.78</v>
      </c>
      <c r="K472" s="72">
        <v>0.27</v>
      </c>
      <c r="L472" s="72">
        <v>28.58</v>
      </c>
      <c r="M472" s="72">
        <v>21.25</v>
      </c>
      <c r="N472" s="72">
        <v>20.37</v>
      </c>
      <c r="O472" s="72">
        <v>0.82</v>
      </c>
      <c r="P472" s="42">
        <v>0.56999999999999995</v>
      </c>
      <c r="S472" s="6" t="str">
        <f t="shared" si="7"/>
        <v>SYMC</v>
      </c>
    </row>
    <row r="473" spans="1:19" x14ac:dyDescent="0.3">
      <c r="A473" s="43" t="s">
        <v>409</v>
      </c>
      <c r="B473" s="81" t="s">
        <v>569</v>
      </c>
      <c r="C473" s="78">
        <v>41274</v>
      </c>
      <c r="D473" s="46">
        <v>4877180.3099999996</v>
      </c>
      <c r="E473" s="46">
        <v>2948581.12</v>
      </c>
      <c r="F473" s="46">
        <v>693450.28</v>
      </c>
      <c r="G473" s="46">
        <v>1928599.2</v>
      </c>
      <c r="H473" s="46">
        <v>20669367.440000001</v>
      </c>
      <c r="I473" s="46">
        <v>364867.71</v>
      </c>
      <c r="J473" s="73">
        <v>0.53</v>
      </c>
      <c r="K473" s="73">
        <v>1.53</v>
      </c>
      <c r="L473" s="73">
        <v>1.77</v>
      </c>
      <c r="M473" s="73">
        <v>11.47</v>
      </c>
      <c r="N473" s="73">
        <v>20.38</v>
      </c>
      <c r="O473" s="73">
        <v>64.08</v>
      </c>
      <c r="P473" s="17">
        <v>4.47</v>
      </c>
      <c r="S473" s="6" t="str">
        <f t="shared" si="7"/>
        <v>SYNEX</v>
      </c>
    </row>
    <row r="474" spans="1:19" x14ac:dyDescent="0.3">
      <c r="A474" s="38" t="s">
        <v>433</v>
      </c>
      <c r="B474" s="74" t="s">
        <v>569</v>
      </c>
      <c r="C474" s="77">
        <v>41274</v>
      </c>
      <c r="D474" s="41">
        <v>25810707.920000002</v>
      </c>
      <c r="E474" s="41">
        <v>11572193.08</v>
      </c>
      <c r="F474" s="41">
        <v>5479687.7000000002</v>
      </c>
      <c r="G474" s="41">
        <v>14202676.289999999</v>
      </c>
      <c r="H474" s="41">
        <v>7555700.3099999996</v>
      </c>
      <c r="I474" s="41">
        <v>173900.38</v>
      </c>
      <c r="J474" s="72">
        <v>0.16</v>
      </c>
      <c r="K474" s="72">
        <v>0.81</v>
      </c>
      <c r="L474" s="72">
        <v>2.2999999999999998</v>
      </c>
      <c r="M474" s="72">
        <v>5.46</v>
      </c>
      <c r="N474" s="72">
        <v>1.23</v>
      </c>
      <c r="O474" s="72">
        <v>0.41</v>
      </c>
      <c r="P474" s="42">
        <v>0.28000000000000003</v>
      </c>
      <c r="S474" s="6" t="str">
        <f t="shared" si="7"/>
        <v>THCOM</v>
      </c>
    </row>
    <row r="475" spans="1:19" x14ac:dyDescent="0.3">
      <c r="A475" s="43" t="s">
        <v>570</v>
      </c>
      <c r="B475" s="81" t="s">
        <v>569</v>
      </c>
      <c r="C475" s="78">
        <v>41274</v>
      </c>
      <c r="D475" s="46">
        <v>180363369.72999999</v>
      </c>
      <c r="E475" s="46">
        <v>166358992.03</v>
      </c>
      <c r="F475" s="46">
        <v>145031791.50999999</v>
      </c>
      <c r="G475" s="46">
        <v>13346820.279999999</v>
      </c>
      <c r="H475" s="46">
        <v>90271167.030000001</v>
      </c>
      <c r="I475" s="46">
        <v>-7427765.2400000002</v>
      </c>
      <c r="J475" s="73">
        <v>-0.51</v>
      </c>
      <c r="K475" s="73">
        <v>12.46</v>
      </c>
      <c r="L475" s="73">
        <v>-8.23</v>
      </c>
      <c r="M475" s="73">
        <v>0.18</v>
      </c>
      <c r="N475" s="73">
        <v>-43.53</v>
      </c>
      <c r="O475" s="73">
        <v>1.1200000000000001</v>
      </c>
      <c r="P475" s="17">
        <v>0.54</v>
      </c>
      <c r="S475" s="6" t="str">
        <f t="shared" si="7"/>
        <v>T RUE</v>
      </c>
    </row>
    <row r="476" spans="1:19" x14ac:dyDescent="0.3">
      <c r="A476" s="38" t="s">
        <v>476</v>
      </c>
      <c r="B476" s="74" t="s">
        <v>569</v>
      </c>
      <c r="C476" s="77">
        <v>41274</v>
      </c>
      <c r="D476" s="41">
        <v>4995740.1500000004</v>
      </c>
      <c r="E476" s="41">
        <v>20718618.52</v>
      </c>
      <c r="F476" s="41">
        <v>6782646.46</v>
      </c>
      <c r="G476" s="41">
        <v>-15722878.369999999</v>
      </c>
      <c r="H476" s="41">
        <v>2587589.34</v>
      </c>
      <c r="I476" s="41">
        <v>-7655008.7300000004</v>
      </c>
      <c r="J476" s="72">
        <v>-1.1299999999999999</v>
      </c>
      <c r="K476" s="72" t="s">
        <v>21</v>
      </c>
      <c r="L476" s="72">
        <v>-295.83999999999997</v>
      </c>
      <c r="M476" s="72">
        <v>-79.239999999999995</v>
      </c>
      <c r="N476" s="72" t="s">
        <v>21</v>
      </c>
      <c r="O476" s="72">
        <v>1.91</v>
      </c>
      <c r="P476" s="42">
        <v>0.28000000000000003</v>
      </c>
      <c r="S476" s="6" t="str">
        <f t="shared" si="7"/>
        <v>TT&amp;T</v>
      </c>
    </row>
    <row r="477" spans="1:19" x14ac:dyDescent="0.3">
      <c r="A477" s="43" t="s">
        <v>491</v>
      </c>
      <c r="B477" s="81" t="s">
        <v>569</v>
      </c>
      <c r="C477" s="78">
        <v>41274</v>
      </c>
      <c r="D477" s="46">
        <v>2397225.2799999998</v>
      </c>
      <c r="E477" s="46">
        <v>1673504.62</v>
      </c>
      <c r="F477" s="46">
        <v>240000</v>
      </c>
      <c r="G477" s="46">
        <v>723720.66</v>
      </c>
      <c r="H477" s="46">
        <v>3724793.82</v>
      </c>
      <c r="I477" s="46">
        <v>5423.46</v>
      </c>
      <c r="J477" s="73">
        <v>0</v>
      </c>
      <c r="K477" s="73">
        <v>2.31</v>
      </c>
      <c r="L477" s="73">
        <v>0.15</v>
      </c>
      <c r="M477" s="73">
        <v>4.42</v>
      </c>
      <c r="N477" s="73">
        <v>0.75</v>
      </c>
      <c r="O477" s="73">
        <v>298.83</v>
      </c>
      <c r="P477" s="17">
        <v>1.61</v>
      </c>
      <c r="S477" s="6" t="str">
        <f t="shared" si="7"/>
        <v>TWZ</v>
      </c>
    </row>
    <row r="478" spans="1:19" x14ac:dyDescent="0.3">
      <c r="A478" s="38" t="s">
        <v>652</v>
      </c>
      <c r="B478" s="74"/>
      <c r="C478" s="77"/>
      <c r="D478" s="41"/>
      <c r="E478" s="41"/>
      <c r="F478" s="41"/>
      <c r="G478" s="41"/>
      <c r="H478" s="41"/>
      <c r="I478" s="41"/>
      <c r="J478" s="72"/>
      <c r="K478" s="72"/>
      <c r="L478" s="72"/>
      <c r="M478" s="72"/>
      <c r="N478" s="72"/>
      <c r="O478" s="72"/>
      <c r="P478" s="42"/>
      <c r="S478" s="6" t="str">
        <f t="shared" si="7"/>
        <v/>
      </c>
    </row>
    <row r="479" spans="1:19" ht="40.299999999999997" x14ac:dyDescent="0.3">
      <c r="A479" s="43" t="s">
        <v>605</v>
      </c>
      <c r="B479" s="81"/>
      <c r="C479" s="78"/>
      <c r="D479" s="46"/>
      <c r="E479" s="46"/>
      <c r="F479" s="46"/>
      <c r="G479" s="46"/>
      <c r="H479" s="46"/>
      <c r="I479" s="46"/>
      <c r="J479" s="73"/>
      <c r="K479" s="73"/>
      <c r="L479" s="73"/>
      <c r="M479" s="73"/>
      <c r="N479" s="73"/>
      <c r="O479" s="73"/>
      <c r="P479" s="17"/>
      <c r="S479" s="6" t="str">
        <f t="shared" si="7"/>
        <v>--  Companies Under Rehabilitation</v>
      </c>
    </row>
    <row r="480" spans="1:19" x14ac:dyDescent="0.3">
      <c r="A480" s="38" t="s">
        <v>22</v>
      </c>
      <c r="B480" s="74" t="s">
        <v>651</v>
      </c>
      <c r="C480" s="77">
        <v>41364</v>
      </c>
      <c r="D480" s="41">
        <v>935370</v>
      </c>
      <c r="E480" s="41">
        <v>555951</v>
      </c>
      <c r="F480" s="41">
        <v>235000</v>
      </c>
      <c r="G480" s="41">
        <v>379419</v>
      </c>
      <c r="H480" s="41">
        <v>126580</v>
      </c>
      <c r="I480" s="41">
        <v>35976</v>
      </c>
      <c r="J480" s="72">
        <v>0.15</v>
      </c>
      <c r="K480" s="72">
        <v>1.47</v>
      </c>
      <c r="L480" s="72">
        <v>28.42</v>
      </c>
      <c r="M480" s="72">
        <v>19.47</v>
      </c>
      <c r="N480" s="72">
        <v>37.93</v>
      </c>
      <c r="O480" s="72">
        <v>1.1399999999999999</v>
      </c>
      <c r="P480" s="42">
        <v>0.54</v>
      </c>
      <c r="S480" s="6" t="str">
        <f t="shared" si="7"/>
        <v>ABICO</v>
      </c>
    </row>
    <row r="481" spans="1:19" x14ac:dyDescent="0.3">
      <c r="A481" s="43" t="s">
        <v>31</v>
      </c>
      <c r="B481" s="81" t="s">
        <v>651</v>
      </c>
      <c r="C481" s="78">
        <v>41364</v>
      </c>
      <c r="D481" s="46">
        <v>131657.69</v>
      </c>
      <c r="E481" s="46">
        <v>8478.89</v>
      </c>
      <c r="F481" s="46">
        <v>200000</v>
      </c>
      <c r="G481" s="46">
        <v>123178.8</v>
      </c>
      <c r="H481" s="46">
        <v>25692.99</v>
      </c>
      <c r="I481" s="46">
        <v>5385.25</v>
      </c>
      <c r="J481" s="73">
        <v>0.03</v>
      </c>
      <c r="K481" s="73">
        <v>7.0000000000000007E-2</v>
      </c>
      <c r="L481" s="73">
        <v>20.96</v>
      </c>
      <c r="M481" s="73">
        <v>26.42</v>
      </c>
      <c r="N481" s="73">
        <v>22.43</v>
      </c>
      <c r="O481" s="73">
        <v>658.5</v>
      </c>
      <c r="P481" s="17">
        <v>0.92</v>
      </c>
      <c r="S481" s="6" t="str">
        <f t="shared" si="7"/>
        <v>AJP</v>
      </c>
    </row>
    <row r="482" spans="1:19" x14ac:dyDescent="0.3">
      <c r="A482" s="38" t="s">
        <v>42</v>
      </c>
      <c r="B482" s="74" t="s">
        <v>651</v>
      </c>
      <c r="C482" s="77">
        <v>41364</v>
      </c>
      <c r="D482" s="41">
        <v>1412006.37</v>
      </c>
      <c r="E482" s="41">
        <v>1159201.48</v>
      </c>
      <c r="F482" s="41">
        <v>2143589.7400000002</v>
      </c>
      <c r="G482" s="41">
        <v>252804.88</v>
      </c>
      <c r="H482" s="72">
        <v>79.09</v>
      </c>
      <c r="I482" s="41">
        <v>-23565.34</v>
      </c>
      <c r="J482" s="72">
        <v>-0.01</v>
      </c>
      <c r="K482" s="72">
        <v>4.59</v>
      </c>
      <c r="L482" s="41">
        <v>-29794.240000000002</v>
      </c>
      <c r="M482" s="72">
        <v>-7.03</v>
      </c>
      <c r="N482" s="72">
        <v>-62.59</v>
      </c>
      <c r="O482" s="72">
        <v>0.05</v>
      </c>
      <c r="P482" s="42">
        <v>0</v>
      </c>
      <c r="S482" s="6" t="str">
        <f t="shared" si="7"/>
        <v>APX</v>
      </c>
    </row>
    <row r="483" spans="1:19" x14ac:dyDescent="0.3">
      <c r="A483" s="43" t="s">
        <v>74</v>
      </c>
      <c r="B483" s="81" t="s">
        <v>651</v>
      </c>
      <c r="C483" s="78">
        <v>41364</v>
      </c>
      <c r="D483" s="46">
        <v>2218549</v>
      </c>
      <c r="E483" s="46">
        <v>5574661</v>
      </c>
      <c r="F483" s="46">
        <v>1411759</v>
      </c>
      <c r="G483" s="46">
        <v>-3330119</v>
      </c>
      <c r="H483" s="46">
        <v>991137</v>
      </c>
      <c r="I483" s="46">
        <v>12275</v>
      </c>
      <c r="J483" s="73">
        <v>0.09</v>
      </c>
      <c r="K483" s="73" t="s">
        <v>21</v>
      </c>
      <c r="L483" s="73">
        <v>1.24</v>
      </c>
      <c r="M483" s="73">
        <v>11.22</v>
      </c>
      <c r="N483" s="73" t="s">
        <v>21</v>
      </c>
      <c r="O483" s="73">
        <v>19.309999999999999</v>
      </c>
      <c r="P483" s="17">
        <v>2.2200000000000002</v>
      </c>
      <c r="S483" s="6" t="str">
        <f t="shared" si="7"/>
        <v>BRC</v>
      </c>
    </row>
    <row r="484" spans="1:19" x14ac:dyDescent="0.3">
      <c r="A484" s="38" t="s">
        <v>183</v>
      </c>
      <c r="B484" s="74" t="s">
        <v>651</v>
      </c>
      <c r="C484" s="77">
        <v>41364</v>
      </c>
      <c r="D484" s="41">
        <v>1141830</v>
      </c>
      <c r="E484" s="41">
        <v>5565040</v>
      </c>
      <c r="F484" s="41">
        <v>6033487</v>
      </c>
      <c r="G484" s="41">
        <v>-4423210</v>
      </c>
      <c r="H484" s="41">
        <v>10631</v>
      </c>
      <c r="I484" s="41">
        <v>-102856</v>
      </c>
      <c r="J484" s="72">
        <v>-0.09</v>
      </c>
      <c r="K484" s="72" t="s">
        <v>21</v>
      </c>
      <c r="L484" s="72">
        <v>-967.51</v>
      </c>
      <c r="M484" s="72">
        <v>-37.590000000000003</v>
      </c>
      <c r="N484" s="72" t="s">
        <v>21</v>
      </c>
      <c r="O484" s="41">
        <v>9686</v>
      </c>
      <c r="P484" s="42">
        <v>0.03</v>
      </c>
      <c r="S484" s="6" t="str">
        <f t="shared" si="7"/>
        <v>ITV</v>
      </c>
    </row>
    <row r="485" spans="1:19" x14ac:dyDescent="0.3">
      <c r="A485" s="43" t="s">
        <v>299</v>
      </c>
      <c r="B485" s="81" t="s">
        <v>651</v>
      </c>
      <c r="C485" s="78">
        <v>41364</v>
      </c>
      <c r="D485" s="46">
        <v>775187</v>
      </c>
      <c r="E485" s="46">
        <v>1049059</v>
      </c>
      <c r="F485" s="46">
        <v>376200</v>
      </c>
      <c r="G485" s="46">
        <v>-273872</v>
      </c>
      <c r="H485" s="46">
        <v>294183</v>
      </c>
      <c r="I485" s="46">
        <v>-6945</v>
      </c>
      <c r="J485" s="73">
        <v>-0.18</v>
      </c>
      <c r="K485" s="73" t="s">
        <v>21</v>
      </c>
      <c r="L485" s="73">
        <v>-2.36</v>
      </c>
      <c r="M485" s="73">
        <v>2.58</v>
      </c>
      <c r="N485" s="73" t="s">
        <v>21</v>
      </c>
      <c r="O485" s="73">
        <v>4.3899999999999997</v>
      </c>
      <c r="P485" s="17">
        <v>1.57</v>
      </c>
      <c r="S485" s="6" t="str">
        <f t="shared" si="7"/>
        <v>POMPUI</v>
      </c>
    </row>
    <row r="486" spans="1:19" x14ac:dyDescent="0.3">
      <c r="A486" s="38" t="s">
        <v>360</v>
      </c>
      <c r="B486" s="74" t="s">
        <v>651</v>
      </c>
      <c r="C486" s="77">
        <v>41364</v>
      </c>
      <c r="D486" s="41">
        <v>164071</v>
      </c>
      <c r="E486" s="41">
        <v>48080</v>
      </c>
      <c r="F486" s="41">
        <v>1541400</v>
      </c>
      <c r="G486" s="41">
        <v>115991</v>
      </c>
      <c r="H486" s="41">
        <v>7097</v>
      </c>
      <c r="I486" s="41">
        <v>-3941</v>
      </c>
      <c r="J486" s="72">
        <v>0</v>
      </c>
      <c r="K486" s="72">
        <v>0.41</v>
      </c>
      <c r="L486" s="72">
        <v>-55.53</v>
      </c>
      <c r="M486" s="72">
        <v>17.41</v>
      </c>
      <c r="N486" s="72">
        <v>25.07</v>
      </c>
      <c r="O486" s="72">
        <v>6.38</v>
      </c>
      <c r="P486" s="42">
        <v>0.36</v>
      </c>
      <c r="S486" s="6" t="str">
        <f t="shared" si="7"/>
        <v>SGF</v>
      </c>
    </row>
    <row r="487" spans="1:19" x14ac:dyDescent="0.3">
      <c r="A487" s="43" t="s">
        <v>375</v>
      </c>
      <c r="B487" s="81" t="s">
        <v>651</v>
      </c>
      <c r="C487" s="78">
        <v>41364</v>
      </c>
      <c r="D487" s="46">
        <v>1112550</v>
      </c>
      <c r="E487" s="46">
        <v>713226</v>
      </c>
      <c r="F487" s="46">
        <v>468449</v>
      </c>
      <c r="G487" s="46">
        <v>399324</v>
      </c>
      <c r="H487" s="46">
        <v>444499</v>
      </c>
      <c r="I487" s="46">
        <v>25627</v>
      </c>
      <c r="J487" s="73">
        <v>0.55000000000000004</v>
      </c>
      <c r="K487" s="73">
        <v>1.79</v>
      </c>
      <c r="L487" s="73">
        <v>5.77</v>
      </c>
      <c r="M487" s="73">
        <v>21.11</v>
      </c>
      <c r="N487" s="73">
        <v>55.62</v>
      </c>
      <c r="O487" s="73">
        <v>5.43</v>
      </c>
      <c r="P487" s="17">
        <v>2.06</v>
      </c>
      <c r="S487" s="6" t="str">
        <f t="shared" si="7"/>
        <v>SMPC</v>
      </c>
    </row>
    <row r="488" spans="1:19" x14ac:dyDescent="0.3">
      <c r="A488" s="38" t="s">
        <v>466</v>
      </c>
      <c r="B488" s="74" t="s">
        <v>651</v>
      </c>
      <c r="C488" s="77">
        <v>41364</v>
      </c>
      <c r="D488" s="41">
        <v>8822000</v>
      </c>
      <c r="E488" s="41">
        <v>5169748</v>
      </c>
      <c r="F488" s="41">
        <v>2816466</v>
      </c>
      <c r="G488" s="41">
        <v>1707999</v>
      </c>
      <c r="H488" s="41">
        <v>396025</v>
      </c>
      <c r="I488" s="41">
        <v>-4629</v>
      </c>
      <c r="J488" s="72">
        <v>0</v>
      </c>
      <c r="K488" s="72">
        <v>3.03</v>
      </c>
      <c r="L488" s="72">
        <v>-1.17</v>
      </c>
      <c r="M488" s="72">
        <v>-3.18</v>
      </c>
      <c r="N488" s="72">
        <v>-9.2200000000000006</v>
      </c>
      <c r="O488" s="72">
        <v>0.33</v>
      </c>
      <c r="P488" s="42">
        <v>0.15</v>
      </c>
      <c r="S488" s="6" t="str">
        <f t="shared" si="7"/>
        <v>TPROP</v>
      </c>
    </row>
    <row r="489" spans="1:19" x14ac:dyDescent="0.3">
      <c r="A489" s="43" t="s">
        <v>641</v>
      </c>
      <c r="B489" s="81" t="s">
        <v>651</v>
      </c>
      <c r="C489" s="78">
        <v>41364</v>
      </c>
      <c r="D489" s="46">
        <v>2464021</v>
      </c>
      <c r="E489" s="46">
        <v>264618</v>
      </c>
      <c r="F489" s="46">
        <v>785360</v>
      </c>
      <c r="G489" s="46">
        <v>2083416</v>
      </c>
      <c r="H489" s="46">
        <v>753832</v>
      </c>
      <c r="I489" s="46">
        <v>33754</v>
      </c>
      <c r="J489" s="73">
        <v>0.43</v>
      </c>
      <c r="K489" s="73">
        <v>0.13</v>
      </c>
      <c r="L489" s="73">
        <v>4.4800000000000004</v>
      </c>
      <c r="M489" s="73">
        <v>14.17</v>
      </c>
      <c r="N489" s="73">
        <v>11.7</v>
      </c>
      <c r="O489" s="73">
        <v>8.58</v>
      </c>
      <c r="P489" s="17">
        <v>1.54</v>
      </c>
      <c r="S489" s="6" t="str">
        <f t="shared" si="7"/>
        <v>TWS</v>
      </c>
    </row>
    <row r="490" spans="1:19" x14ac:dyDescent="0.3">
      <c r="A490" s="38" t="s">
        <v>521</v>
      </c>
      <c r="B490" s="74" t="s">
        <v>651</v>
      </c>
      <c r="C490" s="77">
        <v>41364</v>
      </c>
      <c r="D490" s="41">
        <v>856385</v>
      </c>
      <c r="E490" s="41">
        <v>96196</v>
      </c>
      <c r="F490" s="41">
        <v>3996628</v>
      </c>
      <c r="G490" s="41">
        <v>760189</v>
      </c>
      <c r="H490" s="72" t="s">
        <v>20</v>
      </c>
      <c r="I490" s="41">
        <v>-6802</v>
      </c>
      <c r="J490" s="72">
        <v>-0.01</v>
      </c>
      <c r="K490" s="72">
        <v>0.13</v>
      </c>
      <c r="L490" s="72" t="s">
        <v>21</v>
      </c>
      <c r="M490" s="72">
        <v>-4.1900000000000004</v>
      </c>
      <c r="N490" s="72">
        <v>-4.6500000000000004</v>
      </c>
      <c r="O490" s="72" t="s">
        <v>20</v>
      </c>
      <c r="P490" s="42" t="s">
        <v>20</v>
      </c>
      <c r="S490" s="6" t="str">
        <f t="shared" si="7"/>
        <v>WR</v>
      </c>
    </row>
    <row r="491" spans="1:19" x14ac:dyDescent="0.3">
      <c r="A491" s="43"/>
      <c r="B491" s="81"/>
      <c r="C491" s="78"/>
      <c r="D491" s="46"/>
      <c r="E491" s="46"/>
      <c r="F491" s="46"/>
      <c r="G491" s="46"/>
      <c r="H491" s="46"/>
      <c r="I491" s="46"/>
      <c r="J491" s="73"/>
      <c r="K491" s="73"/>
      <c r="L491" s="73"/>
      <c r="M491" s="73"/>
      <c r="N491" s="73"/>
      <c r="O491" s="73"/>
      <c r="P491" s="17"/>
      <c r="S491" s="6"/>
    </row>
    <row r="492" spans="1:19" x14ac:dyDescent="0.3">
      <c r="A492" s="38"/>
      <c r="B492" s="74"/>
      <c r="C492" s="77"/>
      <c r="D492" s="41"/>
      <c r="E492" s="41"/>
      <c r="F492" s="41"/>
      <c r="G492" s="41"/>
      <c r="H492" s="41"/>
      <c r="I492" s="41"/>
      <c r="J492" s="72"/>
      <c r="K492" s="72"/>
      <c r="L492" s="72"/>
      <c r="M492" s="72"/>
      <c r="N492" s="72"/>
      <c r="O492" s="72"/>
      <c r="P492" s="42"/>
      <c r="S492" s="6"/>
    </row>
    <row r="493" spans="1:19" x14ac:dyDescent="0.3">
      <c r="A493" s="86"/>
      <c r="B493" s="91"/>
      <c r="C493" s="84"/>
      <c r="D493" s="88"/>
      <c r="E493" s="88"/>
      <c r="F493" s="88"/>
      <c r="G493" s="88"/>
      <c r="H493" s="88"/>
      <c r="I493" s="88"/>
      <c r="J493" s="83"/>
      <c r="K493" s="83"/>
      <c r="L493" s="88"/>
      <c r="M493" s="83"/>
      <c r="N493" s="83"/>
      <c r="O493" s="83"/>
      <c r="P493" s="90"/>
      <c r="S493" s="6"/>
    </row>
  </sheetData>
  <mergeCells count="2">
    <mergeCell ref="A3:P3"/>
    <mergeCell ref="A18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ExelThep</vt:lpstr>
      <vt:lpstr>stockComparisonTrading_excel</vt:lpstr>
      <vt:lpstr>Finalcial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 Comparison</dc:title>
  <dc:creator>Tuang Dheandhanoo</dc:creator>
  <cp:lastModifiedBy>Tuang Dheandhanoo</cp:lastModifiedBy>
  <dcterms:created xsi:type="dcterms:W3CDTF">2013-01-26T16:51:56Z</dcterms:created>
  <dcterms:modified xsi:type="dcterms:W3CDTF">2014-10-26T15:17:11Z</dcterms:modified>
</cp:coreProperties>
</file>