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<sst xmlns="http://schemas.openxmlformats.org/spreadsheetml/2006/main" count="62" uniqueCount="46">
  <si>
    <t>Chapter 13</t>
  </si>
  <si>
    <t>13-1A</t>
  </si>
  <si>
    <t>Common stock (a)</t>
  </si>
  <si>
    <t>Common stock (b)</t>
  </si>
  <si>
    <t>Common stock (c)</t>
  </si>
  <si>
    <t>Common stock (d)</t>
  </si>
  <si>
    <t>Total</t>
  </si>
  <si>
    <t>Par value</t>
  </si>
  <si>
    <t>shares of common stock</t>
  </si>
  <si>
    <t>f minimum legal capital</t>
  </si>
  <si>
    <t>Total Paid-In Capital</t>
  </si>
  <si>
    <t>Stockholder's equity</t>
  </si>
  <si>
    <t>book value per share of the common stock</t>
  </si>
  <si>
    <t>13-2A</t>
  </si>
  <si>
    <t>Debit</t>
  </si>
  <si>
    <t>Credit</t>
  </si>
  <si>
    <t>statement of retained earnings</t>
  </si>
  <si>
    <t>Common stock-10$, 20000 shares issed</t>
  </si>
  <si>
    <t>Cash</t>
  </si>
  <si>
    <t>RE 12/2011</t>
  </si>
  <si>
    <t>Padi-In Capital</t>
  </si>
  <si>
    <t>Treasury stock</t>
  </si>
  <si>
    <t>Net income</t>
  </si>
  <si>
    <t>Retained Earning</t>
  </si>
  <si>
    <t>Devidened</t>
  </si>
  <si>
    <t>Total stockholders’ equity</t>
  </si>
  <si>
    <t>Devidend Payable</t>
  </si>
  <si>
    <t>RE 12/2012</t>
  </si>
  <si>
    <t>Paid-In Capital</t>
  </si>
  <si>
    <t>Income ummary</t>
  </si>
  <si>
    <t>13-3A</t>
  </si>
  <si>
    <t>Common stock</t>
  </si>
  <si>
    <t>Common stock dividend</t>
  </si>
  <si>
    <t>distributable</t>
  </si>
  <si>
    <t>Paid-in capital in</t>
  </si>
  <si>
    <t>excess of par, common stock</t>
  </si>
  <si>
    <t>Retained earnings</t>
  </si>
  <si>
    <t>Total equity</t>
  </si>
  <si>
    <t>13-4A</t>
  </si>
  <si>
    <t>Begging</t>
  </si>
  <si>
    <t>RE 2012</t>
  </si>
  <si>
    <t>RE 2011</t>
  </si>
  <si>
    <t>Dividend</t>
  </si>
  <si>
    <t>Oustanding</t>
  </si>
  <si>
    <t>The capitalization of retained earnings amounts</t>
  </si>
  <si>
    <t>per share cost of the treasury stock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</si>
</sst>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5" xfId="0" applyNumberForma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4" xfId="0" applyNumberFormat="1" applyBorder="1">
      <alignment vertical="center"/>
    </xf>
    <xf numFmtId="16" fontId="0" fillId="0" borderId="2" xfId="0" applyNumberFormat="1" applyBorder="1">
      <alignment vertical="center"/>
    </xf>
    <xf numFmtId="16" fontId="0" fillId="0" borderId="0" xfId="0" applyNumberFormat="1">
      <alignment vertical="center"/>
    </xf>
    <xf numFmtId="16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6" fontId="0" fillId="0" borderId="3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abSelected="1" topLeftCell="A43" workbookViewId="0">
      <selection activeCell="D66" sqref="D66"/>
    </sheetView>
  </sheetViews>
  <sheetFormatPr defaultColWidth="9.14285714285714" defaultRowHeight="15"/>
  <sheetData>
    <row r="1" spans="1:1">
      <c r="A1" t="s">
        <v>0</v>
      </c>
    </row>
    <row r="3" spans="1:1">
      <c r="A3" t="s">
        <v>1</v>
      </c>
    </row>
    <row r="5" spans="1:4">
      <c r="A5" s="1" t="s">
        <v>2</v>
      </c>
      <c r="B5" s="2"/>
      <c r="C5" s="3"/>
      <c r="D5" s="4">
        <v>125000</v>
      </c>
    </row>
    <row r="6" spans="1:4">
      <c r="A6" s="5" t="s">
        <v>3</v>
      </c>
      <c r="B6" s="6"/>
      <c r="D6" s="7">
        <v>62500</v>
      </c>
    </row>
    <row r="7" spans="1:4">
      <c r="A7" s="5" t="s">
        <v>4</v>
      </c>
      <c r="B7" s="6"/>
      <c r="D7" s="7">
        <v>25000</v>
      </c>
    </row>
    <row r="8" spans="1:4">
      <c r="A8" s="5" t="s">
        <v>5</v>
      </c>
      <c r="B8" s="6"/>
      <c r="D8" s="7">
        <v>37500</v>
      </c>
    </row>
    <row r="9" spans="1:4">
      <c r="A9" s="5"/>
      <c r="B9" s="6" t="s">
        <v>6</v>
      </c>
      <c r="D9" s="8">
        <f>SUM(D5:D8)</f>
        <v>250000</v>
      </c>
    </row>
    <row r="10" spans="1:4">
      <c r="A10" s="5"/>
      <c r="B10" s="6" t="s">
        <v>7</v>
      </c>
      <c r="D10" s="7">
        <v>25</v>
      </c>
    </row>
    <row r="11" spans="1:4">
      <c r="A11" s="9" t="s">
        <v>8</v>
      </c>
      <c r="B11" s="10"/>
      <c r="D11" s="11">
        <f>D9/D10</f>
        <v>10000</v>
      </c>
    </row>
    <row r="12" spans="1:4">
      <c r="A12" s="12" t="s">
        <v>9</v>
      </c>
      <c r="D12" s="13">
        <f>D11*D10</f>
        <v>250000</v>
      </c>
    </row>
    <row r="13" spans="1:4">
      <c r="A13" s="12" t="s">
        <v>10</v>
      </c>
      <c r="D13" s="13">
        <f>25000+12500+15000+22500+D12</f>
        <v>325000</v>
      </c>
    </row>
    <row r="14" spans="1:4">
      <c r="A14" s="12"/>
      <c r="D14" s="13"/>
    </row>
    <row r="15" spans="1:4">
      <c r="A15" s="12" t="s">
        <v>11</v>
      </c>
      <c r="D15" s="13">
        <f>D13+347500</f>
        <v>672500</v>
      </c>
    </row>
    <row r="16" spans="1:4">
      <c r="A16" s="9" t="s">
        <v>8</v>
      </c>
      <c r="D16" s="13">
        <v>10000</v>
      </c>
    </row>
    <row r="17" ht="15.75" spans="1:4">
      <c r="A17" s="14" t="s">
        <v>12</v>
      </c>
      <c r="B17" s="15"/>
      <c r="C17" s="15"/>
      <c r="D17" s="16">
        <f>D15/D16</f>
        <v>67.25</v>
      </c>
    </row>
    <row r="19" spans="1:1">
      <c r="A19" t="s">
        <v>13</v>
      </c>
    </row>
    <row r="21" spans="1:15">
      <c r="A21" s="17"/>
      <c r="B21" s="3"/>
      <c r="C21" s="3"/>
      <c r="D21" s="3" t="s">
        <v>14</v>
      </c>
      <c r="E21" s="18" t="s">
        <v>15</v>
      </c>
      <c r="G21" s="19" t="s">
        <v>16</v>
      </c>
      <c r="H21" s="20"/>
      <c r="I21" s="27"/>
      <c r="K21" s="17" t="s">
        <v>17</v>
      </c>
      <c r="L21" s="3"/>
      <c r="M21" s="3"/>
      <c r="N21" s="3"/>
      <c r="O21" s="18">
        <v>20000</v>
      </c>
    </row>
    <row r="22" spans="1:15">
      <c r="A22" s="21">
        <v>45292</v>
      </c>
      <c r="B22" t="s">
        <v>18</v>
      </c>
      <c r="E22" s="13">
        <f>2000*20</f>
        <v>40000</v>
      </c>
      <c r="G22" s="12" t="s">
        <v>19</v>
      </c>
      <c r="I22" s="13">
        <v>135000</v>
      </c>
      <c r="K22" s="12" t="s">
        <v>20</v>
      </c>
      <c r="O22" s="13">
        <v>30000</v>
      </c>
    </row>
    <row r="23" ht="15.75" spans="1:15">
      <c r="A23" s="12"/>
      <c r="B23" t="s">
        <v>21</v>
      </c>
      <c r="D23">
        <f>2000*20</f>
        <v>40000</v>
      </c>
      <c r="E23" s="13"/>
      <c r="G23" s="12" t="s">
        <v>22</v>
      </c>
      <c r="I23" s="13">
        <v>194000</v>
      </c>
      <c r="K23" s="28" t="s">
        <v>23</v>
      </c>
      <c r="O23" s="13">
        <v>253000</v>
      </c>
    </row>
    <row r="24" ht="15.75" spans="1:15">
      <c r="A24" s="21">
        <v>45296</v>
      </c>
      <c r="B24" t="s">
        <v>23</v>
      </c>
      <c r="D24">
        <f>(20000-2000)*2</f>
        <v>36000</v>
      </c>
      <c r="E24" s="13"/>
      <c r="G24" s="12" t="s">
        <v>24</v>
      </c>
      <c r="I24" s="13">
        <f>D26+D36</f>
        <v>76000</v>
      </c>
      <c r="K24" s="29" t="s">
        <v>25</v>
      </c>
      <c r="L24" s="15"/>
      <c r="M24" s="15"/>
      <c r="N24" s="15"/>
      <c r="O24" s="16">
        <f>O23+O22+O21</f>
        <v>303000</v>
      </c>
    </row>
    <row r="25" ht="15.75" spans="1:9">
      <c r="A25" s="12"/>
      <c r="B25" t="s">
        <v>26</v>
      </c>
      <c r="E25" s="13">
        <f>(20000-2000)*2</f>
        <v>36000</v>
      </c>
      <c r="G25" s="14" t="s">
        <v>27</v>
      </c>
      <c r="H25" s="15"/>
      <c r="I25" s="16">
        <f>I22+I23-I24</f>
        <v>253000</v>
      </c>
    </row>
    <row r="26" spans="1:5">
      <c r="A26" s="21">
        <v>45350</v>
      </c>
      <c r="B26" t="s">
        <v>26</v>
      </c>
      <c r="D26">
        <f>(20000-2000)*2</f>
        <v>36000</v>
      </c>
      <c r="E26" s="13"/>
    </row>
    <row r="27" spans="1:5">
      <c r="A27" s="12"/>
      <c r="B27" t="s">
        <v>18</v>
      </c>
      <c r="E27" s="13">
        <f>(20000-2000)*2</f>
        <v>36000</v>
      </c>
    </row>
    <row r="28" spans="1:5">
      <c r="A28" s="21">
        <v>45479</v>
      </c>
      <c r="B28" t="s">
        <v>18</v>
      </c>
      <c r="D28">
        <f>750*24</f>
        <v>18000</v>
      </c>
      <c r="E28" s="13"/>
    </row>
    <row r="29" spans="1:5">
      <c r="A29" s="12"/>
      <c r="B29" t="s">
        <v>21</v>
      </c>
      <c r="E29" s="13">
        <f>750*20</f>
        <v>15000</v>
      </c>
    </row>
    <row r="30" spans="1:5">
      <c r="A30" s="12"/>
      <c r="B30" t="s">
        <v>28</v>
      </c>
      <c r="E30" s="13">
        <v>3000</v>
      </c>
    </row>
    <row r="31" spans="1:5">
      <c r="A31" s="21">
        <v>45526</v>
      </c>
      <c r="B31" t="s">
        <v>18</v>
      </c>
      <c r="D31">
        <f>1250*17</f>
        <v>21250</v>
      </c>
      <c r="E31" s="13"/>
    </row>
    <row r="32" spans="1:5">
      <c r="A32" s="12"/>
      <c r="B32" t="s">
        <v>21</v>
      </c>
      <c r="E32" s="13">
        <f>1250*20</f>
        <v>25000</v>
      </c>
    </row>
    <row r="33" spans="1:5">
      <c r="A33" s="12"/>
      <c r="B33" t="s">
        <v>28</v>
      </c>
      <c r="D33">
        <f>E32-D31</f>
        <v>3750</v>
      </c>
      <c r="E33" s="13"/>
    </row>
    <row r="34" spans="1:5">
      <c r="A34" s="21">
        <v>45540</v>
      </c>
      <c r="B34" t="s">
        <v>23</v>
      </c>
      <c r="D34">
        <f>(18000+750+1250)*2</f>
        <v>40000</v>
      </c>
      <c r="E34" s="13"/>
    </row>
    <row r="35" spans="1:5">
      <c r="A35" s="12"/>
      <c r="B35" t="s">
        <v>26</v>
      </c>
      <c r="E35" s="13">
        <f>(18000+750+1250)*2</f>
        <v>40000</v>
      </c>
    </row>
    <row r="36" spans="1:5">
      <c r="A36" s="21">
        <v>45593</v>
      </c>
      <c r="B36" t="s">
        <v>26</v>
      </c>
      <c r="D36">
        <f>(18000+750+1250)*2</f>
        <v>40000</v>
      </c>
      <c r="E36" s="13"/>
    </row>
    <row r="37" spans="1:5">
      <c r="A37" s="12"/>
      <c r="B37" t="s">
        <v>18</v>
      </c>
      <c r="E37" s="13">
        <f>(18000+750+1250)*2</f>
        <v>40000</v>
      </c>
    </row>
    <row r="38" spans="1:5">
      <c r="A38" s="21">
        <v>45657</v>
      </c>
      <c r="B38" t="s">
        <v>29</v>
      </c>
      <c r="D38">
        <v>194000</v>
      </c>
      <c r="E38" s="13"/>
    </row>
    <row r="39" ht="15.75" spans="1:5">
      <c r="A39" s="14"/>
      <c r="B39" s="15" t="s">
        <v>23</v>
      </c>
      <c r="C39" s="15"/>
      <c r="D39" s="15"/>
      <c r="E39" s="16">
        <v>194000</v>
      </c>
    </row>
    <row r="41" ht="15.75" spans="1:1">
      <c r="A41" t="s">
        <v>30</v>
      </c>
    </row>
    <row r="42" spans="1:9">
      <c r="A42" s="17"/>
      <c r="B42" s="3"/>
      <c r="C42" s="3"/>
      <c r="D42" s="22">
        <v>45567</v>
      </c>
      <c r="E42" s="22">
        <v>45590</v>
      </c>
      <c r="F42" s="22">
        <v>45596</v>
      </c>
      <c r="G42" s="22">
        <v>45601</v>
      </c>
      <c r="H42" s="22">
        <v>45627</v>
      </c>
      <c r="I42" s="30">
        <v>45657</v>
      </c>
    </row>
    <row r="43" spans="1:9">
      <c r="A43" s="12" t="s">
        <v>31</v>
      </c>
      <c r="D43">
        <v>720000</v>
      </c>
      <c r="E43">
        <v>720000</v>
      </c>
      <c r="F43">
        <v>720000</v>
      </c>
      <c r="G43">
        <f>F43+72000</f>
        <v>792000</v>
      </c>
      <c r="H43">
        <f>(792000/12)*4</f>
        <v>264000</v>
      </c>
      <c r="I43" s="13">
        <f>(792000/12)*4</f>
        <v>264000</v>
      </c>
    </row>
    <row r="44" spans="1:9">
      <c r="A44" s="12" t="s">
        <v>32</v>
      </c>
      <c r="F44">
        <v>72000</v>
      </c>
      <c r="G44">
        <f>F44+F44</f>
        <v>144000</v>
      </c>
      <c r="H44">
        <v>144000</v>
      </c>
      <c r="I44" s="13">
        <v>144000</v>
      </c>
    </row>
    <row r="45" spans="1:9">
      <c r="A45" s="12"/>
      <c r="B45" t="s">
        <v>33</v>
      </c>
      <c r="I45" s="13"/>
    </row>
    <row r="46" spans="1:9">
      <c r="A46" s="12" t="s">
        <v>34</v>
      </c>
      <c r="D46">
        <v>180000</v>
      </c>
      <c r="E46">
        <v>180000</v>
      </c>
      <c r="F46">
        <f>E46+78000</f>
        <v>258000</v>
      </c>
      <c r="G46">
        <v>258000</v>
      </c>
      <c r="H46">
        <v>258000</v>
      </c>
      <c r="I46" s="13">
        <v>258000</v>
      </c>
    </row>
    <row r="47" spans="1:9">
      <c r="A47" s="12" t="s">
        <v>35</v>
      </c>
      <c r="I47" s="13"/>
    </row>
    <row r="48" spans="1:9">
      <c r="A48" s="12" t="s">
        <v>36</v>
      </c>
      <c r="D48">
        <f>640000-120000</f>
        <v>520000</v>
      </c>
      <c r="E48">
        <f>640000-120000</f>
        <v>520000</v>
      </c>
      <c r="F48">
        <f>E48-150000</f>
        <v>370000</v>
      </c>
      <c r="G48">
        <v>370000</v>
      </c>
      <c r="H48">
        <v>370000</v>
      </c>
      <c r="I48" s="13">
        <f>H48+420000</f>
        <v>790000</v>
      </c>
    </row>
    <row r="49" ht="15.75" spans="1:9">
      <c r="A49" s="14" t="s">
        <v>37</v>
      </c>
      <c r="B49" s="15"/>
      <c r="C49" s="15"/>
      <c r="D49" s="15">
        <f>D43+D46+D48</f>
        <v>1420000</v>
      </c>
      <c r="E49" s="15">
        <f>E43+E46+E48</f>
        <v>1420000</v>
      </c>
      <c r="F49" s="15">
        <f>F43+F46+F48</f>
        <v>1348000</v>
      </c>
      <c r="G49" s="15">
        <f>G43+G46+G48</f>
        <v>1420000</v>
      </c>
      <c r="H49" s="15">
        <f>H43+H46+H48</f>
        <v>892000</v>
      </c>
      <c r="I49" s="16">
        <f>I43+I46+I48</f>
        <v>1312000</v>
      </c>
    </row>
    <row r="51" spans="1:1">
      <c r="A51" t="s">
        <v>38</v>
      </c>
    </row>
    <row r="52" ht="15.75" spans="5:5">
      <c r="E52" s="23"/>
    </row>
    <row r="53" spans="1:10">
      <c r="A53" s="17" t="s">
        <v>39</v>
      </c>
      <c r="B53" s="3"/>
      <c r="C53" s="18">
        <v>20000</v>
      </c>
      <c r="E53" s="24">
        <v>45296</v>
      </c>
      <c r="F53" s="18">
        <f>20000*0.5</f>
        <v>10000</v>
      </c>
      <c r="I53" s="17" t="s">
        <v>40</v>
      </c>
      <c r="J53" s="18">
        <v>200000</v>
      </c>
    </row>
    <row r="54" spans="1:10">
      <c r="A54" s="21">
        <v>45371</v>
      </c>
      <c r="C54" s="13">
        <v>-1500</v>
      </c>
      <c r="E54" s="21">
        <v>45387</v>
      </c>
      <c r="F54" s="13">
        <f>18500*0.5</f>
        <v>9250</v>
      </c>
      <c r="I54" s="12" t="s">
        <v>41</v>
      </c>
      <c r="J54" s="13">
        <v>160000</v>
      </c>
    </row>
    <row r="55" spans="1:10">
      <c r="A55" s="21">
        <v>45518</v>
      </c>
      <c r="C55" s="13">
        <f>18500*20%</f>
        <v>3700</v>
      </c>
      <c r="E55" s="21">
        <v>45478</v>
      </c>
      <c r="F55" s="13">
        <f>18500*0.5</f>
        <v>9250</v>
      </c>
      <c r="I55" s="12" t="s">
        <v>42</v>
      </c>
      <c r="J55" s="13">
        <v>84000</v>
      </c>
    </row>
    <row r="56" ht="15.75" spans="1:10">
      <c r="A56" s="14" t="s">
        <v>43</v>
      </c>
      <c r="B56" s="15"/>
      <c r="C56" s="16">
        <f>C53+C54+C55</f>
        <v>22200</v>
      </c>
      <c r="E56" s="21">
        <v>45518</v>
      </c>
      <c r="F56" s="13">
        <f>18500*20%*12</f>
        <v>44400</v>
      </c>
      <c r="I56" s="14" t="s">
        <v>22</v>
      </c>
      <c r="J56" s="16">
        <f>J53-J54+J55</f>
        <v>124000</v>
      </c>
    </row>
    <row r="57" spans="5:6">
      <c r="E57" s="21">
        <v>45570</v>
      </c>
      <c r="F57" s="13">
        <f>22200*0.5</f>
        <v>11100</v>
      </c>
    </row>
    <row r="58" ht="15.75" spans="5:6">
      <c r="E58" s="14" t="s">
        <v>6</v>
      </c>
      <c r="F58" s="25">
        <f>SUM(F53:F57)</f>
        <v>84000</v>
      </c>
    </row>
    <row r="60" spans="1:6">
      <c r="A60" t="s">
        <v>44</v>
      </c>
      <c r="F60" s="26">
        <f>18500*20%*12</f>
        <v>44400</v>
      </c>
    </row>
    <row r="61" spans="1:5">
      <c r="A61" t="s">
        <v>45</v>
      </c>
      <c r="E61">
        <f>15000/1500</f>
        <v>10</v>
      </c>
    </row>
  </sheetData>
  <mergeCells count="13">
    <mergeCell ref="G21:I21"/>
    <mergeCell ref="D44:D45"/>
    <mergeCell ref="D46:D47"/>
    <mergeCell ref="E44:E45"/>
    <mergeCell ref="E46:E47"/>
    <mergeCell ref="F44:F45"/>
    <mergeCell ref="F46:F47"/>
    <mergeCell ref="G44:G45"/>
    <mergeCell ref="G46:G47"/>
    <mergeCell ref="H44:H45"/>
    <mergeCell ref="H46:H47"/>
    <mergeCell ref="I44:I45"/>
    <mergeCell ref="I46:I4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Tuanhuym</dc:creator>
  <cp:lastModifiedBy>Tuanhuym</cp:lastModifiedBy>
  <dcterms:created xsi:type="dcterms:W3CDTF">2024-10-30T14:30:27Z</dcterms:created>
  <dcterms:modified xsi:type="dcterms:W3CDTF">2024-10-30T16:53:11Z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98CF5440C3A44B28A15ECB9C76AD63B2_11</vt:lpwstr>
  </property>
  <property fmtid="{D5CDD505-2E9C-101B-9397-08002B2CF9AE}" pid="3" name="KSOProductBuildVer">
    <vt:lpwstr>1033-12.2.0.18607</vt:lpwstr>
  </property>
</Properties>
</file>