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00" windowHeight="123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<sst xmlns="http://schemas.openxmlformats.org/spreadsheetml/2006/main" count="431" uniqueCount="116">
  <si>
    <t>Chapter 4</t>
  </si>
  <si>
    <t>4-1A</t>
  </si>
  <si>
    <t>4-2A</t>
  </si>
  <si>
    <t>Cash</t>
  </si>
  <si>
    <t>Accounts Receivable</t>
  </si>
  <si>
    <t>Office Supplies</t>
  </si>
  <si>
    <t>Prepaid Insurance</t>
  </si>
  <si>
    <t>Computer Equipment</t>
  </si>
  <si>
    <t>Accumulated Depreciation — Computer Equip.</t>
  </si>
  <si>
    <t>Salaries Payable</t>
  </si>
  <si>
    <t>J. Stafford, Capital</t>
  </si>
  <si>
    <t>J. Stafford, Withdrawals</t>
  </si>
  <si>
    <t>Debit</t>
  </si>
  <si>
    <t>Credit</t>
  </si>
  <si>
    <t>Commissions Earned</t>
  </si>
  <si>
    <t>Depreciation Expense — Computer Equip.</t>
  </si>
  <si>
    <t>Salaries Expense</t>
  </si>
  <si>
    <t>Insurance Expense</t>
  </si>
  <si>
    <t>Rent Expense</t>
  </si>
  <si>
    <t>Office Supplies Expense</t>
  </si>
  <si>
    <t>Repairs Expense</t>
  </si>
  <si>
    <t>Telephone Expense</t>
  </si>
  <si>
    <t>Income Summary</t>
  </si>
  <si>
    <t>Unadjusted trial balance</t>
  </si>
  <si>
    <t>Income Statement</t>
  </si>
  <si>
    <t>Statement Owner's Equity</t>
  </si>
  <si>
    <t>Balance sheet</t>
  </si>
  <si>
    <t>Adjusted trial balance</t>
  </si>
  <si>
    <t>Postt-Closing trial balance</t>
  </si>
  <si>
    <t>Assets:</t>
  </si>
  <si>
    <t>Net income</t>
  </si>
  <si>
    <t>Owner's Equity</t>
  </si>
  <si>
    <t>Total</t>
  </si>
  <si>
    <t>Liabilities &amp; Equity:</t>
  </si>
  <si>
    <t>debit</t>
  </si>
  <si>
    <t>a</t>
  </si>
  <si>
    <t>b</t>
  </si>
  <si>
    <t>c</t>
  </si>
  <si>
    <t>d</t>
  </si>
  <si>
    <t>e</t>
  </si>
  <si>
    <t xml:space="preserve"> Close Revenue</t>
  </si>
  <si>
    <t>Close Expense</t>
  </si>
  <si>
    <t>Close Income Summary</t>
  </si>
  <si>
    <t>Close Withdrawals</t>
  </si>
  <si>
    <t>4-3A</t>
  </si>
  <si>
    <t>Repairs fees earned</t>
  </si>
  <si>
    <t>S. Kobe, Capital</t>
  </si>
  <si>
    <t>Depreciation Expense —  Equipment</t>
  </si>
  <si>
    <t>S. Kobe, Withdrawals</t>
  </si>
  <si>
    <t>Wages Expense</t>
  </si>
  <si>
    <t>Equipment</t>
  </si>
  <si>
    <t>Accumulated Depreciation — Equipment</t>
  </si>
  <si>
    <t>Total:</t>
  </si>
  <si>
    <t>Utilities Expense</t>
  </si>
  <si>
    <t>Accounts Payable</t>
  </si>
  <si>
    <t>Closing entries</t>
  </si>
  <si>
    <t>Post-closing trial balance</t>
  </si>
  <si>
    <t>Office supplies</t>
  </si>
  <si>
    <t>Prepaid insurance</t>
  </si>
  <si>
    <t>Accumulated depreciation—Equipment</t>
  </si>
  <si>
    <t>Accounts payable</t>
  </si>
  <si>
    <t>Wages payable</t>
  </si>
  <si>
    <t>Repair fees earned</t>
  </si>
  <si>
    <t>Depreciation expense—Equipment</t>
  </si>
  <si>
    <t>Wages expense</t>
  </si>
  <si>
    <t>Insurance expense</t>
  </si>
  <si>
    <t>Rent expense</t>
  </si>
  <si>
    <t>Office supplies expense</t>
  </si>
  <si>
    <t>Utilities expense</t>
  </si>
  <si>
    <t>4-4A</t>
  </si>
  <si>
    <t>ROA</t>
  </si>
  <si>
    <t>Professional fees earned</t>
  </si>
  <si>
    <t>J. Sharp, Capital</t>
  </si>
  <si>
    <t>Rent earned</t>
  </si>
  <si>
    <t>Debt ratio</t>
  </si>
  <si>
    <t>Dividends earned</t>
  </si>
  <si>
    <t>J. Sharp, Withdrawals</t>
  </si>
  <si>
    <t>Short-term investments</t>
  </si>
  <si>
    <t>Interest earned</t>
  </si>
  <si>
    <t>Supplies</t>
  </si>
  <si>
    <t>Profit margin ratio</t>
  </si>
  <si>
    <t>Depreciation expense—Building</t>
  </si>
  <si>
    <t>current ratio</t>
  </si>
  <si>
    <t>Building</t>
  </si>
  <si>
    <t>Interest expense</t>
  </si>
  <si>
    <t>Accumulated depreciation—Building</t>
  </si>
  <si>
    <t>Land</t>
  </si>
  <si>
    <t>Supplies expense</t>
  </si>
  <si>
    <t>Postage expense</t>
  </si>
  <si>
    <t>Property taxes expense</t>
  </si>
  <si>
    <t>Repairs expense</t>
  </si>
  <si>
    <t>Interest payable</t>
  </si>
  <si>
    <t>Telephone expense</t>
  </si>
  <si>
    <t>Rent payable</t>
  </si>
  <si>
    <t>Property taxes payable</t>
  </si>
  <si>
    <t>Unearned professional fees</t>
  </si>
  <si>
    <t>Long-term notes payable</t>
  </si>
  <si>
    <t>4-5A</t>
  </si>
  <si>
    <t>Adjustment</t>
  </si>
  <si>
    <t>Utilities payable</t>
  </si>
  <si>
    <t>S. Adam, Capital</t>
  </si>
  <si>
    <t>S. Adams, Withdrawals</t>
  </si>
  <si>
    <t>Construction fees earned</t>
  </si>
  <si>
    <t>4-6A</t>
  </si>
  <si>
    <t>Unadjusted Trial Balance</t>
  </si>
  <si>
    <t>Accounts receivable</t>
  </si>
  <si>
    <t>Salaries payable</t>
  </si>
  <si>
    <t>Unearned member fees</t>
  </si>
  <si>
    <t>Notes payable</t>
  </si>
  <si>
    <t>T. Allen, Capital</t>
  </si>
  <si>
    <t>T. Allen, Withdrawals</t>
  </si>
  <si>
    <t>Member fees earned</t>
  </si>
  <si>
    <t>Salaries expense</t>
  </si>
  <si>
    <t>Totals</t>
  </si>
  <si>
    <t>Supplies Expense</t>
  </si>
  <si>
    <t>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</si>
</sst>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2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231F2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7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8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20" applyNumberFormat="0" applyAlignment="0" applyProtection="0">
      <alignment vertical="center"/>
    </xf>
    <xf numFmtId="0" fontId="14" fillId="5" borderId="21" applyNumberFormat="0" applyAlignment="0" applyProtection="0">
      <alignment vertical="center"/>
    </xf>
    <xf numFmtId="0" fontId="15" fillId="5" borderId="20" applyNumberFormat="0" applyAlignment="0" applyProtection="0">
      <alignment vertical="center"/>
    </xf>
    <xf numFmtId="0" fontId="16" fillId="6" borderId="22" applyNumberFormat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4" fillId="0" borderId="1" xfId="0" applyFont="1" applyBorder="1">
      <alignment vertical="center"/>
    </xf>
    <xf numFmtId="0" fontId="1" fillId="0" borderId="1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0" borderId="1" xfId="0" applyNumberFormat="1" applyBorder="1">
      <alignment vertical="center"/>
    </xf>
    <xf numFmtId="0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1" fillId="0" borderId="5" xfId="0" applyFont="1" applyBorder="1">
      <alignment vertical="center"/>
    </xf>
    <xf numFmtId="0" fontId="1" fillId="0" borderId="5" xfId="0" applyFont="1" applyBorder="1" applyAlignment="1">
      <alignment horizontal="left"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NumberForma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1" fillId="0" borderId="0" xfId="0" applyFont="1" applyAlignment="1">
      <alignment horizontal="left" vertical="center"/>
    </xf>
    <xf numFmtId="0" fontId="0" fillId="0" borderId="9" xfId="0" applyNumberFormat="1" applyBorder="1">
      <alignment vertical="center"/>
    </xf>
    <xf numFmtId="0" fontId="0" fillId="0" borderId="5" xfId="0" applyFill="1" applyBorder="1">
      <alignment vertical="center"/>
    </xf>
    <xf numFmtId="0" fontId="1" fillId="0" borderId="0" xfId="0" applyFont="1" applyBorder="1" applyAlignment="1">
      <alignment horizontal="left" vertical="center"/>
    </xf>
    <xf numFmtId="0" fontId="0" fillId="0" borderId="8" xfId="0" applyNumberFormat="1" applyBorder="1">
      <alignment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>
      <alignment vertical="center"/>
    </xf>
    <xf numFmtId="0" fontId="4" fillId="0" borderId="8" xfId="0" applyFont="1" applyBorder="1">
      <alignment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5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NumberFormat="1" applyBorder="1">
      <alignment vertical="center"/>
    </xf>
    <xf numFmtId="0" fontId="0" fillId="0" borderId="13" xfId="0" applyNumberFormat="1" applyBorder="1">
      <alignment vertical="center"/>
    </xf>
    <xf numFmtId="0" fontId="0" fillId="0" borderId="14" xfId="0" applyNumberFormat="1" applyBorder="1">
      <alignment vertical="center"/>
    </xf>
    <xf numFmtId="0" fontId="0" fillId="0" borderId="15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2" borderId="11" xfId="0" applyFill="1" applyBorder="1">
      <alignment vertical="center"/>
    </xf>
    <xf numFmtId="0" fontId="0" fillId="2" borderId="0" xfId="0" applyFill="1">
      <alignment vertical="center"/>
    </xf>
    <xf numFmtId="0" fontId="0" fillId="0" borderId="11" xfId="0" applyFill="1" applyBorder="1">
      <alignment vertical="center"/>
    </xf>
    <xf numFmtId="0" fontId="0" fillId="0" borderId="16" xfId="0" applyBorder="1">
      <alignment vertical="center"/>
    </xf>
    <xf numFmtId="0" fontId="0" fillId="0" borderId="1" xfId="0" applyBorder="1">
      <alignment vertical="center"/>
    </xf>
    <xf numFmtId="0" fontId="0" fillId="0" borderId="12" xfId="0" applyBorder="1">
      <alignment vertical="center"/>
    </xf>
    <xf numFmtId="0" fontId="0" fillId="0" borderId="15" xfId="0" applyBorder="1">
      <alignment vertical="center"/>
    </xf>
    <xf numFmtId="0" fontId="0" fillId="0" borderId="13" xfId="0" applyBorder="1">
      <alignment vertical="center"/>
    </xf>
    <xf numFmtId="0" fontId="4" fillId="0" borderId="7" xfId="0" applyFont="1" applyBorder="1">
      <alignment vertical="center"/>
    </xf>
    <xf numFmtId="0" fontId="0" fillId="0" borderId="15" xfId="0" applyNumberFormat="1" applyFill="1" applyBorder="1">
      <alignment vertical="center"/>
    </xf>
    <xf numFmtId="0" fontId="0" fillId="0" borderId="15" xfId="0" applyFill="1" applyBorder="1">
      <alignment vertical="center"/>
    </xf>
    <xf numFmtId="0" fontId="4" fillId="0" borderId="0" xfId="0" applyFont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0" xfId="0" applyFont="1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3</xdr:row>
      <xdr:rowOff>0</xdr:rowOff>
    </xdr:from>
    <xdr:to>
      <xdr:col>10</xdr:col>
      <xdr:colOff>184150</xdr:colOff>
      <xdr:row>14</xdr:row>
      <xdr:rowOff>198120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828675"/>
          <a:ext cx="6194425" cy="23888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254"/>
  <sheetViews>
    <sheetView tabSelected="1" zoomScale="115" zoomScaleNormal="115" workbookViewId="0">
      <selection activeCell="L9" sqref="L9"/>
    </sheetView>
  </sheetViews>
  <sheetFormatPr defaultColWidth="9.02857142857143" defaultRowHeight="15"/>
  <cols>
    <col min="16" max="16" width="12.8571428571429"/>
  </cols>
  <sheetData>
    <row r="1" ht="31.5" spans="1:1">
      <c r="A1" s="3" t="s">
        <v>0</v>
      </c>
    </row>
    <row r="3" ht="18.75" spans="1:1">
      <c r="A3" s="4" t="s">
        <v>1</v>
      </c>
    </row>
    <row r="13" ht="18.75" spans="1:1">
      <c r="A13" s="4"/>
    </row>
    <row r="14" ht="18.75" spans="1:1">
      <c r="A14" s="4"/>
    </row>
    <row r="15" ht="18.75" spans="1:1">
      <c r="A15" s="4"/>
    </row>
    <row r="16" ht="18.75" spans="1:1">
      <c r="A16" s="4" t="s">
        <v>2</v>
      </c>
    </row>
    <row r="17" s="1" customFormat="1" spans="1:25">
      <c r="A17" s="1" t="s">
        <v>3</v>
      </c>
      <c r="D17" s="1" t="s">
        <v>4</v>
      </c>
      <c r="G17" s="5" t="s">
        <v>5</v>
      </c>
      <c r="J17" s="5" t="s">
        <v>6</v>
      </c>
      <c r="M17" s="5" t="s">
        <v>7</v>
      </c>
      <c r="P17" s="6" t="s">
        <v>8</v>
      </c>
      <c r="Q17" s="6"/>
      <c r="S17" s="5" t="s">
        <v>9</v>
      </c>
      <c r="V17" s="5" t="s">
        <v>10</v>
      </c>
      <c r="Y17" s="5" t="s">
        <v>11</v>
      </c>
    </row>
    <row r="18" spans="1:26">
      <c r="A18" t="s">
        <v>12</v>
      </c>
      <c r="B18" t="s">
        <v>13</v>
      </c>
      <c r="D18" t="s">
        <v>12</v>
      </c>
      <c r="E18" t="s">
        <v>13</v>
      </c>
      <c r="G18" t="s">
        <v>12</v>
      </c>
      <c r="H18" t="s">
        <v>13</v>
      </c>
      <c r="J18" t="s">
        <v>12</v>
      </c>
      <c r="K18" t="s">
        <v>13</v>
      </c>
      <c r="M18" t="s">
        <v>12</v>
      </c>
      <c r="N18" t="s">
        <v>13</v>
      </c>
      <c r="P18" t="s">
        <v>12</v>
      </c>
      <c r="Q18" t="s">
        <v>13</v>
      </c>
      <c r="S18" t="s">
        <v>12</v>
      </c>
      <c r="T18" t="s">
        <v>13</v>
      </c>
      <c r="V18" t="s">
        <v>12</v>
      </c>
      <c r="W18" t="s">
        <v>13</v>
      </c>
      <c r="Y18" t="s">
        <v>12</v>
      </c>
      <c r="Z18" t="s">
        <v>13</v>
      </c>
    </row>
    <row r="19" spans="1:25">
      <c r="A19">
        <v>20000</v>
      </c>
      <c r="D19">
        <v>1650</v>
      </c>
      <c r="G19">
        <v>1100</v>
      </c>
      <c r="J19">
        <v>3600</v>
      </c>
      <c r="M19">
        <v>40000</v>
      </c>
      <c r="Q19">
        <v>600</v>
      </c>
      <c r="T19">
        <v>320</v>
      </c>
      <c r="W19">
        <v>60000</v>
      </c>
      <c r="Y19">
        <v>1500</v>
      </c>
    </row>
    <row r="20" spans="2:26">
      <c r="B20">
        <v>1700</v>
      </c>
      <c r="H20">
        <v>400</v>
      </c>
      <c r="K20">
        <v>200</v>
      </c>
      <c r="W20">
        <v>1830</v>
      </c>
      <c r="Z20">
        <v>1500</v>
      </c>
    </row>
    <row r="21" spans="2:22">
      <c r="B21">
        <v>1100</v>
      </c>
      <c r="V21">
        <v>1500</v>
      </c>
    </row>
    <row r="22" spans="2:2">
      <c r="B22">
        <v>3600</v>
      </c>
    </row>
    <row r="23" spans="2:2">
      <c r="B23">
        <v>1800</v>
      </c>
    </row>
    <row r="24" spans="1:1">
      <c r="A24">
        <v>7900</v>
      </c>
    </row>
    <row r="25" spans="2:2">
      <c r="B25">
        <v>1800</v>
      </c>
    </row>
    <row r="26" spans="1:26">
      <c r="A26" s="5"/>
      <c r="B26" s="1">
        <v>250</v>
      </c>
      <c r="C26" s="1"/>
      <c r="D26" s="6"/>
      <c r="E26" s="6"/>
      <c r="F26" s="1"/>
      <c r="G26" s="5"/>
      <c r="H26" s="1"/>
      <c r="I26" s="1"/>
      <c r="J26" s="5"/>
      <c r="K26" s="1"/>
      <c r="L26" s="1"/>
      <c r="M26" s="5"/>
      <c r="N26" s="1"/>
      <c r="O26" s="1"/>
      <c r="P26" s="5"/>
      <c r="Q26" s="1"/>
      <c r="R26" s="1"/>
      <c r="S26" s="5"/>
      <c r="T26" s="1"/>
      <c r="U26" s="1"/>
      <c r="V26" s="5"/>
      <c r="W26" s="1"/>
      <c r="X26" s="1"/>
      <c r="Y26" s="5"/>
      <c r="Z26" s="1"/>
    </row>
    <row r="27" spans="1:26">
      <c r="A27" s="5"/>
      <c r="B27" s="1">
        <v>650</v>
      </c>
      <c r="C27" s="1"/>
      <c r="D27" s="6"/>
      <c r="E27" s="6"/>
      <c r="F27" s="1"/>
      <c r="G27" s="5"/>
      <c r="H27" s="1"/>
      <c r="I27" s="1"/>
      <c r="J27" s="5"/>
      <c r="K27" s="1"/>
      <c r="L27" s="1"/>
      <c r="M27" s="5"/>
      <c r="N27" s="1"/>
      <c r="O27" s="1"/>
      <c r="P27" s="5"/>
      <c r="Q27" s="1"/>
      <c r="R27" s="1"/>
      <c r="S27" s="5"/>
      <c r="T27" s="1"/>
      <c r="U27" s="1"/>
      <c r="V27" s="5"/>
      <c r="W27" s="1"/>
      <c r="X27" s="1"/>
      <c r="Y27" s="5"/>
      <c r="Z27" s="1"/>
    </row>
    <row r="28" spans="1:26">
      <c r="A28" s="7"/>
      <c r="B28" s="8">
        <v>1500</v>
      </c>
      <c r="C28" s="8"/>
      <c r="D28" s="9"/>
      <c r="E28" s="9"/>
      <c r="F28" s="8"/>
      <c r="G28" s="7"/>
      <c r="H28" s="8"/>
      <c r="I28" s="8"/>
      <c r="J28" s="7"/>
      <c r="K28" s="8"/>
      <c r="L28" s="8"/>
      <c r="M28" s="7"/>
      <c r="N28" s="8"/>
      <c r="O28" s="8"/>
      <c r="P28" s="7"/>
      <c r="Q28" s="8"/>
      <c r="R28" s="8"/>
      <c r="S28" s="7"/>
      <c r="T28" s="8"/>
      <c r="U28" s="8"/>
      <c r="V28" s="7"/>
      <c r="W28" s="8"/>
      <c r="X28" s="8"/>
      <c r="Y28" s="7"/>
      <c r="Z28" s="8"/>
    </row>
    <row r="29" spans="1:26">
      <c r="A29" s="10">
        <f>SUM(A19:A28)</f>
        <v>27900</v>
      </c>
      <c r="B29" s="10">
        <f t="shared" ref="B29:Z29" si="0">SUM(B19:B28)</f>
        <v>12400</v>
      </c>
      <c r="C29" s="10">
        <f t="shared" si="0"/>
        <v>0</v>
      </c>
      <c r="D29" s="10">
        <f t="shared" si="0"/>
        <v>1650</v>
      </c>
      <c r="E29" s="10">
        <f t="shared" si="0"/>
        <v>0</v>
      </c>
      <c r="F29" s="10">
        <f t="shared" si="0"/>
        <v>0</v>
      </c>
      <c r="G29" s="10">
        <f t="shared" si="0"/>
        <v>1100</v>
      </c>
      <c r="H29" s="10">
        <f t="shared" si="0"/>
        <v>400</v>
      </c>
      <c r="I29" s="10">
        <f t="shared" si="0"/>
        <v>0</v>
      </c>
      <c r="J29" s="10">
        <f t="shared" si="0"/>
        <v>3600</v>
      </c>
      <c r="K29" s="10">
        <f t="shared" si="0"/>
        <v>200</v>
      </c>
      <c r="L29" s="10">
        <f t="shared" si="0"/>
        <v>0</v>
      </c>
      <c r="M29" s="10">
        <f t="shared" si="0"/>
        <v>40000</v>
      </c>
      <c r="N29" s="10">
        <f t="shared" si="0"/>
        <v>0</v>
      </c>
      <c r="O29" s="10">
        <f t="shared" si="0"/>
        <v>0</v>
      </c>
      <c r="P29" s="10">
        <f t="shared" si="0"/>
        <v>0</v>
      </c>
      <c r="Q29" s="10">
        <f t="shared" si="0"/>
        <v>600</v>
      </c>
      <c r="R29" s="10">
        <f t="shared" si="0"/>
        <v>0</v>
      </c>
      <c r="S29" s="10">
        <f t="shared" si="0"/>
        <v>0</v>
      </c>
      <c r="T29" s="10">
        <f t="shared" si="0"/>
        <v>320</v>
      </c>
      <c r="U29" s="10">
        <f t="shared" si="0"/>
        <v>0</v>
      </c>
      <c r="V29" s="10">
        <f t="shared" si="0"/>
        <v>1500</v>
      </c>
      <c r="W29" s="10">
        <f t="shared" si="0"/>
        <v>61830</v>
      </c>
      <c r="X29" s="10">
        <f t="shared" si="0"/>
        <v>0</v>
      </c>
      <c r="Y29" s="10">
        <f t="shared" si="0"/>
        <v>1500</v>
      </c>
      <c r="Z29" s="10">
        <f t="shared" si="0"/>
        <v>1500</v>
      </c>
    </row>
    <row r="30" spans="1:26">
      <c r="A30" s="1">
        <f>A29-B29</f>
        <v>15500</v>
      </c>
      <c r="C30" s="1"/>
      <c r="D30" s="10">
        <f>SUM(D20:D29)</f>
        <v>1650</v>
      </c>
      <c r="E30" s="6"/>
      <c r="F30" s="1"/>
      <c r="G30" s="10">
        <v>700</v>
      </c>
      <c r="H30" s="1"/>
      <c r="I30" s="1"/>
      <c r="J30" s="10">
        <v>3400</v>
      </c>
      <c r="K30" s="1"/>
      <c r="L30" s="1"/>
      <c r="M30" s="10">
        <f>SUM(M20:M29)</f>
        <v>40000</v>
      </c>
      <c r="N30" s="1"/>
      <c r="O30" s="1"/>
      <c r="P30" s="5"/>
      <c r="Q30" s="10">
        <f>SUM(Q20:Q29)</f>
        <v>600</v>
      </c>
      <c r="R30" s="1"/>
      <c r="S30" s="5"/>
      <c r="T30" s="10">
        <f>SUM(T20:T29)</f>
        <v>320</v>
      </c>
      <c r="U30" s="1"/>
      <c r="V30" s="5"/>
      <c r="W30" s="10">
        <f>W29-V29</f>
        <v>60330</v>
      </c>
      <c r="X30" s="1"/>
      <c r="Y30" s="10">
        <v>0</v>
      </c>
      <c r="Z30" s="1"/>
    </row>
    <row r="31" spans="1:26">
      <c r="A31" s="5"/>
      <c r="B31" s="1"/>
      <c r="C31" s="1"/>
      <c r="D31" s="6"/>
      <c r="E31" s="6"/>
      <c r="F31" s="1"/>
      <c r="G31" s="5"/>
      <c r="H31" s="1"/>
      <c r="I31" s="1"/>
      <c r="J31" s="5"/>
      <c r="K31" s="1"/>
      <c r="L31" s="1"/>
      <c r="M31" s="5"/>
      <c r="N31" s="1"/>
      <c r="O31" s="1"/>
      <c r="P31" s="5"/>
      <c r="Q31" s="1"/>
      <c r="R31" s="1"/>
      <c r="S31" s="5"/>
      <c r="T31" s="1"/>
      <c r="U31" s="1"/>
      <c r="V31" s="5"/>
      <c r="W31" s="1"/>
      <c r="X31" s="1"/>
      <c r="Y31" s="5"/>
      <c r="Z31" s="1"/>
    </row>
    <row r="32" spans="1:26">
      <c r="A32" s="5"/>
      <c r="B32" s="1"/>
      <c r="C32" s="1"/>
      <c r="D32" s="6"/>
      <c r="E32" s="6"/>
      <c r="F32" s="1"/>
      <c r="G32" s="5"/>
      <c r="H32" s="1"/>
      <c r="I32" s="1"/>
      <c r="J32" s="5"/>
      <c r="K32" s="1"/>
      <c r="L32" s="1"/>
      <c r="M32" s="5"/>
      <c r="N32" s="1"/>
      <c r="O32" s="1"/>
      <c r="P32" s="5"/>
      <c r="Q32" s="1"/>
      <c r="R32" s="1"/>
      <c r="S32" s="5"/>
      <c r="T32" s="1"/>
      <c r="U32" s="1"/>
      <c r="V32" s="5"/>
      <c r="W32" s="1"/>
      <c r="X32" s="1"/>
      <c r="Y32" s="5"/>
      <c r="Z32" s="1"/>
    </row>
    <row r="33" spans="1:26">
      <c r="A33" s="5" t="s">
        <v>14</v>
      </c>
      <c r="B33" s="1"/>
      <c r="C33" s="1"/>
      <c r="D33" s="6" t="s">
        <v>15</v>
      </c>
      <c r="E33" s="6"/>
      <c r="F33" s="1"/>
      <c r="G33" s="5" t="s">
        <v>16</v>
      </c>
      <c r="H33" s="1"/>
      <c r="I33" s="1"/>
      <c r="J33" s="5" t="s">
        <v>17</v>
      </c>
      <c r="K33" s="1"/>
      <c r="L33" s="1"/>
      <c r="M33" s="5" t="s">
        <v>18</v>
      </c>
      <c r="N33" s="1"/>
      <c r="O33" s="1"/>
      <c r="P33" s="5" t="s">
        <v>19</v>
      </c>
      <c r="Q33" s="1"/>
      <c r="R33" s="1"/>
      <c r="S33" s="5" t="s">
        <v>20</v>
      </c>
      <c r="T33" s="1"/>
      <c r="U33" s="1"/>
      <c r="V33" s="5" t="s">
        <v>21</v>
      </c>
      <c r="W33" s="1"/>
      <c r="X33" s="1"/>
      <c r="Y33" s="5" t="s">
        <v>22</v>
      </c>
      <c r="Z33" s="1"/>
    </row>
    <row r="34" spans="1:26">
      <c r="A34" t="s">
        <v>12</v>
      </c>
      <c r="B34" t="s">
        <v>13</v>
      </c>
      <c r="D34" t="s">
        <v>12</v>
      </c>
      <c r="E34" t="s">
        <v>13</v>
      </c>
      <c r="G34" t="s">
        <v>12</v>
      </c>
      <c r="H34" t="s">
        <v>13</v>
      </c>
      <c r="J34" t="s">
        <v>12</v>
      </c>
      <c r="K34" t="s">
        <v>13</v>
      </c>
      <c r="M34" t="s">
        <v>12</v>
      </c>
      <c r="N34" t="s">
        <v>13</v>
      </c>
      <c r="P34" t="s">
        <v>12</v>
      </c>
      <c r="Q34" t="s">
        <v>13</v>
      </c>
      <c r="S34" t="s">
        <v>12</v>
      </c>
      <c r="T34" t="s">
        <v>13</v>
      </c>
      <c r="V34" t="s">
        <v>12</v>
      </c>
      <c r="W34" t="s">
        <v>13</v>
      </c>
      <c r="Y34" t="s">
        <v>12</v>
      </c>
      <c r="Z34" t="s">
        <v>13</v>
      </c>
    </row>
    <row r="35" spans="2:26">
      <c r="B35">
        <v>7900</v>
      </c>
      <c r="D35">
        <v>600</v>
      </c>
      <c r="G35">
        <v>1800</v>
      </c>
      <c r="J35">
        <v>200</v>
      </c>
      <c r="M35">
        <v>1700</v>
      </c>
      <c r="P35">
        <v>400</v>
      </c>
      <c r="S35">
        <v>250</v>
      </c>
      <c r="V35">
        <v>650</v>
      </c>
      <c r="Z35" s="13">
        <v>9550</v>
      </c>
    </row>
    <row r="36" spans="1:26">
      <c r="A36" s="2"/>
      <c r="B36">
        <v>1650</v>
      </c>
      <c r="C36" s="2"/>
      <c r="D36" s="2"/>
      <c r="E36" s="2">
        <v>600</v>
      </c>
      <c r="F36" s="2"/>
      <c r="G36" s="2">
        <v>1800</v>
      </c>
      <c r="H36" s="2"/>
      <c r="I36" s="2"/>
      <c r="J36" s="2"/>
      <c r="K36" s="2">
        <v>200</v>
      </c>
      <c r="L36" s="2"/>
      <c r="M36" s="2"/>
      <c r="N36" s="2">
        <v>1700</v>
      </c>
      <c r="O36" s="2"/>
      <c r="P36" s="2"/>
      <c r="Q36" s="2">
        <v>400</v>
      </c>
      <c r="R36" s="2"/>
      <c r="S36" s="2"/>
      <c r="T36" s="2">
        <v>250</v>
      </c>
      <c r="U36" s="2"/>
      <c r="V36" s="2"/>
      <c r="W36" s="2">
        <v>650</v>
      </c>
      <c r="X36" s="2"/>
      <c r="Y36" s="2">
        <v>7720</v>
      </c>
      <c r="Z36" s="2"/>
    </row>
    <row r="37" spans="1:26">
      <c r="A37" s="11">
        <v>9550</v>
      </c>
      <c r="B37" s="11"/>
      <c r="C37" s="11"/>
      <c r="D37" s="11"/>
      <c r="E37" s="11"/>
      <c r="F37" s="11"/>
      <c r="G37" s="11">
        <v>320</v>
      </c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>
        <v>1830</v>
      </c>
      <c r="Z37" s="11"/>
    </row>
    <row r="38" s="2" customFormat="1" spans="1:26">
      <c r="A38" s="12"/>
      <c r="B38" s="12"/>
      <c r="C38" s="12"/>
      <c r="D38" s="12"/>
      <c r="E38" s="12"/>
      <c r="F38" s="12"/>
      <c r="G38" s="12"/>
      <c r="H38" s="13">
        <v>3920</v>
      </c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>
      <c r="A39" s="13">
        <f>SUM(A35:A37)</f>
        <v>9550</v>
      </c>
      <c r="B39" s="13">
        <f>SUM(B35:B36)</f>
        <v>9550</v>
      </c>
      <c r="C39" s="13">
        <f t="shared" ref="B39:Z39" si="1">SUM(C35:C36)</f>
        <v>0</v>
      </c>
      <c r="D39" s="13">
        <f t="shared" si="1"/>
        <v>600</v>
      </c>
      <c r="E39" s="13">
        <f t="shared" si="1"/>
        <v>600</v>
      </c>
      <c r="F39" s="13">
        <f t="shared" si="1"/>
        <v>0</v>
      </c>
      <c r="G39" s="13">
        <f>SUM(G35:G37)</f>
        <v>3920</v>
      </c>
      <c r="H39" s="13">
        <v>3920</v>
      </c>
      <c r="I39" s="13">
        <f t="shared" si="1"/>
        <v>0</v>
      </c>
      <c r="J39" s="13">
        <f t="shared" si="1"/>
        <v>200</v>
      </c>
      <c r="K39" s="13">
        <f t="shared" si="1"/>
        <v>200</v>
      </c>
      <c r="L39" s="13">
        <f t="shared" si="1"/>
        <v>0</v>
      </c>
      <c r="M39" s="13">
        <f t="shared" si="1"/>
        <v>1700</v>
      </c>
      <c r="N39" s="13">
        <f t="shared" si="1"/>
        <v>1700</v>
      </c>
      <c r="O39" s="13">
        <f t="shared" si="1"/>
        <v>0</v>
      </c>
      <c r="P39" s="13">
        <f t="shared" si="1"/>
        <v>400</v>
      </c>
      <c r="Q39" s="13">
        <f t="shared" si="1"/>
        <v>400</v>
      </c>
      <c r="R39" s="13">
        <f t="shared" si="1"/>
        <v>0</v>
      </c>
      <c r="S39" s="13">
        <f t="shared" si="1"/>
        <v>250</v>
      </c>
      <c r="T39" s="13">
        <f t="shared" si="1"/>
        <v>250</v>
      </c>
      <c r="U39" s="13">
        <f t="shared" si="1"/>
        <v>0</v>
      </c>
      <c r="V39" s="13">
        <f t="shared" si="1"/>
        <v>650</v>
      </c>
      <c r="W39" s="13">
        <f t="shared" si="1"/>
        <v>650</v>
      </c>
      <c r="X39" s="13">
        <f t="shared" si="1"/>
        <v>0</v>
      </c>
      <c r="Y39" s="13">
        <f>SUM(Y35:Y37)</f>
        <v>9550</v>
      </c>
      <c r="Z39" s="13">
        <f t="shared" si="1"/>
        <v>9550</v>
      </c>
    </row>
    <row r="40" spans="2:26">
      <c r="B40" s="13">
        <f>A39-B39</f>
        <v>0</v>
      </c>
      <c r="D40">
        <v>0</v>
      </c>
      <c r="G40" s="13">
        <v>0</v>
      </c>
      <c r="J40">
        <v>0</v>
      </c>
      <c r="M40" s="13">
        <v>0</v>
      </c>
      <c r="P40">
        <v>0</v>
      </c>
      <c r="S40" s="13">
        <v>0</v>
      </c>
      <c r="V40" s="13">
        <v>0</v>
      </c>
      <c r="Z40">
        <f>Z39-Y39</f>
        <v>0</v>
      </c>
    </row>
    <row r="42" ht="15.75"/>
    <row r="43" spans="1:35">
      <c r="A43" s="14"/>
      <c r="B43" s="15"/>
      <c r="C43" s="15"/>
      <c r="D43" s="15" t="s">
        <v>12</v>
      </c>
      <c r="E43" s="16" t="s">
        <v>13</v>
      </c>
      <c r="H43" s="17" t="s">
        <v>23</v>
      </c>
      <c r="I43" s="24"/>
      <c r="J43" s="24"/>
      <c r="K43" s="25"/>
      <c r="M43" s="17" t="s">
        <v>24</v>
      </c>
      <c r="N43" s="24"/>
      <c r="O43" s="24"/>
      <c r="P43" s="25"/>
      <c r="R43" s="17" t="s">
        <v>25</v>
      </c>
      <c r="S43" s="24"/>
      <c r="T43" s="25"/>
      <c r="V43" s="17" t="s">
        <v>26</v>
      </c>
      <c r="W43" s="24"/>
      <c r="X43" s="24"/>
      <c r="Y43" s="25"/>
      <c r="AA43" s="17" t="s">
        <v>27</v>
      </c>
      <c r="AB43" s="24"/>
      <c r="AC43" s="24"/>
      <c r="AD43" s="25"/>
      <c r="AF43" s="17" t="s">
        <v>28</v>
      </c>
      <c r="AG43" s="24"/>
      <c r="AH43" s="24"/>
      <c r="AI43" s="25"/>
    </row>
    <row r="44" spans="1:35">
      <c r="A44" s="18">
        <v>1</v>
      </c>
      <c r="B44" t="s">
        <v>3</v>
      </c>
      <c r="D44">
        <v>20000</v>
      </c>
      <c r="E44" s="19"/>
      <c r="H44" s="20" t="s">
        <v>3</v>
      </c>
      <c r="J44">
        <v>15500</v>
      </c>
      <c r="K44" s="19"/>
      <c r="M44" s="18" t="s">
        <v>14</v>
      </c>
      <c r="P44" s="19">
        <v>9550</v>
      </c>
      <c r="R44" s="18" t="s">
        <v>10</v>
      </c>
      <c r="T44" s="19">
        <v>60000</v>
      </c>
      <c r="V44" s="18" t="s">
        <v>29</v>
      </c>
      <c r="Y44" s="19"/>
      <c r="AA44" s="20" t="s">
        <v>3</v>
      </c>
      <c r="AB44" s="2"/>
      <c r="AC44" s="2">
        <v>15500</v>
      </c>
      <c r="AD44" s="19"/>
      <c r="AF44" s="20" t="s">
        <v>3</v>
      </c>
      <c r="AG44" s="2"/>
      <c r="AH44" s="2">
        <v>15500</v>
      </c>
      <c r="AI44" s="19"/>
    </row>
    <row r="45" spans="1:35">
      <c r="A45" s="18"/>
      <c r="B45" s="5" t="s">
        <v>7</v>
      </c>
      <c r="D45">
        <v>40000</v>
      </c>
      <c r="E45" s="19"/>
      <c r="H45" s="20"/>
      <c r="K45" s="19"/>
      <c r="M45" s="18"/>
      <c r="P45" s="19"/>
      <c r="R45" s="18" t="s">
        <v>30</v>
      </c>
      <c r="T45" s="19">
        <v>1830</v>
      </c>
      <c r="V45" s="18" t="s">
        <v>3</v>
      </c>
      <c r="Y45" s="19">
        <v>15500</v>
      </c>
      <c r="AA45" s="20"/>
      <c r="AB45" s="2"/>
      <c r="AC45" s="2"/>
      <c r="AD45" s="19"/>
      <c r="AF45" s="20"/>
      <c r="AG45" s="2"/>
      <c r="AH45" s="2"/>
      <c r="AI45" s="19"/>
    </row>
    <row r="46" spans="1:35">
      <c r="A46" s="18"/>
      <c r="B46" s="5" t="s">
        <v>10</v>
      </c>
      <c r="E46" s="19">
        <v>60000</v>
      </c>
      <c r="H46" s="20"/>
      <c r="K46" s="19"/>
      <c r="M46" s="18" t="s">
        <v>15</v>
      </c>
      <c r="O46">
        <v>600</v>
      </c>
      <c r="P46" s="19"/>
      <c r="R46" s="18" t="s">
        <v>11</v>
      </c>
      <c r="T46" s="19">
        <v>1500</v>
      </c>
      <c r="V46" s="18" t="s">
        <v>4</v>
      </c>
      <c r="Y46" s="19">
        <v>1650</v>
      </c>
      <c r="AA46" s="20"/>
      <c r="AB46" s="2"/>
      <c r="AC46" s="2"/>
      <c r="AD46" s="19"/>
      <c r="AF46" s="20"/>
      <c r="AG46" s="2"/>
      <c r="AH46" s="2"/>
      <c r="AI46" s="19"/>
    </row>
    <row r="47" ht="15.75" spans="1:35">
      <c r="A47" s="18">
        <v>2</v>
      </c>
      <c r="B47" t="s">
        <v>3</v>
      </c>
      <c r="E47" s="19">
        <v>1700</v>
      </c>
      <c r="H47" s="20" t="s">
        <v>4</v>
      </c>
      <c r="K47" s="19"/>
      <c r="M47" s="18" t="s">
        <v>16</v>
      </c>
      <c r="O47">
        <v>3920</v>
      </c>
      <c r="P47" s="19"/>
      <c r="R47" s="27" t="s">
        <v>31</v>
      </c>
      <c r="S47" s="28"/>
      <c r="T47" s="31">
        <f>SUM(T44:T45)-T46</f>
        <v>60330</v>
      </c>
      <c r="V47" s="18" t="s">
        <v>5</v>
      </c>
      <c r="Y47" s="19">
        <v>700</v>
      </c>
      <c r="AA47" s="20" t="s">
        <v>4</v>
      </c>
      <c r="AB47" s="2"/>
      <c r="AC47" s="2">
        <v>1650</v>
      </c>
      <c r="AD47" s="19"/>
      <c r="AF47" s="20" t="s">
        <v>4</v>
      </c>
      <c r="AG47" s="2"/>
      <c r="AH47" s="2">
        <v>1650</v>
      </c>
      <c r="AI47" s="19"/>
    </row>
    <row r="48" spans="1:35">
      <c r="A48" s="18"/>
      <c r="B48" s="5" t="s">
        <v>18</v>
      </c>
      <c r="D48">
        <v>1700</v>
      </c>
      <c r="E48" s="19"/>
      <c r="H48" s="20"/>
      <c r="K48" s="19"/>
      <c r="M48" s="18" t="s">
        <v>17</v>
      </c>
      <c r="O48">
        <v>200</v>
      </c>
      <c r="P48" s="19"/>
      <c r="V48" s="18" t="s">
        <v>6</v>
      </c>
      <c r="Y48" s="19">
        <v>3400</v>
      </c>
      <c r="AA48" s="20"/>
      <c r="AB48" s="2"/>
      <c r="AC48" s="2"/>
      <c r="AD48" s="19"/>
      <c r="AF48" s="20"/>
      <c r="AG48" s="2"/>
      <c r="AH48" s="2"/>
      <c r="AI48" s="19"/>
    </row>
    <row r="49" spans="1:35">
      <c r="A49" s="18">
        <v>3</v>
      </c>
      <c r="B49" t="s">
        <v>3</v>
      </c>
      <c r="E49" s="19">
        <v>1100</v>
      </c>
      <c r="H49" s="20"/>
      <c r="K49" s="19"/>
      <c r="M49" s="18" t="s">
        <v>18</v>
      </c>
      <c r="O49">
        <v>1700</v>
      </c>
      <c r="P49" s="19"/>
      <c r="V49" s="18" t="s">
        <v>7</v>
      </c>
      <c r="X49">
        <v>40000</v>
      </c>
      <c r="Y49" s="19"/>
      <c r="AA49" s="20"/>
      <c r="AB49" s="2"/>
      <c r="AC49" s="2"/>
      <c r="AD49" s="19"/>
      <c r="AF49" s="20"/>
      <c r="AG49" s="2"/>
      <c r="AH49" s="2"/>
      <c r="AI49" s="19"/>
    </row>
    <row r="50" spans="1:35">
      <c r="A50" s="18"/>
      <c r="B50" s="5" t="s">
        <v>5</v>
      </c>
      <c r="D50">
        <v>1100</v>
      </c>
      <c r="E50" s="19"/>
      <c r="H50" s="20" t="s">
        <v>5</v>
      </c>
      <c r="J50">
        <v>1100</v>
      </c>
      <c r="K50" s="19"/>
      <c r="M50" s="18" t="s">
        <v>19</v>
      </c>
      <c r="O50">
        <v>400</v>
      </c>
      <c r="P50" s="19"/>
      <c r="V50" s="18" t="s">
        <v>8</v>
      </c>
      <c r="X50">
        <v>600</v>
      </c>
      <c r="Y50" s="19">
        <v>39400</v>
      </c>
      <c r="AA50" s="20" t="s">
        <v>5</v>
      </c>
      <c r="AB50" s="2"/>
      <c r="AC50" s="2">
        <v>700</v>
      </c>
      <c r="AD50" s="19"/>
      <c r="AF50" s="20" t="s">
        <v>5</v>
      </c>
      <c r="AG50" s="2"/>
      <c r="AH50" s="2">
        <v>700</v>
      </c>
      <c r="AI50" s="19"/>
    </row>
    <row r="51" spans="1:35">
      <c r="A51" s="18">
        <v>10</v>
      </c>
      <c r="B51" t="s">
        <v>3</v>
      </c>
      <c r="E51" s="19">
        <v>3600</v>
      </c>
      <c r="H51" s="20"/>
      <c r="K51" s="19"/>
      <c r="M51" s="18" t="s">
        <v>20</v>
      </c>
      <c r="O51">
        <v>250</v>
      </c>
      <c r="P51" s="19"/>
      <c r="V51" s="18" t="s">
        <v>32</v>
      </c>
      <c r="Y51" s="26">
        <f>SUM(Y45:Y50)</f>
        <v>60650</v>
      </c>
      <c r="AA51" s="20"/>
      <c r="AB51" s="2"/>
      <c r="AC51" s="2"/>
      <c r="AD51" s="19"/>
      <c r="AF51" s="20"/>
      <c r="AG51" s="2"/>
      <c r="AH51" s="2"/>
      <c r="AI51" s="19"/>
    </row>
    <row r="52" spans="1:35">
      <c r="A52" s="18"/>
      <c r="B52" s="5" t="s">
        <v>6</v>
      </c>
      <c r="D52">
        <v>3600</v>
      </c>
      <c r="E52" s="19"/>
      <c r="H52" s="20"/>
      <c r="K52" s="19"/>
      <c r="M52" s="18" t="s">
        <v>21</v>
      </c>
      <c r="O52">
        <v>650</v>
      </c>
      <c r="P52" s="26">
        <f>SUM(O46:O52)</f>
        <v>7720</v>
      </c>
      <c r="V52" s="18"/>
      <c r="Y52" s="19"/>
      <c r="AA52" s="20"/>
      <c r="AB52" s="2"/>
      <c r="AC52" s="2"/>
      <c r="AD52" s="19"/>
      <c r="AF52" s="20"/>
      <c r="AG52" s="2"/>
      <c r="AH52" s="2"/>
      <c r="AI52" s="19"/>
    </row>
    <row r="53" ht="15.75" spans="1:35">
      <c r="A53" s="18">
        <v>14</v>
      </c>
      <c r="B53" t="s">
        <v>3</v>
      </c>
      <c r="E53" s="19">
        <v>1800</v>
      </c>
      <c r="H53" s="20" t="s">
        <v>6</v>
      </c>
      <c r="J53">
        <v>3600</v>
      </c>
      <c r="K53" s="19"/>
      <c r="M53" s="27" t="s">
        <v>30</v>
      </c>
      <c r="N53" s="28"/>
      <c r="O53" s="28"/>
      <c r="P53" s="29">
        <f>P44-P52</f>
        <v>1830</v>
      </c>
      <c r="V53" s="18" t="s">
        <v>33</v>
      </c>
      <c r="Y53" s="19"/>
      <c r="AA53" s="20" t="s">
        <v>6</v>
      </c>
      <c r="AB53" s="2"/>
      <c r="AC53" s="2">
        <v>3400</v>
      </c>
      <c r="AD53" s="19"/>
      <c r="AF53" s="20" t="s">
        <v>6</v>
      </c>
      <c r="AG53" s="2"/>
      <c r="AH53" s="2">
        <v>3400</v>
      </c>
      <c r="AI53" s="19"/>
    </row>
    <row r="54" spans="1:35">
      <c r="A54" s="18"/>
      <c r="B54" s="5" t="s">
        <v>16</v>
      </c>
      <c r="D54">
        <v>1800</v>
      </c>
      <c r="E54" s="19"/>
      <c r="H54" s="20"/>
      <c r="K54" s="19"/>
      <c r="V54" s="18" t="s">
        <v>9</v>
      </c>
      <c r="Y54" s="19">
        <v>320</v>
      </c>
      <c r="AA54" s="20"/>
      <c r="AB54" s="2"/>
      <c r="AC54" s="2"/>
      <c r="AD54" s="19"/>
      <c r="AF54" s="20"/>
      <c r="AG54" s="2"/>
      <c r="AH54" s="2"/>
      <c r="AI54" s="19"/>
    </row>
    <row r="55" spans="1:35">
      <c r="A55" s="18">
        <v>24</v>
      </c>
      <c r="B55" t="s">
        <v>3</v>
      </c>
      <c r="D55">
        <v>7900</v>
      </c>
      <c r="E55" s="19"/>
      <c r="H55" s="20"/>
      <c r="K55" s="19"/>
      <c r="V55" s="32" t="s">
        <v>31</v>
      </c>
      <c r="Y55" s="19">
        <v>60330</v>
      </c>
      <c r="AA55" s="20"/>
      <c r="AB55" s="2"/>
      <c r="AC55" s="2"/>
      <c r="AD55" s="19"/>
      <c r="AF55" s="20"/>
      <c r="AG55" s="2"/>
      <c r="AH55" s="2"/>
      <c r="AI55" s="19"/>
    </row>
    <row r="56" ht="15.75" spans="1:35">
      <c r="A56" s="18"/>
      <c r="B56" s="5" t="s">
        <v>14</v>
      </c>
      <c r="E56" s="19">
        <v>7900</v>
      </c>
      <c r="H56" s="20" t="s">
        <v>7</v>
      </c>
      <c r="J56">
        <v>40000</v>
      </c>
      <c r="K56" s="19"/>
      <c r="V56" s="27" t="s">
        <v>32</v>
      </c>
      <c r="W56" s="28"/>
      <c r="X56" s="28"/>
      <c r="Y56" s="31">
        <f>SUM(Y54:Y55)</f>
        <v>60650</v>
      </c>
      <c r="AA56" s="20" t="s">
        <v>7</v>
      </c>
      <c r="AB56" s="2"/>
      <c r="AC56" s="2">
        <v>40000</v>
      </c>
      <c r="AD56" s="19"/>
      <c r="AF56" s="20" t="s">
        <v>7</v>
      </c>
      <c r="AG56" s="2"/>
      <c r="AH56" s="2">
        <v>40000</v>
      </c>
      <c r="AI56" s="19"/>
    </row>
    <row r="57" spans="1:35">
      <c r="A57" s="18">
        <v>28</v>
      </c>
      <c r="B57" t="s">
        <v>3</v>
      </c>
      <c r="E57" s="19">
        <v>1800</v>
      </c>
      <c r="H57" s="20"/>
      <c r="K57" s="19"/>
      <c r="AA57" s="20"/>
      <c r="AB57" s="2"/>
      <c r="AC57" s="2"/>
      <c r="AD57" s="19"/>
      <c r="AF57" s="20"/>
      <c r="AG57" s="2"/>
      <c r="AH57" s="2"/>
      <c r="AI57" s="19"/>
    </row>
    <row r="58" spans="1:35">
      <c r="A58" s="18"/>
      <c r="B58" s="5" t="s">
        <v>16</v>
      </c>
      <c r="D58">
        <v>1800</v>
      </c>
      <c r="E58" s="19"/>
      <c r="H58" s="20"/>
      <c r="K58" s="19"/>
      <c r="AA58" s="20"/>
      <c r="AB58" s="2"/>
      <c r="AC58" s="2"/>
      <c r="AD58" s="19"/>
      <c r="AF58" s="20"/>
      <c r="AG58" s="2"/>
      <c r="AH58" s="2"/>
      <c r="AI58" s="19"/>
    </row>
    <row r="59" spans="1:35">
      <c r="A59" s="18">
        <v>29</v>
      </c>
      <c r="B59" t="s">
        <v>3</v>
      </c>
      <c r="E59" s="19">
        <v>250</v>
      </c>
      <c r="H59" s="21" t="s">
        <v>8</v>
      </c>
      <c r="I59" s="30"/>
      <c r="K59" s="19"/>
      <c r="AA59" s="21" t="s">
        <v>8</v>
      </c>
      <c r="AB59" s="33"/>
      <c r="AC59" s="2"/>
      <c r="AD59" s="19"/>
      <c r="AF59" s="21" t="s">
        <v>8</v>
      </c>
      <c r="AG59" s="33"/>
      <c r="AH59" s="2"/>
      <c r="AI59" s="19"/>
    </row>
    <row r="60" spans="1:35">
      <c r="A60" s="18"/>
      <c r="B60" s="5" t="s">
        <v>20</v>
      </c>
      <c r="D60">
        <v>250</v>
      </c>
      <c r="E60" s="19"/>
      <c r="H60" s="22"/>
      <c r="K60" s="19"/>
      <c r="AA60" s="22"/>
      <c r="AB60" s="2"/>
      <c r="AC60" s="2"/>
      <c r="AD60" s="19">
        <v>600</v>
      </c>
      <c r="AF60" s="22"/>
      <c r="AG60" s="2"/>
      <c r="AH60" s="2"/>
      <c r="AI60" s="19">
        <v>600</v>
      </c>
    </row>
    <row r="61" spans="1:35">
      <c r="A61" s="18">
        <v>30</v>
      </c>
      <c r="B61" t="s">
        <v>3</v>
      </c>
      <c r="E61" s="23">
        <v>650</v>
      </c>
      <c r="H61" s="20"/>
      <c r="K61" s="19"/>
      <c r="AA61" s="20"/>
      <c r="AB61" s="2"/>
      <c r="AC61" s="2"/>
      <c r="AD61" s="19"/>
      <c r="AF61" s="20"/>
      <c r="AG61" s="2"/>
      <c r="AH61" s="2"/>
      <c r="AI61" s="19"/>
    </row>
    <row r="62" spans="1:35">
      <c r="A62" s="18"/>
      <c r="B62" s="5" t="s">
        <v>21</v>
      </c>
      <c r="D62" s="1">
        <v>650</v>
      </c>
      <c r="E62" s="19"/>
      <c r="H62" s="20" t="s">
        <v>9</v>
      </c>
      <c r="K62" s="19"/>
      <c r="AA62" s="20" t="s">
        <v>9</v>
      </c>
      <c r="AB62" s="2"/>
      <c r="AC62" s="2"/>
      <c r="AD62" s="19"/>
      <c r="AF62" s="20" t="s">
        <v>9</v>
      </c>
      <c r="AG62" s="2"/>
      <c r="AH62" s="2"/>
      <c r="AI62" s="19"/>
    </row>
    <row r="63" spans="1:35">
      <c r="A63" s="18">
        <v>30</v>
      </c>
      <c r="B63" t="s">
        <v>3</v>
      </c>
      <c r="E63" s="23">
        <v>1500</v>
      </c>
      <c r="H63" s="20"/>
      <c r="K63" s="19"/>
      <c r="AA63" s="20"/>
      <c r="AB63" s="2"/>
      <c r="AC63" s="2"/>
      <c r="AD63" s="19">
        <v>320</v>
      </c>
      <c r="AF63" s="20"/>
      <c r="AG63" s="2"/>
      <c r="AH63" s="2"/>
      <c r="AI63" s="19">
        <v>320</v>
      </c>
    </row>
    <row r="64" spans="1:35">
      <c r="A64" s="18"/>
      <c r="B64" s="5" t="s">
        <v>11</v>
      </c>
      <c r="D64" s="1">
        <v>1500</v>
      </c>
      <c r="E64" s="19"/>
      <c r="H64" s="20"/>
      <c r="K64" s="19"/>
      <c r="AA64" s="20"/>
      <c r="AB64" s="2"/>
      <c r="AC64" s="2"/>
      <c r="AD64" s="19"/>
      <c r="AF64" s="20"/>
      <c r="AG64" s="2"/>
      <c r="AH64" s="2"/>
      <c r="AI64" s="19"/>
    </row>
    <row r="65" ht="15.75" spans="1:35">
      <c r="A65" s="27"/>
      <c r="B65" s="28"/>
      <c r="C65" s="28"/>
      <c r="D65" s="34">
        <f>SUM(D44:D64)</f>
        <v>80300</v>
      </c>
      <c r="E65" s="31">
        <f>SUM(E44:E64)</f>
        <v>80300</v>
      </c>
      <c r="H65" s="20" t="s">
        <v>10</v>
      </c>
      <c r="K65" s="19"/>
      <c r="AA65" s="20" t="s">
        <v>10</v>
      </c>
      <c r="AB65" s="2"/>
      <c r="AC65" s="2"/>
      <c r="AD65" s="19"/>
      <c r="AF65" s="20" t="s">
        <v>10</v>
      </c>
      <c r="AG65" s="2"/>
      <c r="AH65" s="2"/>
      <c r="AI65" s="19"/>
    </row>
    <row r="66" ht="15.75" spans="8:35">
      <c r="H66" s="20"/>
      <c r="K66" s="19">
        <v>60000</v>
      </c>
      <c r="AA66" s="20"/>
      <c r="AB66" s="2"/>
      <c r="AC66" s="2"/>
      <c r="AD66" s="19">
        <v>60000</v>
      </c>
      <c r="AF66" s="20"/>
      <c r="AG66" s="2"/>
      <c r="AI66" s="19">
        <v>60330</v>
      </c>
    </row>
    <row r="67" spans="1:35">
      <c r="A67" s="14"/>
      <c r="B67" s="15"/>
      <c r="C67" s="15"/>
      <c r="D67" s="15" t="s">
        <v>34</v>
      </c>
      <c r="E67" s="16" t="s">
        <v>13</v>
      </c>
      <c r="H67" s="20"/>
      <c r="K67" s="19"/>
      <c r="AA67" s="20"/>
      <c r="AB67" s="2"/>
      <c r="AC67" s="2"/>
      <c r="AD67" s="19"/>
      <c r="AF67" s="20"/>
      <c r="AG67" s="2"/>
      <c r="AH67" s="2"/>
      <c r="AI67" s="19"/>
    </row>
    <row r="68" spans="1:35">
      <c r="A68" s="18" t="s">
        <v>35</v>
      </c>
      <c r="B68" t="s">
        <v>6</v>
      </c>
      <c r="E68" s="19">
        <v>200</v>
      </c>
      <c r="H68" s="20" t="s">
        <v>11</v>
      </c>
      <c r="J68">
        <v>1500</v>
      </c>
      <c r="K68" s="19"/>
      <c r="AA68" s="20" t="s">
        <v>11</v>
      </c>
      <c r="AB68" s="2"/>
      <c r="AC68" s="2">
        <v>1500</v>
      </c>
      <c r="AD68" s="19"/>
      <c r="AF68" s="20" t="s">
        <v>11</v>
      </c>
      <c r="AG68" s="2"/>
      <c r="AH68" s="2">
        <v>0</v>
      </c>
      <c r="AI68" s="19"/>
    </row>
    <row r="69" spans="1:35">
      <c r="A69" s="18"/>
      <c r="B69" s="5" t="s">
        <v>17</v>
      </c>
      <c r="D69">
        <v>200</v>
      </c>
      <c r="E69" s="19"/>
      <c r="H69" s="35"/>
      <c r="K69" s="19"/>
      <c r="AA69" s="35"/>
      <c r="AB69" s="2"/>
      <c r="AC69" s="2"/>
      <c r="AD69" s="19"/>
      <c r="AF69" s="35"/>
      <c r="AG69" s="2"/>
      <c r="AH69" s="2"/>
      <c r="AI69" s="19"/>
    </row>
    <row r="70" spans="1:35">
      <c r="A70" s="18" t="s">
        <v>36</v>
      </c>
      <c r="B70" t="s">
        <v>5</v>
      </c>
      <c r="E70" s="19">
        <v>400</v>
      </c>
      <c r="H70" s="35"/>
      <c r="K70" s="19"/>
      <c r="AA70" s="35"/>
      <c r="AB70" s="2"/>
      <c r="AC70" s="2"/>
      <c r="AD70" s="19"/>
      <c r="AF70" s="35"/>
      <c r="AG70" s="2"/>
      <c r="AH70" s="2"/>
      <c r="AI70" s="19"/>
    </row>
    <row r="71" spans="1:35">
      <c r="A71" s="18"/>
      <c r="B71" s="5" t="s">
        <v>19</v>
      </c>
      <c r="D71">
        <v>400</v>
      </c>
      <c r="E71" s="19"/>
      <c r="H71" s="20" t="s">
        <v>14</v>
      </c>
      <c r="K71" s="19"/>
      <c r="AA71" s="20" t="s">
        <v>14</v>
      </c>
      <c r="AB71" s="2"/>
      <c r="AC71" s="2"/>
      <c r="AD71" s="19"/>
      <c r="AF71" s="20" t="s">
        <v>14</v>
      </c>
      <c r="AG71" s="2"/>
      <c r="AH71" s="2"/>
      <c r="AI71" s="19"/>
    </row>
    <row r="72" spans="1:35">
      <c r="A72" s="18" t="s">
        <v>37</v>
      </c>
      <c r="B72" s="6" t="s">
        <v>15</v>
      </c>
      <c r="C72" s="6"/>
      <c r="D72">
        <v>600</v>
      </c>
      <c r="E72" s="19"/>
      <c r="H72" s="36"/>
      <c r="K72" s="19">
        <v>7900</v>
      </c>
      <c r="AA72" s="36"/>
      <c r="AB72" s="2"/>
      <c r="AC72" s="2"/>
      <c r="AD72" s="19">
        <v>9550</v>
      </c>
      <c r="AF72" s="36"/>
      <c r="AG72" s="2"/>
      <c r="AI72" s="19">
        <v>0</v>
      </c>
    </row>
    <row r="73" spans="1:35">
      <c r="A73" s="18"/>
      <c r="B73" s="6" t="s">
        <v>8</v>
      </c>
      <c r="C73" s="6"/>
      <c r="E73" s="19">
        <v>600</v>
      </c>
      <c r="H73" s="20"/>
      <c r="K73" s="19"/>
      <c r="AA73" s="20"/>
      <c r="AB73" s="2"/>
      <c r="AC73" s="2"/>
      <c r="AD73" s="19"/>
      <c r="AF73" s="20"/>
      <c r="AG73" s="2"/>
      <c r="AH73" s="2"/>
      <c r="AI73" s="19"/>
    </row>
    <row r="74" spans="1:35">
      <c r="A74" s="18" t="s">
        <v>38</v>
      </c>
      <c r="B74" t="s">
        <v>16</v>
      </c>
      <c r="D74">
        <v>320</v>
      </c>
      <c r="E74" s="19"/>
      <c r="H74" s="21" t="s">
        <v>15</v>
      </c>
      <c r="I74" s="30"/>
      <c r="K74" s="19"/>
      <c r="AA74" s="21" t="s">
        <v>15</v>
      </c>
      <c r="AB74" s="33"/>
      <c r="AC74" s="2">
        <v>600</v>
      </c>
      <c r="AD74" s="19"/>
      <c r="AF74" s="21" t="s">
        <v>15</v>
      </c>
      <c r="AG74" s="33"/>
      <c r="AH74" s="2">
        <v>0</v>
      </c>
      <c r="AI74" s="19"/>
    </row>
    <row r="75" spans="1:35">
      <c r="A75" s="18"/>
      <c r="B75" s="5" t="s">
        <v>9</v>
      </c>
      <c r="E75" s="19">
        <v>320</v>
      </c>
      <c r="H75" s="36"/>
      <c r="K75" s="19"/>
      <c r="AA75" s="36"/>
      <c r="AB75" s="2"/>
      <c r="AC75" s="2"/>
      <c r="AD75" s="19"/>
      <c r="AF75" s="36"/>
      <c r="AG75" s="2"/>
      <c r="AH75" s="2"/>
      <c r="AI75" s="19"/>
    </row>
    <row r="76" spans="1:35">
      <c r="A76" s="18" t="s">
        <v>39</v>
      </c>
      <c r="B76" s="1" t="s">
        <v>4</v>
      </c>
      <c r="D76">
        <v>1650</v>
      </c>
      <c r="E76" s="19"/>
      <c r="H76" s="20"/>
      <c r="K76" s="19"/>
      <c r="AA76" s="20"/>
      <c r="AB76" s="2"/>
      <c r="AC76" s="2"/>
      <c r="AD76" s="19"/>
      <c r="AF76" s="20"/>
      <c r="AG76" s="2"/>
      <c r="AH76" s="2"/>
      <c r="AI76" s="19"/>
    </row>
    <row r="77" ht="15.75" spans="1:35">
      <c r="A77" s="27"/>
      <c r="B77" s="37" t="s">
        <v>14</v>
      </c>
      <c r="C77" s="28"/>
      <c r="D77" s="28"/>
      <c r="E77" s="29">
        <v>1650</v>
      </c>
      <c r="H77" s="20" t="s">
        <v>16</v>
      </c>
      <c r="J77">
        <v>3600</v>
      </c>
      <c r="K77" s="19"/>
      <c r="AA77" s="20" t="s">
        <v>16</v>
      </c>
      <c r="AB77" s="2"/>
      <c r="AC77" s="2">
        <v>3920</v>
      </c>
      <c r="AD77" s="19"/>
      <c r="AF77" s="20" t="s">
        <v>16</v>
      </c>
      <c r="AG77" s="2"/>
      <c r="AH77" s="2">
        <v>0</v>
      </c>
      <c r="AI77" s="19"/>
    </row>
    <row r="78" spans="8:35">
      <c r="H78" s="36"/>
      <c r="K78" s="19"/>
      <c r="AA78" s="36"/>
      <c r="AB78" s="2"/>
      <c r="AC78" s="2"/>
      <c r="AD78" s="19"/>
      <c r="AF78" s="36"/>
      <c r="AG78" s="2"/>
      <c r="AH78" s="2"/>
      <c r="AI78" s="19"/>
    </row>
    <row r="79" ht="15.75" spans="8:35">
      <c r="H79" s="20"/>
      <c r="K79" s="19"/>
      <c r="AA79" s="20"/>
      <c r="AB79" s="2"/>
      <c r="AC79" s="2"/>
      <c r="AD79" s="19"/>
      <c r="AF79" s="20"/>
      <c r="AG79" s="2"/>
      <c r="AH79" s="2"/>
      <c r="AI79" s="19"/>
    </row>
    <row r="80" spans="1:35">
      <c r="A80" s="14"/>
      <c r="B80" s="15"/>
      <c r="C80" s="15"/>
      <c r="D80" s="15" t="s">
        <v>12</v>
      </c>
      <c r="E80" s="16" t="s">
        <v>13</v>
      </c>
      <c r="H80" s="20" t="s">
        <v>17</v>
      </c>
      <c r="K80" s="19"/>
      <c r="AA80" s="20" t="s">
        <v>17</v>
      </c>
      <c r="AB80" s="2"/>
      <c r="AC80" s="2">
        <v>200</v>
      </c>
      <c r="AD80" s="19"/>
      <c r="AF80" s="20" t="s">
        <v>17</v>
      </c>
      <c r="AG80" s="2"/>
      <c r="AH80" s="2">
        <v>0</v>
      </c>
      <c r="AI80" s="19"/>
    </row>
    <row r="81" spans="1:35">
      <c r="A81" s="38" t="s">
        <v>40</v>
      </c>
      <c r="B81" t="s">
        <v>14</v>
      </c>
      <c r="D81" s="13">
        <v>9550</v>
      </c>
      <c r="E81" s="19"/>
      <c r="H81" s="36"/>
      <c r="K81" s="19"/>
      <c r="AA81" s="36"/>
      <c r="AB81" s="2"/>
      <c r="AC81" s="2"/>
      <c r="AD81" s="19"/>
      <c r="AF81" s="36"/>
      <c r="AG81" s="2"/>
      <c r="AH81" s="2"/>
      <c r="AI81" s="19"/>
    </row>
    <row r="82" spans="1:35">
      <c r="A82" s="38"/>
      <c r="B82" t="s">
        <v>22</v>
      </c>
      <c r="E82" s="26">
        <v>9550</v>
      </c>
      <c r="H82" s="20"/>
      <c r="K82" s="19"/>
      <c r="AA82" s="20"/>
      <c r="AB82" s="2"/>
      <c r="AC82" s="2"/>
      <c r="AD82" s="19"/>
      <c r="AF82" s="20"/>
      <c r="AG82" s="2"/>
      <c r="AH82" s="2"/>
      <c r="AI82" s="19"/>
    </row>
    <row r="83" spans="1:35">
      <c r="A83" s="18"/>
      <c r="E83" s="19"/>
      <c r="H83" s="20" t="s">
        <v>18</v>
      </c>
      <c r="J83">
        <v>1700</v>
      </c>
      <c r="K83" s="19"/>
      <c r="AA83" s="20" t="s">
        <v>18</v>
      </c>
      <c r="AB83" s="2"/>
      <c r="AC83" s="2">
        <v>1700</v>
      </c>
      <c r="AD83" s="19"/>
      <c r="AF83" s="20" t="s">
        <v>18</v>
      </c>
      <c r="AG83" s="2"/>
      <c r="AH83" s="2">
        <v>0</v>
      </c>
      <c r="AI83" s="19"/>
    </row>
    <row r="84" spans="1:35">
      <c r="A84" s="38" t="s">
        <v>41</v>
      </c>
      <c r="B84" s="39" t="s">
        <v>15</v>
      </c>
      <c r="C84" s="39"/>
      <c r="E84" s="19">
        <v>600</v>
      </c>
      <c r="H84" s="36"/>
      <c r="K84" s="19"/>
      <c r="AA84" s="36"/>
      <c r="AB84" s="2"/>
      <c r="AC84" s="2"/>
      <c r="AD84" s="19"/>
      <c r="AF84" s="36"/>
      <c r="AG84" s="2"/>
      <c r="AH84" s="2"/>
      <c r="AI84" s="19"/>
    </row>
    <row r="85" spans="1:35">
      <c r="A85" s="38"/>
      <c r="B85" t="s">
        <v>16</v>
      </c>
      <c r="E85" s="26">
        <v>3920</v>
      </c>
      <c r="H85" s="20"/>
      <c r="K85" s="19"/>
      <c r="AA85" s="20"/>
      <c r="AB85" s="2"/>
      <c r="AC85" s="2"/>
      <c r="AD85" s="19"/>
      <c r="AF85" s="20"/>
      <c r="AG85" s="2"/>
      <c r="AH85" s="2"/>
      <c r="AI85" s="19"/>
    </row>
    <row r="86" spans="1:35">
      <c r="A86" s="18"/>
      <c r="B86" t="s">
        <v>17</v>
      </c>
      <c r="E86" s="19">
        <v>200</v>
      </c>
      <c r="H86" s="20" t="s">
        <v>19</v>
      </c>
      <c r="K86" s="19"/>
      <c r="AA86" s="20" t="s">
        <v>19</v>
      </c>
      <c r="AB86" s="2"/>
      <c r="AC86" s="2">
        <v>400</v>
      </c>
      <c r="AD86" s="19"/>
      <c r="AF86" s="20" t="s">
        <v>19</v>
      </c>
      <c r="AG86" s="2"/>
      <c r="AH86" s="2">
        <v>0</v>
      </c>
      <c r="AI86" s="19"/>
    </row>
    <row r="87" spans="1:35">
      <c r="A87" s="18"/>
      <c r="B87" t="s">
        <v>18</v>
      </c>
      <c r="E87" s="26">
        <v>1700</v>
      </c>
      <c r="H87" s="36"/>
      <c r="K87" s="19"/>
      <c r="AA87" s="36"/>
      <c r="AB87" s="2"/>
      <c r="AC87" s="2"/>
      <c r="AD87" s="19"/>
      <c r="AF87" s="36"/>
      <c r="AG87" s="2"/>
      <c r="AH87" s="2"/>
      <c r="AI87" s="19"/>
    </row>
    <row r="88" spans="1:35">
      <c r="A88" s="18"/>
      <c r="B88" s="39" t="s">
        <v>19</v>
      </c>
      <c r="C88" s="39"/>
      <c r="E88" s="19">
        <v>400</v>
      </c>
      <c r="H88" s="20"/>
      <c r="K88" s="19"/>
      <c r="AA88" s="20"/>
      <c r="AB88" s="2"/>
      <c r="AC88" s="2"/>
      <c r="AD88" s="19"/>
      <c r="AF88" s="20"/>
      <c r="AG88" s="2"/>
      <c r="AH88" s="2"/>
      <c r="AI88" s="19"/>
    </row>
    <row r="89" spans="1:35">
      <c r="A89" s="18"/>
      <c r="B89" t="s">
        <v>20</v>
      </c>
      <c r="E89" s="19">
        <v>250</v>
      </c>
      <c r="H89" s="20" t="s">
        <v>20</v>
      </c>
      <c r="J89">
        <v>250</v>
      </c>
      <c r="K89" s="19"/>
      <c r="AA89" s="20" t="s">
        <v>20</v>
      </c>
      <c r="AB89" s="2"/>
      <c r="AC89" s="2">
        <v>250</v>
      </c>
      <c r="AD89" s="19"/>
      <c r="AF89" s="20" t="s">
        <v>20</v>
      </c>
      <c r="AG89" s="2"/>
      <c r="AH89" s="2">
        <v>0</v>
      </c>
      <c r="AI89" s="19"/>
    </row>
    <row r="90" spans="1:35">
      <c r="A90" s="18"/>
      <c r="B90" t="s">
        <v>21</v>
      </c>
      <c r="E90" s="19">
        <v>650</v>
      </c>
      <c r="H90" s="36"/>
      <c r="K90" s="19"/>
      <c r="AA90" s="36"/>
      <c r="AB90" s="2"/>
      <c r="AC90" s="2"/>
      <c r="AD90" s="19"/>
      <c r="AF90" s="36"/>
      <c r="AG90" s="2"/>
      <c r="AH90" s="2"/>
      <c r="AI90" s="19"/>
    </row>
    <row r="91" spans="1:35">
      <c r="A91" s="18"/>
      <c r="B91" t="s">
        <v>22</v>
      </c>
      <c r="D91" s="13">
        <f>SUM(E84:E90)</f>
        <v>7720</v>
      </c>
      <c r="E91" s="19"/>
      <c r="H91" s="18"/>
      <c r="K91" s="19"/>
      <c r="AA91" s="18"/>
      <c r="AB91" s="2"/>
      <c r="AC91" s="2"/>
      <c r="AD91" s="19"/>
      <c r="AF91" s="18"/>
      <c r="AG91" s="2"/>
      <c r="AH91" s="2"/>
      <c r="AI91" s="19"/>
    </row>
    <row r="92" spans="1:35">
      <c r="A92" s="18"/>
      <c r="E92" s="19"/>
      <c r="H92" s="18" t="s">
        <v>21</v>
      </c>
      <c r="J92">
        <v>650</v>
      </c>
      <c r="K92" s="19"/>
      <c r="AA92" s="18" t="s">
        <v>21</v>
      </c>
      <c r="AB92" s="2"/>
      <c r="AC92" s="2">
        <v>650</v>
      </c>
      <c r="AD92" s="19"/>
      <c r="AF92" s="18" t="s">
        <v>21</v>
      </c>
      <c r="AG92" s="2"/>
      <c r="AH92" s="2">
        <v>0</v>
      </c>
      <c r="AI92" s="19"/>
    </row>
    <row r="93" spans="1:35">
      <c r="A93" s="38" t="s">
        <v>42</v>
      </c>
      <c r="B93" t="s">
        <v>22</v>
      </c>
      <c r="D93">
        <f>E82-D91</f>
        <v>1830</v>
      </c>
      <c r="E93" s="19"/>
      <c r="H93" s="18"/>
      <c r="K93" s="19"/>
      <c r="AA93" s="18"/>
      <c r="AB93" s="2"/>
      <c r="AC93" s="2"/>
      <c r="AD93" s="19"/>
      <c r="AF93" s="18"/>
      <c r="AG93" s="2"/>
      <c r="AH93" s="2"/>
      <c r="AI93" s="19"/>
    </row>
    <row r="94" spans="1:35">
      <c r="A94" s="38"/>
      <c r="B94" t="s">
        <v>10</v>
      </c>
      <c r="E94" s="19">
        <v>1830</v>
      </c>
      <c r="H94" s="18"/>
      <c r="K94" s="19"/>
      <c r="AA94" s="18"/>
      <c r="AB94" s="2"/>
      <c r="AC94" s="2"/>
      <c r="AD94" s="19"/>
      <c r="AF94" s="18"/>
      <c r="AG94" s="2"/>
      <c r="AH94" s="2"/>
      <c r="AI94" s="19"/>
    </row>
    <row r="95" spans="1:35">
      <c r="A95" s="38"/>
      <c r="E95" s="19"/>
      <c r="H95" s="18" t="s">
        <v>22</v>
      </c>
      <c r="K95" s="19"/>
      <c r="AA95" s="18" t="s">
        <v>22</v>
      </c>
      <c r="AB95" s="2"/>
      <c r="AC95" s="2"/>
      <c r="AD95" s="19"/>
      <c r="AF95" s="18" t="s">
        <v>22</v>
      </c>
      <c r="AG95" s="2"/>
      <c r="AH95" s="2"/>
      <c r="AI95" s="19"/>
    </row>
    <row r="96" ht="15.75" spans="1:35">
      <c r="A96" s="18"/>
      <c r="E96" s="19"/>
      <c r="H96" s="27"/>
      <c r="I96" s="28"/>
      <c r="J96" s="34">
        <f>SUM(J44:J95)</f>
        <v>67900</v>
      </c>
      <c r="K96" s="31">
        <f>SUM(K45:K95)</f>
        <v>67900</v>
      </c>
      <c r="AA96" s="27"/>
      <c r="AB96" s="28"/>
      <c r="AC96" s="34">
        <f ca="1">SUM(AC44:AC96)</f>
        <v>0</v>
      </c>
      <c r="AD96" s="31">
        <f>SUM(AD45:AD95)</f>
        <v>70470</v>
      </c>
      <c r="AF96" s="27"/>
      <c r="AG96" s="28"/>
      <c r="AH96" s="34">
        <f>SUM(AH44:AH95)</f>
        <v>61250</v>
      </c>
      <c r="AI96" s="31">
        <f>SUM(AI45:AI95)</f>
        <v>61250</v>
      </c>
    </row>
    <row r="97" spans="1:5">
      <c r="A97" s="38" t="s">
        <v>43</v>
      </c>
      <c r="B97" s="39" t="s">
        <v>11</v>
      </c>
      <c r="C97" s="39"/>
      <c r="E97" s="19">
        <v>1500</v>
      </c>
    </row>
    <row r="98" ht="15.75" spans="1:5">
      <c r="A98" s="40"/>
      <c r="B98" s="28" t="s">
        <v>10</v>
      </c>
      <c r="C98" s="28"/>
      <c r="D98" s="28">
        <v>1500</v>
      </c>
      <c r="E98" s="29"/>
    </row>
    <row r="101" ht="18.75" spans="1:1">
      <c r="A101" s="4" t="s">
        <v>44</v>
      </c>
    </row>
    <row r="102" ht="15.75"/>
    <row r="103" spans="1:14">
      <c r="A103" s="17" t="s">
        <v>24</v>
      </c>
      <c r="B103" s="24"/>
      <c r="C103" s="24"/>
      <c r="D103" s="24"/>
      <c r="E103" s="25"/>
      <c r="G103" s="17" t="s">
        <v>25</v>
      </c>
      <c r="H103" s="24"/>
      <c r="I103" s="25"/>
      <c r="K103" s="17" t="s">
        <v>26</v>
      </c>
      <c r="L103" s="24"/>
      <c r="M103" s="24"/>
      <c r="N103" s="25"/>
    </row>
    <row r="104" spans="1:14">
      <c r="A104" s="18" t="s">
        <v>45</v>
      </c>
      <c r="E104" s="19">
        <v>77750</v>
      </c>
      <c r="G104" s="18" t="s">
        <v>46</v>
      </c>
      <c r="I104" s="19">
        <v>40000</v>
      </c>
      <c r="K104" s="18" t="s">
        <v>29</v>
      </c>
      <c r="N104" s="19"/>
    </row>
    <row r="105" spans="1:14">
      <c r="A105" s="18"/>
      <c r="E105" s="19"/>
      <c r="G105" s="18" t="s">
        <v>30</v>
      </c>
      <c r="I105" s="19">
        <v>22650</v>
      </c>
      <c r="K105" s="18" t="s">
        <v>3</v>
      </c>
      <c r="N105" s="19">
        <v>13000</v>
      </c>
    </row>
    <row r="106" spans="1:14">
      <c r="A106" s="18" t="s">
        <v>47</v>
      </c>
      <c r="D106">
        <v>4000</v>
      </c>
      <c r="E106" s="19"/>
      <c r="G106" s="18" t="s">
        <v>48</v>
      </c>
      <c r="I106" s="19">
        <v>15000</v>
      </c>
      <c r="K106" s="18" t="s">
        <v>6</v>
      </c>
      <c r="N106" s="19">
        <v>1200</v>
      </c>
    </row>
    <row r="107" ht="15.75" spans="1:14">
      <c r="A107" s="18" t="s">
        <v>49</v>
      </c>
      <c r="D107">
        <v>36500</v>
      </c>
      <c r="E107" s="19"/>
      <c r="G107" s="27" t="s">
        <v>31</v>
      </c>
      <c r="H107" s="28"/>
      <c r="I107" s="29">
        <f>SUM(I104:I105)-I106</f>
        <v>47650</v>
      </c>
      <c r="K107" s="18" t="s">
        <v>5</v>
      </c>
      <c r="N107" s="19">
        <v>1950</v>
      </c>
    </row>
    <row r="108" spans="1:14">
      <c r="A108" s="18" t="s">
        <v>17</v>
      </c>
      <c r="D108">
        <v>700</v>
      </c>
      <c r="E108" s="19"/>
      <c r="K108" s="18" t="s">
        <v>50</v>
      </c>
      <c r="M108">
        <v>48000</v>
      </c>
      <c r="N108" s="19"/>
    </row>
    <row r="109" spans="1:14">
      <c r="A109" s="18" t="s">
        <v>18</v>
      </c>
      <c r="D109">
        <v>9600</v>
      </c>
      <c r="E109" s="19"/>
      <c r="K109" s="18" t="s">
        <v>51</v>
      </c>
      <c r="M109">
        <v>4000</v>
      </c>
      <c r="N109" s="19">
        <v>44000</v>
      </c>
    </row>
    <row r="110" spans="1:14">
      <c r="A110" s="18" t="s">
        <v>19</v>
      </c>
      <c r="D110">
        <v>2600</v>
      </c>
      <c r="E110" s="19"/>
      <c r="K110" s="18" t="s">
        <v>52</v>
      </c>
      <c r="N110" s="26">
        <f>SUM(N105:N109)</f>
        <v>60150</v>
      </c>
    </row>
    <row r="111" spans="1:14">
      <c r="A111" s="18" t="s">
        <v>53</v>
      </c>
      <c r="D111">
        <v>1700</v>
      </c>
      <c r="E111" s="26">
        <f>SUM(D106:D111)</f>
        <v>55100</v>
      </c>
      <c r="K111" s="18"/>
      <c r="N111" s="19"/>
    </row>
    <row r="112" ht="15.75" spans="1:14">
      <c r="A112" s="27" t="s">
        <v>30</v>
      </c>
      <c r="B112" s="28"/>
      <c r="C112" s="28"/>
      <c r="D112" s="28"/>
      <c r="E112" s="29">
        <f>E104-E111</f>
        <v>22650</v>
      </c>
      <c r="K112" s="18" t="s">
        <v>33</v>
      </c>
      <c r="N112" s="19"/>
    </row>
    <row r="113" spans="11:14">
      <c r="K113" s="18" t="s">
        <v>54</v>
      </c>
      <c r="N113" s="19">
        <v>12000</v>
      </c>
    </row>
    <row r="114" spans="11:14">
      <c r="K114" s="18" t="s">
        <v>49</v>
      </c>
      <c r="N114" s="19">
        <v>500</v>
      </c>
    </row>
    <row r="115" spans="11:14">
      <c r="K115" s="18" t="s">
        <v>31</v>
      </c>
      <c r="N115" s="19">
        <v>47650</v>
      </c>
    </row>
    <row r="116" ht="15.75" spans="11:14">
      <c r="K116" s="27" t="s">
        <v>52</v>
      </c>
      <c r="L116" s="28"/>
      <c r="M116" s="28"/>
      <c r="N116" s="31">
        <f>SUM(N113:N115)</f>
        <v>60150</v>
      </c>
    </row>
    <row r="117" spans="1:8">
      <c r="A117" s="14"/>
      <c r="B117" s="15"/>
      <c r="C117" s="41" t="s">
        <v>27</v>
      </c>
      <c r="D117" s="41"/>
      <c r="E117" s="41" t="s">
        <v>55</v>
      </c>
      <c r="F117" s="41"/>
      <c r="G117" s="41" t="s">
        <v>56</v>
      </c>
      <c r="H117" s="42"/>
    </row>
    <row r="118" spans="1:8">
      <c r="A118" s="18"/>
      <c r="C118" s="43"/>
      <c r="D118" s="43"/>
      <c r="E118" s="43"/>
      <c r="F118" s="43"/>
      <c r="G118" s="43"/>
      <c r="H118" s="44"/>
    </row>
    <row r="119" spans="1:8">
      <c r="A119" s="18"/>
      <c r="C119" t="s">
        <v>12</v>
      </c>
      <c r="D119" t="s">
        <v>13</v>
      </c>
      <c r="E119" t="s">
        <v>12</v>
      </c>
      <c r="F119" t="s">
        <v>13</v>
      </c>
      <c r="G119" t="s">
        <v>12</v>
      </c>
      <c r="H119" s="19" t="s">
        <v>13</v>
      </c>
    </row>
    <row r="120" spans="1:8">
      <c r="A120" s="45" t="s">
        <v>3</v>
      </c>
      <c r="B120" s="6"/>
      <c r="C120" s="46">
        <v>13000</v>
      </c>
      <c r="D120" s="47"/>
      <c r="F120" s="47"/>
      <c r="G120">
        <v>13000</v>
      </c>
      <c r="H120" s="19"/>
    </row>
    <row r="121" spans="1:8">
      <c r="A121" s="45" t="s">
        <v>57</v>
      </c>
      <c r="B121" s="6"/>
      <c r="C121" s="46">
        <v>1200</v>
      </c>
      <c r="D121" s="47"/>
      <c r="F121" s="47"/>
      <c r="G121">
        <v>1200</v>
      </c>
      <c r="H121" s="19"/>
    </row>
    <row r="122" spans="1:8">
      <c r="A122" s="45" t="s">
        <v>58</v>
      </c>
      <c r="B122" s="6"/>
      <c r="C122" s="46">
        <v>1950</v>
      </c>
      <c r="D122" s="47"/>
      <c r="F122" s="47"/>
      <c r="G122">
        <v>1950</v>
      </c>
      <c r="H122" s="19"/>
    </row>
    <row r="123" spans="1:8">
      <c r="A123" s="45" t="s">
        <v>50</v>
      </c>
      <c r="B123" s="6"/>
      <c r="C123" s="46">
        <v>48000</v>
      </c>
      <c r="D123" s="47"/>
      <c r="F123" s="47"/>
      <c r="G123">
        <v>48000</v>
      </c>
      <c r="H123" s="19"/>
    </row>
    <row r="124" spans="1:12">
      <c r="A124" s="45" t="s">
        <v>59</v>
      </c>
      <c r="B124" s="6"/>
      <c r="C124" s="46"/>
      <c r="D124" s="47">
        <v>4000</v>
      </c>
      <c r="F124" s="47"/>
      <c r="H124" s="19">
        <v>4000</v>
      </c>
      <c r="L124" s="39"/>
    </row>
    <row r="125" spans="1:8">
      <c r="A125" s="45" t="s">
        <v>60</v>
      </c>
      <c r="B125" s="6"/>
      <c r="C125" s="46"/>
      <c r="D125" s="47">
        <v>12000</v>
      </c>
      <c r="F125" s="47"/>
      <c r="H125" s="19">
        <v>12000</v>
      </c>
    </row>
    <row r="126" spans="1:8">
      <c r="A126" s="45" t="s">
        <v>61</v>
      </c>
      <c r="B126" s="6"/>
      <c r="C126" s="46"/>
      <c r="D126" s="47">
        <v>500</v>
      </c>
      <c r="F126" s="47"/>
      <c r="H126" s="19">
        <v>500</v>
      </c>
    </row>
    <row r="127" spans="1:8">
      <c r="A127" s="45" t="s">
        <v>46</v>
      </c>
      <c r="B127" s="6"/>
      <c r="C127" s="46"/>
      <c r="D127" s="47">
        <v>40000</v>
      </c>
      <c r="E127">
        <v>15000</v>
      </c>
      <c r="F127" s="47">
        <f>77750-55100</f>
        <v>22650</v>
      </c>
      <c r="H127" s="19">
        <f>D127+F127-E127</f>
        <v>47650</v>
      </c>
    </row>
    <row r="128" spans="1:8">
      <c r="A128" s="45" t="s">
        <v>48</v>
      </c>
      <c r="B128" s="6"/>
      <c r="C128" s="46">
        <v>15000</v>
      </c>
      <c r="D128" s="47"/>
      <c r="F128" s="47">
        <v>15000</v>
      </c>
      <c r="H128" s="19">
        <v>0</v>
      </c>
    </row>
    <row r="129" spans="1:8">
      <c r="A129" s="45" t="s">
        <v>62</v>
      </c>
      <c r="B129" s="6"/>
      <c r="C129" s="46"/>
      <c r="D129" s="47">
        <v>77750</v>
      </c>
      <c r="E129">
        <v>77750</v>
      </c>
      <c r="F129" s="47"/>
      <c r="H129" s="19">
        <v>0</v>
      </c>
    </row>
    <row r="130" spans="1:8">
      <c r="A130" s="45" t="s">
        <v>63</v>
      </c>
      <c r="B130" s="6"/>
      <c r="C130" s="46">
        <v>4000</v>
      </c>
      <c r="D130" s="47"/>
      <c r="F130" s="47">
        <v>4000</v>
      </c>
      <c r="H130" s="19">
        <v>0</v>
      </c>
    </row>
    <row r="131" spans="1:10">
      <c r="A131" s="45" t="s">
        <v>64</v>
      </c>
      <c r="B131" s="6"/>
      <c r="C131" s="46">
        <v>36500</v>
      </c>
      <c r="D131" s="47"/>
      <c r="F131" s="47">
        <v>36500</v>
      </c>
      <c r="H131" s="19">
        <v>0</v>
      </c>
      <c r="J131" s="13"/>
    </row>
    <row r="132" spans="1:8">
      <c r="A132" s="45" t="s">
        <v>65</v>
      </c>
      <c r="B132" s="6"/>
      <c r="C132" s="46">
        <v>700</v>
      </c>
      <c r="D132" s="47"/>
      <c r="F132" s="47">
        <v>700</v>
      </c>
      <c r="H132" s="19">
        <v>0</v>
      </c>
    </row>
    <row r="133" spans="1:8">
      <c r="A133" s="45" t="s">
        <v>66</v>
      </c>
      <c r="B133" s="6"/>
      <c r="C133" s="46">
        <v>9600</v>
      </c>
      <c r="D133" s="47"/>
      <c r="F133" s="47">
        <v>9600</v>
      </c>
      <c r="H133" s="19">
        <v>0</v>
      </c>
    </row>
    <row r="134" spans="1:8">
      <c r="A134" s="45" t="s">
        <v>67</v>
      </c>
      <c r="B134" s="6"/>
      <c r="C134" s="46">
        <v>2600</v>
      </c>
      <c r="D134" s="47"/>
      <c r="F134" s="47">
        <v>2600</v>
      </c>
      <c r="H134" s="19">
        <v>0</v>
      </c>
    </row>
    <row r="135" spans="1:8">
      <c r="A135" s="45" t="s">
        <v>68</v>
      </c>
      <c r="B135" s="6"/>
      <c r="C135" s="46">
        <v>1700</v>
      </c>
      <c r="D135" s="47"/>
      <c r="E135" s="2"/>
      <c r="F135" s="47">
        <v>1700</v>
      </c>
      <c r="G135" s="2"/>
      <c r="H135" s="19">
        <v>0</v>
      </c>
    </row>
    <row r="136" spans="1:8">
      <c r="A136" s="48" t="s">
        <v>22</v>
      </c>
      <c r="B136" s="49"/>
      <c r="C136" s="12"/>
      <c r="D136" s="50"/>
      <c r="E136" s="12">
        <f>SUM(F130:F135)+22650</f>
        <v>77750</v>
      </c>
      <c r="F136" s="50">
        <v>77750</v>
      </c>
      <c r="G136" s="12"/>
      <c r="H136" s="51">
        <v>0</v>
      </c>
    </row>
    <row r="137" ht="15.75" spans="1:8">
      <c r="A137" s="27" t="s">
        <v>32</v>
      </c>
      <c r="B137" s="28"/>
      <c r="C137" s="52">
        <f>SUM(C120:C135)</f>
        <v>134250</v>
      </c>
      <c r="D137" s="53">
        <f>SUM(D120:D135)</f>
        <v>134250</v>
      </c>
      <c r="E137" s="34"/>
      <c r="F137" s="53"/>
      <c r="G137" s="34">
        <f>SUM(G120:G136)</f>
        <v>64150</v>
      </c>
      <c r="H137" s="31">
        <f>SUM(H120:H136)</f>
        <v>64150</v>
      </c>
    </row>
    <row r="140" ht="19.5" spans="1:1">
      <c r="A140" s="4" t="s">
        <v>69</v>
      </c>
    </row>
    <row r="141" spans="1:16">
      <c r="A141" s="17" t="s">
        <v>24</v>
      </c>
      <c r="B141" s="24"/>
      <c r="C141" s="24"/>
      <c r="D141" s="25"/>
      <c r="F141" s="17" t="s">
        <v>25</v>
      </c>
      <c r="G141" s="24"/>
      <c r="H141" s="25"/>
      <c r="J141" s="17" t="s">
        <v>26</v>
      </c>
      <c r="K141" s="24"/>
      <c r="L141" s="24"/>
      <c r="M141" s="25"/>
      <c r="O141" t="s">
        <v>70</v>
      </c>
      <c r="P141">
        <f>13100/((200000+178100)/2)</f>
        <v>0.0692938376090981</v>
      </c>
    </row>
    <row r="142" spans="1:13">
      <c r="A142" s="18" t="s">
        <v>71</v>
      </c>
      <c r="C142">
        <v>96000</v>
      </c>
      <c r="D142" s="19"/>
      <c r="F142" s="18" t="s">
        <v>72</v>
      </c>
      <c r="G142" s="2"/>
      <c r="H142" s="19">
        <v>82700</v>
      </c>
      <c r="J142" s="18" t="s">
        <v>29</v>
      </c>
      <c r="M142" s="19"/>
    </row>
    <row r="143" spans="1:16">
      <c r="A143" s="18" t="s">
        <v>73</v>
      </c>
      <c r="C143">
        <v>13000</v>
      </c>
      <c r="D143" s="19"/>
      <c r="F143" s="18" t="s">
        <v>30</v>
      </c>
      <c r="G143" s="2"/>
      <c r="H143" s="19">
        <v>13100</v>
      </c>
      <c r="J143" s="18" t="s">
        <v>3</v>
      </c>
      <c r="M143" s="19">
        <v>4000</v>
      </c>
      <c r="O143" t="s">
        <v>74</v>
      </c>
      <c r="P143" s="13">
        <f>SUM(M155:M161)/M152</f>
        <v>0.529477821448624</v>
      </c>
    </row>
    <row r="144" spans="1:13">
      <c r="A144" s="18" t="s">
        <v>75</v>
      </c>
      <c r="C144">
        <v>1900</v>
      </c>
      <c r="D144" s="19"/>
      <c r="F144" s="18" t="s">
        <v>76</v>
      </c>
      <c r="G144" s="2"/>
      <c r="H144" s="19">
        <v>12000</v>
      </c>
      <c r="J144" s="18" t="s">
        <v>77</v>
      </c>
      <c r="M144" s="19">
        <v>22000</v>
      </c>
    </row>
    <row r="145" ht="15.75" spans="1:16">
      <c r="A145" s="18" t="s">
        <v>78</v>
      </c>
      <c r="C145">
        <v>1000</v>
      </c>
      <c r="D145" s="19"/>
      <c r="F145" s="27" t="s">
        <v>31</v>
      </c>
      <c r="G145" s="28"/>
      <c r="H145" s="29">
        <f>H142+H143-H144</f>
        <v>83800</v>
      </c>
      <c r="J145" s="18" t="s">
        <v>79</v>
      </c>
      <c r="M145" s="19">
        <v>7100</v>
      </c>
      <c r="O145" t="s">
        <v>80</v>
      </c>
      <c r="P145">
        <f>13100/111900</f>
        <v>0.117068811438785</v>
      </c>
    </row>
    <row r="146" spans="1:13">
      <c r="A146" s="18"/>
      <c r="D146" s="26">
        <f>SUM(C142:C145)</f>
        <v>111900</v>
      </c>
      <c r="J146" s="18" t="s">
        <v>58</v>
      </c>
      <c r="M146" s="19">
        <v>6000</v>
      </c>
    </row>
    <row r="147" spans="1:16">
      <c r="A147" s="18" t="s">
        <v>81</v>
      </c>
      <c r="C147">
        <v>10000</v>
      </c>
      <c r="D147" s="19"/>
      <c r="J147" s="18" t="s">
        <v>50</v>
      </c>
      <c r="L147">
        <v>39000</v>
      </c>
      <c r="M147" s="19"/>
      <c r="O147" t="s">
        <v>82</v>
      </c>
      <c r="P147" s="13">
        <f>SUM(M143:M146)/SUM(M155:M160)</f>
        <v>1.38162544169611</v>
      </c>
    </row>
    <row r="148" spans="1:13">
      <c r="A148" s="18" t="s">
        <v>63</v>
      </c>
      <c r="C148">
        <v>5000</v>
      </c>
      <c r="D148" s="19"/>
      <c r="J148" s="18" t="s">
        <v>59</v>
      </c>
      <c r="L148">
        <v>20000</v>
      </c>
      <c r="M148" s="19">
        <f>L147-L148</f>
        <v>19000</v>
      </c>
    </row>
    <row r="149" spans="1:13">
      <c r="A149" s="18" t="s">
        <v>64</v>
      </c>
      <c r="C149">
        <v>31000</v>
      </c>
      <c r="D149" s="19"/>
      <c r="J149" s="18" t="s">
        <v>83</v>
      </c>
      <c r="L149">
        <v>130000</v>
      </c>
      <c r="M149" s="19"/>
    </row>
    <row r="150" spans="1:13">
      <c r="A150" s="18" t="s">
        <v>84</v>
      </c>
      <c r="C150">
        <v>4100</v>
      </c>
      <c r="D150" s="19"/>
      <c r="J150" s="18" t="s">
        <v>85</v>
      </c>
      <c r="L150">
        <v>55000</v>
      </c>
      <c r="M150" s="19">
        <f>L149-L150</f>
        <v>75000</v>
      </c>
    </row>
    <row r="151" spans="1:13">
      <c r="A151" s="18" t="s">
        <v>65</v>
      </c>
      <c r="C151">
        <v>9000</v>
      </c>
      <c r="D151" s="19"/>
      <c r="J151" s="18" t="s">
        <v>86</v>
      </c>
      <c r="M151" s="19">
        <v>45000</v>
      </c>
    </row>
    <row r="152" spans="1:13">
      <c r="A152" s="18" t="s">
        <v>66</v>
      </c>
      <c r="C152">
        <v>12400</v>
      </c>
      <c r="D152" s="19"/>
      <c r="J152" s="18" t="s">
        <v>52</v>
      </c>
      <c r="M152" s="26">
        <f>SUM(M143:M151)</f>
        <v>178100</v>
      </c>
    </row>
    <row r="153" spans="1:13">
      <c r="A153" s="18" t="s">
        <v>87</v>
      </c>
      <c r="C153">
        <v>6400</v>
      </c>
      <c r="D153" s="19"/>
      <c r="J153" s="18"/>
      <c r="M153" s="19"/>
    </row>
    <row r="154" spans="1:13">
      <c r="A154" s="18" t="s">
        <v>88</v>
      </c>
      <c r="C154">
        <v>3200</v>
      </c>
      <c r="D154" s="19"/>
      <c r="J154" s="18" t="s">
        <v>33</v>
      </c>
      <c r="M154" s="19"/>
    </row>
    <row r="155" spans="1:13">
      <c r="A155" s="18" t="s">
        <v>89</v>
      </c>
      <c r="C155">
        <v>4000</v>
      </c>
      <c r="D155" s="19"/>
      <c r="J155" s="18" t="s">
        <v>60</v>
      </c>
      <c r="M155" s="19">
        <v>15500</v>
      </c>
    </row>
    <row r="156" spans="1:13">
      <c r="A156" s="18" t="s">
        <v>90</v>
      </c>
      <c r="C156">
        <v>7900</v>
      </c>
      <c r="D156" s="19"/>
      <c r="J156" s="18" t="s">
        <v>91</v>
      </c>
      <c r="M156" s="19">
        <v>1500</v>
      </c>
    </row>
    <row r="157" spans="1:13">
      <c r="A157" s="18" t="s">
        <v>92</v>
      </c>
      <c r="C157">
        <v>2200</v>
      </c>
      <c r="D157" s="19"/>
      <c r="J157" s="18" t="s">
        <v>93</v>
      </c>
      <c r="M157" s="19">
        <v>2500</v>
      </c>
    </row>
    <row r="158" spans="1:13">
      <c r="A158" s="18" t="s">
        <v>68</v>
      </c>
      <c r="C158">
        <v>3600</v>
      </c>
      <c r="D158" s="19"/>
      <c r="J158" s="18" t="s">
        <v>61</v>
      </c>
      <c r="M158" s="19">
        <v>1500</v>
      </c>
    </row>
    <row r="159" spans="1:15">
      <c r="A159" s="18"/>
      <c r="D159" s="26">
        <f>SUM(C147:C158)</f>
        <v>98800</v>
      </c>
      <c r="J159" s="18" t="s">
        <v>94</v>
      </c>
      <c r="M159" s="19">
        <v>800</v>
      </c>
      <c r="O159" s="13"/>
    </row>
    <row r="160" ht="15.75" spans="1:13">
      <c r="A160" s="27" t="s">
        <v>30</v>
      </c>
      <c r="B160" s="28"/>
      <c r="C160" s="28"/>
      <c r="D160" s="29">
        <f>D146-D159</f>
        <v>13100</v>
      </c>
      <c r="J160" s="18" t="s">
        <v>95</v>
      </c>
      <c r="M160" s="19">
        <v>6500</v>
      </c>
    </row>
    <row r="161" spans="10:13">
      <c r="J161" s="18" t="s">
        <v>96</v>
      </c>
      <c r="M161" s="19">
        <v>66000</v>
      </c>
    </row>
    <row r="162" spans="10:13">
      <c r="J162" s="18" t="s">
        <v>31</v>
      </c>
      <c r="M162" s="19">
        <v>83800</v>
      </c>
    </row>
    <row r="163" ht="15.75" spans="10:13">
      <c r="J163" s="27" t="s">
        <v>52</v>
      </c>
      <c r="K163" s="28"/>
      <c r="L163" s="28"/>
      <c r="M163" s="31">
        <f>SUM(M155:M162)</f>
        <v>178100</v>
      </c>
    </row>
    <row r="166" ht="19.5" spans="1:1">
      <c r="A166" s="4" t="s">
        <v>97</v>
      </c>
    </row>
    <row r="167" spans="1:12">
      <c r="A167" s="14"/>
      <c r="B167" s="15"/>
      <c r="C167" s="41" t="s">
        <v>23</v>
      </c>
      <c r="D167" s="41"/>
      <c r="E167" s="24" t="s">
        <v>98</v>
      </c>
      <c r="F167" s="24"/>
      <c r="G167" s="41" t="s">
        <v>27</v>
      </c>
      <c r="H167" s="41"/>
      <c r="I167" s="41" t="s">
        <v>55</v>
      </c>
      <c r="J167" s="41"/>
      <c r="K167" s="41" t="s">
        <v>56</v>
      </c>
      <c r="L167" s="42"/>
    </row>
    <row r="168" spans="1:12">
      <c r="A168" s="18"/>
      <c r="C168" s="43"/>
      <c r="D168" s="43"/>
      <c r="E168" s="54"/>
      <c r="F168" s="54"/>
      <c r="G168" s="43"/>
      <c r="H168" s="43"/>
      <c r="I168" s="43"/>
      <c r="J168" s="43"/>
      <c r="K168" s="43"/>
      <c r="L168" s="44"/>
    </row>
    <row r="169" spans="1:12">
      <c r="A169" s="18"/>
      <c r="C169" t="s">
        <v>12</v>
      </c>
      <c r="D169" t="s">
        <v>13</v>
      </c>
      <c r="E169" t="s">
        <v>12</v>
      </c>
      <c r="F169" t="s">
        <v>13</v>
      </c>
      <c r="G169" t="s">
        <v>12</v>
      </c>
      <c r="H169" t="s">
        <v>13</v>
      </c>
      <c r="I169" t="s">
        <v>12</v>
      </c>
      <c r="J169" t="s">
        <v>13</v>
      </c>
      <c r="K169" t="s">
        <v>12</v>
      </c>
      <c r="L169" s="19" t="s">
        <v>13</v>
      </c>
    </row>
    <row r="170" spans="1:12">
      <c r="A170" s="18" t="s">
        <v>3</v>
      </c>
      <c r="C170">
        <v>17500</v>
      </c>
      <c r="D170" s="47"/>
      <c r="F170" s="47"/>
      <c r="G170">
        <v>17500</v>
      </c>
      <c r="H170" s="47"/>
      <c r="J170" s="47"/>
      <c r="K170">
        <v>17500</v>
      </c>
      <c r="L170" s="19"/>
    </row>
    <row r="171" spans="1:12">
      <c r="A171" s="18" t="s">
        <v>79</v>
      </c>
      <c r="C171">
        <v>8900</v>
      </c>
      <c r="D171" s="47"/>
      <c r="F171" s="47">
        <v>5700</v>
      </c>
      <c r="G171">
        <v>3200</v>
      </c>
      <c r="H171" s="47"/>
      <c r="J171" s="47"/>
      <c r="K171">
        <v>3200</v>
      </c>
      <c r="L171" s="19"/>
    </row>
    <row r="172" spans="1:12">
      <c r="A172" s="18" t="s">
        <v>58</v>
      </c>
      <c r="C172">
        <v>6200</v>
      </c>
      <c r="D172" s="47"/>
      <c r="F172" s="47">
        <v>3900</v>
      </c>
      <c r="G172">
        <v>2300</v>
      </c>
      <c r="H172" s="47"/>
      <c r="J172" s="47"/>
      <c r="K172">
        <v>2300</v>
      </c>
      <c r="L172" s="19"/>
    </row>
    <row r="173" spans="1:12">
      <c r="A173" s="18" t="s">
        <v>50</v>
      </c>
      <c r="C173">
        <v>131000</v>
      </c>
      <c r="D173" s="47"/>
      <c r="F173" s="47"/>
      <c r="G173">
        <v>131000</v>
      </c>
      <c r="H173" s="47"/>
      <c r="J173" s="47"/>
      <c r="K173">
        <v>131000</v>
      </c>
      <c r="L173" s="19"/>
    </row>
    <row r="174" spans="1:12">
      <c r="A174" s="48" t="s">
        <v>59</v>
      </c>
      <c r="B174" s="39"/>
      <c r="D174" s="47">
        <v>25250</v>
      </c>
      <c r="F174" s="47">
        <v>8500</v>
      </c>
      <c r="H174" s="47">
        <f>D174+F174</f>
        <v>33750</v>
      </c>
      <c r="J174" s="47"/>
      <c r="L174" s="19">
        <v>33750</v>
      </c>
    </row>
    <row r="175" spans="1:12">
      <c r="A175" s="18" t="s">
        <v>60</v>
      </c>
      <c r="D175" s="47">
        <v>5800</v>
      </c>
      <c r="F175" s="47"/>
      <c r="H175" s="47">
        <v>5800</v>
      </c>
      <c r="J175" s="47"/>
      <c r="L175" s="19">
        <v>5800</v>
      </c>
    </row>
    <row r="176" spans="1:12">
      <c r="A176" s="18" t="s">
        <v>91</v>
      </c>
      <c r="D176" s="47">
        <v>0</v>
      </c>
      <c r="F176" s="47">
        <v>240</v>
      </c>
      <c r="H176" s="47">
        <v>240</v>
      </c>
      <c r="J176" s="47"/>
      <c r="L176" s="19">
        <v>240</v>
      </c>
    </row>
    <row r="177" spans="1:12">
      <c r="A177" s="18" t="s">
        <v>93</v>
      </c>
      <c r="D177" s="47">
        <v>0</v>
      </c>
      <c r="F177" s="47">
        <v>200</v>
      </c>
      <c r="H177" s="47">
        <v>200</v>
      </c>
      <c r="J177" s="47"/>
      <c r="L177" s="19">
        <v>200</v>
      </c>
    </row>
    <row r="178" spans="1:12">
      <c r="A178" s="18" t="s">
        <v>61</v>
      </c>
      <c r="D178" s="47">
        <v>0</v>
      </c>
      <c r="F178" s="47">
        <v>1600</v>
      </c>
      <c r="H178" s="47">
        <v>1600</v>
      </c>
      <c r="J178" s="47"/>
      <c r="L178" s="19">
        <v>1600</v>
      </c>
    </row>
    <row r="179" spans="1:12">
      <c r="A179" s="18" t="s">
        <v>99</v>
      </c>
      <c r="D179" s="47">
        <v>0</v>
      </c>
      <c r="F179" s="47">
        <v>550</v>
      </c>
      <c r="H179" s="47">
        <v>550</v>
      </c>
      <c r="J179" s="47"/>
      <c r="L179" s="19">
        <v>550</v>
      </c>
    </row>
    <row r="180" spans="1:12">
      <c r="A180" s="18" t="s">
        <v>94</v>
      </c>
      <c r="D180" s="47">
        <v>0</v>
      </c>
      <c r="F180" s="47">
        <v>900</v>
      </c>
      <c r="H180" s="47">
        <v>900</v>
      </c>
      <c r="J180" s="47"/>
      <c r="L180" s="19">
        <v>900</v>
      </c>
    </row>
    <row r="181" spans="1:12">
      <c r="A181" s="18"/>
      <c r="D181" s="47"/>
      <c r="E181" s="55"/>
      <c r="F181" s="56">
        <v>5000</v>
      </c>
      <c r="H181" s="47">
        <v>5000</v>
      </c>
      <c r="J181" s="47"/>
      <c r="L181" s="19">
        <v>5000</v>
      </c>
    </row>
    <row r="182" spans="1:12">
      <c r="A182" s="18" t="s">
        <v>96</v>
      </c>
      <c r="D182" s="47">
        <v>24000</v>
      </c>
      <c r="E182" s="57">
        <v>5000</v>
      </c>
      <c r="F182" s="47"/>
      <c r="H182" s="47">
        <f>D182-E182</f>
        <v>19000</v>
      </c>
      <c r="J182" s="47"/>
      <c r="L182" s="19">
        <v>19000</v>
      </c>
    </row>
    <row r="183" spans="1:12">
      <c r="A183" s="18" t="s">
        <v>100</v>
      </c>
      <c r="D183" s="47">
        <v>77660</v>
      </c>
      <c r="F183" s="47"/>
      <c r="H183" s="47">
        <v>77660</v>
      </c>
      <c r="I183">
        <v>30000</v>
      </c>
      <c r="J183" s="47">
        <v>39300</v>
      </c>
      <c r="L183" s="19">
        <f>H183+J183-I183</f>
        <v>86960</v>
      </c>
    </row>
    <row r="184" spans="1:12">
      <c r="A184" s="18" t="s">
        <v>101</v>
      </c>
      <c r="C184">
        <v>30000</v>
      </c>
      <c r="D184" s="47"/>
      <c r="F184" s="47"/>
      <c r="G184">
        <v>30000</v>
      </c>
      <c r="H184" s="47"/>
      <c r="J184" s="47">
        <v>30000</v>
      </c>
      <c r="L184" s="19">
        <v>0</v>
      </c>
    </row>
    <row r="185" spans="1:12">
      <c r="A185" s="48" t="s">
        <v>102</v>
      </c>
      <c r="B185" s="39"/>
      <c r="D185" s="47">
        <v>134000</v>
      </c>
      <c r="F185" s="47"/>
      <c r="H185" s="47">
        <v>134000</v>
      </c>
      <c r="I185">
        <v>134000</v>
      </c>
      <c r="J185" s="47"/>
      <c r="L185" s="19">
        <v>0</v>
      </c>
    </row>
    <row r="186" spans="1:12">
      <c r="A186" s="18" t="s">
        <v>47</v>
      </c>
      <c r="C186">
        <v>0</v>
      </c>
      <c r="D186" s="47"/>
      <c r="E186">
        <v>8500</v>
      </c>
      <c r="F186" s="47"/>
      <c r="G186">
        <v>8500</v>
      </c>
      <c r="H186" s="47"/>
      <c r="J186" s="47">
        <v>8500</v>
      </c>
      <c r="L186" s="19">
        <v>0</v>
      </c>
    </row>
    <row r="187" spans="1:12">
      <c r="A187" s="18" t="s">
        <v>49</v>
      </c>
      <c r="C187">
        <v>45860</v>
      </c>
      <c r="D187" s="47"/>
      <c r="E187">
        <v>1600</v>
      </c>
      <c r="F187" s="47"/>
      <c r="G187">
        <f>C187+E187</f>
        <v>47460</v>
      </c>
      <c r="H187" s="47"/>
      <c r="J187" s="47">
        <v>47460</v>
      </c>
      <c r="L187" s="19">
        <v>0</v>
      </c>
    </row>
    <row r="188" spans="1:12">
      <c r="A188" s="18" t="s">
        <v>84</v>
      </c>
      <c r="C188">
        <v>2640</v>
      </c>
      <c r="D188" s="47"/>
      <c r="E188">
        <v>240</v>
      </c>
      <c r="F188" s="47"/>
      <c r="G188">
        <f t="shared" ref="G188:G194" si="2">C188+E188</f>
        <v>2880</v>
      </c>
      <c r="H188" s="47"/>
      <c r="J188" s="47">
        <v>2880</v>
      </c>
      <c r="L188" s="19">
        <v>0</v>
      </c>
    </row>
    <row r="189" spans="1:12">
      <c r="A189" s="18" t="s">
        <v>17</v>
      </c>
      <c r="C189">
        <v>0</v>
      </c>
      <c r="D189" s="47"/>
      <c r="E189">
        <v>3900</v>
      </c>
      <c r="F189" s="47"/>
      <c r="G189">
        <f t="shared" si="2"/>
        <v>3900</v>
      </c>
      <c r="H189" s="58"/>
      <c r="J189" s="47">
        <v>3900</v>
      </c>
      <c r="L189" s="19">
        <v>0</v>
      </c>
    </row>
    <row r="190" spans="1:12">
      <c r="A190" s="18" t="s">
        <v>18</v>
      </c>
      <c r="C190">
        <v>13200</v>
      </c>
      <c r="D190" s="47"/>
      <c r="E190">
        <v>200</v>
      </c>
      <c r="F190" s="47"/>
      <c r="G190">
        <f t="shared" si="2"/>
        <v>13400</v>
      </c>
      <c r="H190" s="47"/>
      <c r="J190" s="47">
        <v>13400</v>
      </c>
      <c r="L190" s="19">
        <v>0</v>
      </c>
    </row>
    <row r="191" spans="1:12">
      <c r="A191" s="18" t="s">
        <v>87</v>
      </c>
      <c r="C191">
        <v>0</v>
      </c>
      <c r="D191" s="2"/>
      <c r="E191" s="46">
        <v>5700</v>
      </c>
      <c r="F191" s="47"/>
      <c r="G191">
        <f t="shared" si="2"/>
        <v>5700</v>
      </c>
      <c r="H191" s="47"/>
      <c r="J191" s="47">
        <v>5700</v>
      </c>
      <c r="L191" s="19">
        <v>0</v>
      </c>
    </row>
    <row r="192" spans="1:12">
      <c r="A192" s="18" t="s">
        <v>89</v>
      </c>
      <c r="C192">
        <v>4600</v>
      </c>
      <c r="D192" s="47"/>
      <c r="E192">
        <v>900</v>
      </c>
      <c r="F192" s="47"/>
      <c r="G192">
        <f t="shared" si="2"/>
        <v>5500</v>
      </c>
      <c r="H192" s="47"/>
      <c r="J192" s="47">
        <v>5500</v>
      </c>
      <c r="L192" s="19">
        <v>0</v>
      </c>
    </row>
    <row r="193" spans="1:12">
      <c r="A193" s="18" t="s">
        <v>90</v>
      </c>
      <c r="C193">
        <v>2810</v>
      </c>
      <c r="D193" s="47"/>
      <c r="F193" s="47"/>
      <c r="G193">
        <f t="shared" si="2"/>
        <v>2810</v>
      </c>
      <c r="H193" s="47"/>
      <c r="J193" s="47">
        <v>2810</v>
      </c>
      <c r="L193" s="19">
        <v>0</v>
      </c>
    </row>
    <row r="194" spans="1:12">
      <c r="A194" s="18" t="s">
        <v>53</v>
      </c>
      <c r="C194">
        <v>4000</v>
      </c>
      <c r="D194" s="47"/>
      <c r="E194">
        <v>550</v>
      </c>
      <c r="F194" s="47"/>
      <c r="G194">
        <f t="shared" si="2"/>
        <v>4550</v>
      </c>
      <c r="H194" s="47"/>
      <c r="J194" s="47">
        <v>4550</v>
      </c>
      <c r="L194" s="19">
        <v>0</v>
      </c>
    </row>
    <row r="195" spans="1:12">
      <c r="A195" s="59" t="s">
        <v>22</v>
      </c>
      <c r="B195" s="60"/>
      <c r="C195" s="12"/>
      <c r="D195" s="50"/>
      <c r="E195" s="60"/>
      <c r="F195" s="61"/>
      <c r="G195" s="12"/>
      <c r="H195" s="50"/>
      <c r="I195" s="12">
        <f>SUM(J186:J194)+39300</f>
        <v>134000</v>
      </c>
      <c r="J195" s="61">
        <v>134000</v>
      </c>
      <c r="K195" s="60"/>
      <c r="L195" s="63">
        <v>0</v>
      </c>
    </row>
    <row r="196" ht="15.75" spans="1:12">
      <c r="A196" s="27" t="s">
        <v>32</v>
      </c>
      <c r="B196" s="28"/>
      <c r="C196" s="34">
        <f>SUM(C170:C194)</f>
        <v>266710</v>
      </c>
      <c r="D196" s="53">
        <f>SUM(D170:D194)</f>
        <v>266710</v>
      </c>
      <c r="E196" s="28"/>
      <c r="F196" s="62"/>
      <c r="G196" s="34">
        <f>SUM(G170:G194)</f>
        <v>278700</v>
      </c>
      <c r="H196" s="53">
        <f>SUM(H170:H194)</f>
        <v>278700</v>
      </c>
      <c r="I196" s="28"/>
      <c r="J196" s="62"/>
      <c r="K196" s="34">
        <f>SUM(K170:K173)</f>
        <v>154000</v>
      </c>
      <c r="L196" s="31">
        <f>SUM(L174:L183)</f>
        <v>154000</v>
      </c>
    </row>
    <row r="198" ht="15.75"/>
    <row r="199" spans="1:12">
      <c r="A199" s="17" t="s">
        <v>24</v>
      </c>
      <c r="B199" s="24"/>
      <c r="C199" s="25"/>
      <c r="E199" s="17" t="s">
        <v>25</v>
      </c>
      <c r="F199" s="24"/>
      <c r="G199" s="25"/>
      <c r="I199" s="17" t="s">
        <v>26</v>
      </c>
      <c r="J199" s="24"/>
      <c r="K199" s="24"/>
      <c r="L199" s="25"/>
    </row>
    <row r="200" spans="1:12">
      <c r="A200" s="18" t="s">
        <v>102</v>
      </c>
      <c r="C200" s="19">
        <v>134000</v>
      </c>
      <c r="E200" s="18" t="s">
        <v>100</v>
      </c>
      <c r="G200" s="19">
        <v>77660</v>
      </c>
      <c r="I200" s="18" t="s">
        <v>29</v>
      </c>
      <c r="L200" s="19"/>
    </row>
    <row r="201" spans="1:12">
      <c r="A201" s="18"/>
      <c r="C201" s="19"/>
      <c r="E201" s="18" t="s">
        <v>30</v>
      </c>
      <c r="G201" s="19">
        <v>39300</v>
      </c>
      <c r="I201" s="18" t="s">
        <v>3</v>
      </c>
      <c r="L201" s="19">
        <v>17500</v>
      </c>
    </row>
    <row r="202" spans="1:12">
      <c r="A202" s="18" t="s">
        <v>47</v>
      </c>
      <c r="C202" s="19">
        <v>8500</v>
      </c>
      <c r="E202" s="18" t="s">
        <v>101</v>
      </c>
      <c r="G202" s="19">
        <v>30000</v>
      </c>
      <c r="I202" s="18" t="s">
        <v>79</v>
      </c>
      <c r="L202" s="19">
        <v>3200</v>
      </c>
    </row>
    <row r="203" ht="15.75" spans="1:12">
      <c r="A203" s="18" t="s">
        <v>49</v>
      </c>
      <c r="C203" s="19">
        <v>47460</v>
      </c>
      <c r="E203" s="27" t="s">
        <v>31</v>
      </c>
      <c r="F203" s="28"/>
      <c r="G203" s="29">
        <f>G200+G201-G202</f>
        <v>86960</v>
      </c>
      <c r="I203" s="18" t="s">
        <v>58</v>
      </c>
      <c r="L203" s="19">
        <v>2300</v>
      </c>
    </row>
    <row r="204" spans="1:12">
      <c r="A204" s="18" t="s">
        <v>84</v>
      </c>
      <c r="C204" s="19">
        <v>2880</v>
      </c>
      <c r="I204" s="18" t="s">
        <v>50</v>
      </c>
      <c r="K204">
        <v>131000</v>
      </c>
      <c r="L204" s="19"/>
    </row>
    <row r="205" spans="1:12">
      <c r="A205" s="18" t="s">
        <v>17</v>
      </c>
      <c r="C205" s="19">
        <v>3900</v>
      </c>
      <c r="I205" s="48" t="s">
        <v>59</v>
      </c>
      <c r="J205" s="39"/>
      <c r="K205">
        <v>33750</v>
      </c>
      <c r="L205" s="19">
        <f>K204-K205</f>
        <v>97250</v>
      </c>
    </row>
    <row r="206" spans="1:12">
      <c r="A206" s="18" t="s">
        <v>18</v>
      </c>
      <c r="C206" s="19">
        <v>13400</v>
      </c>
      <c r="I206" s="18" t="s">
        <v>32</v>
      </c>
      <c r="L206" s="26">
        <f>SUM(L201:L205)</f>
        <v>120250</v>
      </c>
    </row>
    <row r="207" spans="1:12">
      <c r="A207" s="18" t="s">
        <v>87</v>
      </c>
      <c r="C207" s="19">
        <v>5700</v>
      </c>
      <c r="I207" s="18"/>
      <c r="L207" s="19"/>
    </row>
    <row r="208" spans="1:12">
      <c r="A208" s="18" t="s">
        <v>89</v>
      </c>
      <c r="C208" s="19">
        <v>5500</v>
      </c>
      <c r="I208" s="18" t="s">
        <v>33</v>
      </c>
      <c r="L208" s="19"/>
    </row>
    <row r="209" spans="1:12">
      <c r="A209" s="18" t="s">
        <v>90</v>
      </c>
      <c r="C209" s="19">
        <v>2810</v>
      </c>
      <c r="I209" s="18" t="s">
        <v>60</v>
      </c>
      <c r="L209" s="19">
        <v>5800</v>
      </c>
    </row>
    <row r="210" spans="1:12">
      <c r="A210" s="18" t="s">
        <v>53</v>
      </c>
      <c r="C210" s="19">
        <v>4550</v>
      </c>
      <c r="I210" s="18" t="s">
        <v>91</v>
      </c>
      <c r="L210" s="26">
        <v>240</v>
      </c>
    </row>
    <row r="211" ht="15.75" spans="1:12">
      <c r="A211" s="27" t="s">
        <v>30</v>
      </c>
      <c r="B211" s="28"/>
      <c r="C211" s="29">
        <f>C200-SUM(C202:C210)</f>
        <v>39300</v>
      </c>
      <c r="I211" s="18" t="s">
        <v>93</v>
      </c>
      <c r="L211" s="19">
        <v>200</v>
      </c>
    </row>
    <row r="212" spans="9:12">
      <c r="I212" s="18" t="s">
        <v>61</v>
      </c>
      <c r="L212" s="19">
        <v>1600</v>
      </c>
    </row>
    <row r="213" spans="9:12">
      <c r="I213" s="18" t="s">
        <v>99</v>
      </c>
      <c r="L213" s="19">
        <v>550</v>
      </c>
    </row>
    <row r="214" spans="9:12">
      <c r="I214" s="18" t="s">
        <v>94</v>
      </c>
      <c r="L214" s="19">
        <v>900</v>
      </c>
    </row>
    <row r="215" spans="9:12">
      <c r="I215" s="18"/>
      <c r="L215" s="19">
        <v>5000</v>
      </c>
    </row>
    <row r="216" spans="9:12">
      <c r="I216" s="18" t="s">
        <v>96</v>
      </c>
      <c r="L216" s="19">
        <v>19000</v>
      </c>
    </row>
    <row r="217" spans="9:12">
      <c r="I217" s="18" t="s">
        <v>31</v>
      </c>
      <c r="L217" s="19">
        <v>86960</v>
      </c>
    </row>
    <row r="218" ht="15.75" spans="9:12">
      <c r="I218" s="27" t="s">
        <v>32</v>
      </c>
      <c r="J218" s="28"/>
      <c r="K218" s="28"/>
      <c r="L218" s="31">
        <f>SUM(L209:L217)</f>
        <v>120250</v>
      </c>
    </row>
    <row r="220" ht="19.5" spans="1:1">
      <c r="A220" s="4" t="s">
        <v>103</v>
      </c>
    </row>
    <row r="221" spans="1:8">
      <c r="A221" s="14"/>
      <c r="B221" s="15"/>
      <c r="C221" s="41" t="s">
        <v>104</v>
      </c>
      <c r="D221" s="41"/>
      <c r="E221" s="24" t="s">
        <v>98</v>
      </c>
      <c r="F221" s="24"/>
      <c r="G221" s="41" t="s">
        <v>27</v>
      </c>
      <c r="H221" s="42"/>
    </row>
    <row r="222" spans="1:8">
      <c r="A222" s="18"/>
      <c r="C222" s="43"/>
      <c r="D222" s="43"/>
      <c r="E222" s="54"/>
      <c r="F222" s="54"/>
      <c r="G222" s="43"/>
      <c r="H222" s="44"/>
    </row>
    <row r="223" spans="1:8">
      <c r="A223" s="18"/>
      <c r="C223" t="s">
        <v>12</v>
      </c>
      <c r="D223" t="s">
        <v>13</v>
      </c>
      <c r="E223" t="s">
        <v>12</v>
      </c>
      <c r="F223" t="s">
        <v>13</v>
      </c>
      <c r="G223" t="s">
        <v>12</v>
      </c>
      <c r="H223" s="19" t="s">
        <v>13</v>
      </c>
    </row>
    <row r="224" spans="1:8">
      <c r="A224" s="36" t="s">
        <v>3</v>
      </c>
      <c r="B224" s="5"/>
      <c r="C224">
        <v>13000</v>
      </c>
      <c r="D224" s="47"/>
      <c r="F224" s="47"/>
      <c r="G224">
        <v>13000</v>
      </c>
      <c r="H224" s="19"/>
    </row>
    <row r="225" spans="1:8">
      <c r="A225" s="36" t="s">
        <v>105</v>
      </c>
      <c r="B225" s="5"/>
      <c r="C225">
        <v>0</v>
      </c>
      <c r="D225" s="47"/>
      <c r="E225">
        <v>9100</v>
      </c>
      <c r="F225" s="47"/>
      <c r="G225">
        <v>9100</v>
      </c>
      <c r="H225" s="19"/>
    </row>
    <row r="226" spans="1:8">
      <c r="A226" s="36" t="s">
        <v>79</v>
      </c>
      <c r="B226" s="5"/>
      <c r="C226">
        <v>5500</v>
      </c>
      <c r="D226" s="47"/>
      <c r="F226" s="47">
        <f>5500-2700</f>
        <v>2800</v>
      </c>
      <c r="G226">
        <f>C226-F226</f>
        <v>2700</v>
      </c>
      <c r="H226" s="19"/>
    </row>
    <row r="227" spans="1:8">
      <c r="A227" s="36" t="s">
        <v>50</v>
      </c>
      <c r="B227" s="5"/>
      <c r="C227">
        <v>130000</v>
      </c>
      <c r="D227" s="47"/>
      <c r="F227" s="47"/>
      <c r="G227">
        <v>130000</v>
      </c>
      <c r="H227" s="19"/>
    </row>
    <row r="228" spans="1:8">
      <c r="A228" s="36" t="s">
        <v>59</v>
      </c>
      <c r="B228" s="5"/>
      <c r="D228" s="47">
        <v>25000</v>
      </c>
      <c r="F228" s="47">
        <v>12500</v>
      </c>
      <c r="H228" s="19">
        <f>D228+F228</f>
        <v>37500</v>
      </c>
    </row>
    <row r="229" spans="1:8">
      <c r="A229" s="36" t="s">
        <v>91</v>
      </c>
      <c r="B229" s="5"/>
      <c r="D229" s="47">
        <v>0</v>
      </c>
      <c r="F229" s="47">
        <v>1250</v>
      </c>
      <c r="H229" s="19">
        <v>1250</v>
      </c>
    </row>
    <row r="230" spans="1:8">
      <c r="A230" s="36" t="s">
        <v>106</v>
      </c>
      <c r="B230" s="5"/>
      <c r="D230" s="47">
        <v>0</v>
      </c>
      <c r="F230" s="47">
        <v>900</v>
      </c>
      <c r="H230" s="19">
        <v>900</v>
      </c>
    </row>
    <row r="231" spans="1:8">
      <c r="A231" s="36" t="s">
        <v>107</v>
      </c>
      <c r="B231" s="5"/>
      <c r="D231" s="47">
        <v>14000</v>
      </c>
      <c r="E231">
        <f>14000-5600</f>
        <v>8400</v>
      </c>
      <c r="F231" s="47"/>
      <c r="H231" s="19">
        <f>D231-E231</f>
        <v>5600</v>
      </c>
    </row>
    <row r="232" spans="1:8">
      <c r="A232" s="36" t="s">
        <v>108</v>
      </c>
      <c r="B232" s="5"/>
      <c r="D232" s="47">
        <v>50000</v>
      </c>
      <c r="F232" s="47"/>
      <c r="H232" s="19">
        <v>50000</v>
      </c>
    </row>
    <row r="233" spans="1:8">
      <c r="A233" s="36" t="s">
        <v>109</v>
      </c>
      <c r="B233" s="5"/>
      <c r="D233" s="47">
        <v>58250</v>
      </c>
      <c r="F233" s="47"/>
      <c r="H233" s="19">
        <v>58250</v>
      </c>
    </row>
    <row r="234" spans="1:8">
      <c r="A234" s="36" t="s">
        <v>110</v>
      </c>
      <c r="B234" s="5"/>
      <c r="C234">
        <v>20000</v>
      </c>
      <c r="D234" s="47"/>
      <c r="F234" s="47"/>
      <c r="G234">
        <v>20000</v>
      </c>
      <c r="H234" s="19"/>
    </row>
    <row r="235" spans="1:8">
      <c r="A235" s="36" t="s">
        <v>111</v>
      </c>
      <c r="B235" s="5"/>
      <c r="D235" s="47">
        <v>53000</v>
      </c>
      <c r="F235" s="47">
        <f>8400+9100</f>
        <v>17500</v>
      </c>
      <c r="H235" s="19">
        <f>D235+F235</f>
        <v>70500</v>
      </c>
    </row>
    <row r="236" spans="1:8">
      <c r="A236" s="36" t="s">
        <v>63</v>
      </c>
      <c r="B236" s="5"/>
      <c r="C236">
        <v>0</v>
      </c>
      <c r="D236" s="47"/>
      <c r="E236">
        <v>12500</v>
      </c>
      <c r="F236" s="47"/>
      <c r="G236">
        <v>12500</v>
      </c>
      <c r="H236" s="19"/>
    </row>
    <row r="237" spans="1:8">
      <c r="A237" s="36" t="s">
        <v>112</v>
      </c>
      <c r="B237" s="5"/>
      <c r="C237">
        <v>28000</v>
      </c>
      <c r="D237" s="47"/>
      <c r="E237">
        <v>900</v>
      </c>
      <c r="F237" s="47"/>
      <c r="G237">
        <f>C237+E237</f>
        <v>28900</v>
      </c>
      <c r="H237" s="19"/>
    </row>
    <row r="238" spans="1:8">
      <c r="A238" s="36" t="s">
        <v>84</v>
      </c>
      <c r="B238" s="5"/>
      <c r="C238">
        <v>3750</v>
      </c>
      <c r="D238" s="47"/>
      <c r="E238">
        <v>1250</v>
      </c>
      <c r="F238" s="47"/>
      <c r="G238">
        <f>C238+E238</f>
        <v>5000</v>
      </c>
      <c r="H238" s="19"/>
    </row>
    <row r="239" spans="1:8">
      <c r="A239" s="36" t="s">
        <v>87</v>
      </c>
      <c r="B239" s="5"/>
      <c r="C239" s="60">
        <v>0</v>
      </c>
      <c r="D239" s="61"/>
      <c r="E239" s="60">
        <v>2800</v>
      </c>
      <c r="F239" s="61"/>
      <c r="G239" s="60">
        <v>2800</v>
      </c>
      <c r="H239" s="63"/>
    </row>
    <row r="240" ht="15.75" spans="1:8">
      <c r="A240" s="64" t="s">
        <v>113</v>
      </c>
      <c r="B240" s="37"/>
      <c r="C240" s="34">
        <f>SUM(C224:C239)</f>
        <v>200250</v>
      </c>
      <c r="D240" s="65">
        <f>SUM(D224:D239)</f>
        <v>200250</v>
      </c>
      <c r="E240" s="28"/>
      <c r="F240" s="66"/>
      <c r="G240" s="34">
        <f>SUM(G224:G239)</f>
        <v>224000</v>
      </c>
      <c r="H240" s="31">
        <f>SUM(H224:H239)</f>
        <v>224000</v>
      </c>
    </row>
    <row r="241" ht="15.75" spans="1:2">
      <c r="A241" s="67"/>
      <c r="B241" s="67"/>
    </row>
    <row r="242" spans="1:5">
      <c r="A242" s="68"/>
      <c r="B242" s="69"/>
      <c r="C242" s="15"/>
      <c r="D242" s="15" t="s">
        <v>12</v>
      </c>
      <c r="E242" s="16" t="s">
        <v>13</v>
      </c>
    </row>
    <row r="243" spans="1:5">
      <c r="A243" s="35" t="s">
        <v>35</v>
      </c>
      <c r="B243" s="67" t="s">
        <v>16</v>
      </c>
      <c r="D243">
        <v>900</v>
      </c>
      <c r="E243" s="19"/>
    </row>
    <row r="244" spans="1:5">
      <c r="A244" s="35"/>
      <c r="B244" s="67" t="s">
        <v>9</v>
      </c>
      <c r="E244" s="19">
        <v>900</v>
      </c>
    </row>
    <row r="245" spans="1:5">
      <c r="A245" s="35" t="s">
        <v>36</v>
      </c>
      <c r="B245" s="67" t="s">
        <v>79</v>
      </c>
      <c r="E245" s="19">
        <v>2800</v>
      </c>
    </row>
    <row r="246" spans="1:5">
      <c r="A246" s="35"/>
      <c r="B246" s="67" t="s">
        <v>114</v>
      </c>
      <c r="D246">
        <v>2800</v>
      </c>
      <c r="E246" s="19"/>
    </row>
    <row r="247" spans="1:5">
      <c r="A247" s="35" t="s">
        <v>37</v>
      </c>
      <c r="B247" s="70" t="s">
        <v>91</v>
      </c>
      <c r="C247" s="70"/>
      <c r="E247" s="19">
        <v>1250</v>
      </c>
    </row>
    <row r="248" spans="1:5">
      <c r="A248" s="18"/>
      <c r="B248" s="70" t="s">
        <v>84</v>
      </c>
      <c r="C248" s="70"/>
      <c r="D248">
        <v>1250</v>
      </c>
      <c r="E248" s="19"/>
    </row>
    <row r="249" spans="1:5">
      <c r="A249" s="18" t="s">
        <v>38</v>
      </c>
      <c r="B249" s="70" t="s">
        <v>107</v>
      </c>
      <c r="C249" s="70"/>
      <c r="D249">
        <v>8400</v>
      </c>
      <c r="E249" s="19"/>
    </row>
    <row r="250" spans="1:5">
      <c r="A250" s="18"/>
      <c r="B250" s="70" t="s">
        <v>111</v>
      </c>
      <c r="C250" s="70"/>
      <c r="E250" s="19">
        <v>8400</v>
      </c>
    </row>
    <row r="251" spans="1:5">
      <c r="A251" s="18" t="s">
        <v>39</v>
      </c>
      <c r="B251" s="70" t="s">
        <v>105</v>
      </c>
      <c r="C251" s="70"/>
      <c r="D251">
        <v>9100</v>
      </c>
      <c r="E251" s="19"/>
    </row>
    <row r="252" spans="1:5">
      <c r="A252" s="18"/>
      <c r="B252" s="70" t="s">
        <v>111</v>
      </c>
      <c r="C252" s="70"/>
      <c r="E252" s="19">
        <v>9100</v>
      </c>
    </row>
    <row r="253" spans="1:5">
      <c r="A253" s="18" t="s">
        <v>115</v>
      </c>
      <c r="B253" s="70" t="s">
        <v>63</v>
      </c>
      <c r="C253" s="70"/>
      <c r="D253" s="2">
        <v>12500</v>
      </c>
      <c r="E253" s="19"/>
    </row>
    <row r="254" ht="15.75" spans="1:5">
      <c r="A254" s="27"/>
      <c r="B254" s="37" t="s">
        <v>59</v>
      </c>
      <c r="C254" s="37"/>
      <c r="D254" s="28"/>
      <c r="E254" s="29">
        <v>12500</v>
      </c>
    </row>
  </sheetData>
  <mergeCells count="109">
    <mergeCell ref="P17:Q17"/>
    <mergeCell ref="D33:E33"/>
    <mergeCell ref="H43:K43"/>
    <mergeCell ref="M43:P43"/>
    <mergeCell ref="R43:T43"/>
    <mergeCell ref="V43:Y43"/>
    <mergeCell ref="AA43:AD43"/>
    <mergeCell ref="AF43:AI43"/>
    <mergeCell ref="H59:I59"/>
    <mergeCell ref="AA59:AB59"/>
    <mergeCell ref="AF59:AG59"/>
    <mergeCell ref="B72:C72"/>
    <mergeCell ref="B73:C73"/>
    <mergeCell ref="H74:I74"/>
    <mergeCell ref="AA74:AB74"/>
    <mergeCell ref="AF74:AG74"/>
    <mergeCell ref="B84:C84"/>
    <mergeCell ref="B88:C88"/>
    <mergeCell ref="B97:C97"/>
    <mergeCell ref="A103:E103"/>
    <mergeCell ref="G103:I103"/>
    <mergeCell ref="K103:N103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41:D141"/>
    <mergeCell ref="F141:H141"/>
    <mergeCell ref="J141:M141"/>
    <mergeCell ref="A142:B142"/>
    <mergeCell ref="A143:B143"/>
    <mergeCell ref="J143:K143"/>
    <mergeCell ref="A144:B144"/>
    <mergeCell ref="J144:K144"/>
    <mergeCell ref="A145:B145"/>
    <mergeCell ref="J145:K145"/>
    <mergeCell ref="J146:K146"/>
    <mergeCell ref="J147:K147"/>
    <mergeCell ref="J148:K148"/>
    <mergeCell ref="J149:K149"/>
    <mergeCell ref="J150:K150"/>
    <mergeCell ref="J151:K151"/>
    <mergeCell ref="J155:K155"/>
    <mergeCell ref="J156:K156"/>
    <mergeCell ref="J157:K157"/>
    <mergeCell ref="J158:K158"/>
    <mergeCell ref="J159:K159"/>
    <mergeCell ref="J160:K160"/>
    <mergeCell ref="J161:K161"/>
    <mergeCell ref="J162:K162"/>
    <mergeCell ref="A174:B174"/>
    <mergeCell ref="A185:B185"/>
    <mergeCell ref="A199:C199"/>
    <mergeCell ref="E199:G199"/>
    <mergeCell ref="I199:L199"/>
    <mergeCell ref="I205:J205"/>
    <mergeCell ref="A224:B224"/>
    <mergeCell ref="A225:B225"/>
    <mergeCell ref="A226:B226"/>
    <mergeCell ref="A227:B227"/>
    <mergeCell ref="A228:B228"/>
    <mergeCell ref="A229:B229"/>
    <mergeCell ref="A230:B230"/>
    <mergeCell ref="A231:B231"/>
    <mergeCell ref="A232:B232"/>
    <mergeCell ref="A233:B233"/>
    <mergeCell ref="A234:B234"/>
    <mergeCell ref="A235:B235"/>
    <mergeCell ref="A236:B236"/>
    <mergeCell ref="A237:B237"/>
    <mergeCell ref="A238:B238"/>
    <mergeCell ref="A239:B239"/>
    <mergeCell ref="A240:B240"/>
    <mergeCell ref="B247:C247"/>
    <mergeCell ref="B248:C248"/>
    <mergeCell ref="B249:C249"/>
    <mergeCell ref="B250:C250"/>
    <mergeCell ref="B251:C251"/>
    <mergeCell ref="B252:C252"/>
    <mergeCell ref="B253:C253"/>
    <mergeCell ref="B254:C254"/>
    <mergeCell ref="A81:A82"/>
    <mergeCell ref="A84:A85"/>
    <mergeCell ref="A93:A95"/>
    <mergeCell ref="A97:A98"/>
    <mergeCell ref="C117:D118"/>
    <mergeCell ref="E117:F118"/>
    <mergeCell ref="G117:H118"/>
    <mergeCell ref="C167:D168"/>
    <mergeCell ref="E167:F168"/>
    <mergeCell ref="G167:H168"/>
    <mergeCell ref="I167:J168"/>
    <mergeCell ref="K167:L168"/>
    <mergeCell ref="C221:D222"/>
    <mergeCell ref="E221:F222"/>
    <mergeCell ref="G221:H222"/>
  </mergeCells>
  <pageMargins left="0.75" right="0.75" top="1" bottom="1" header="0.5" footer="0.5"/>
  <headerFooter/>
  <ignoredErrors>
    <ignoredError sqref="G39" formula="1"/>
    <ignoredError sqref="P147 E136 P143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haclo</dc:creator>
  <cp:lastModifiedBy>Tuanhuym</cp:lastModifiedBy>
  <dcterms:created xsi:type="dcterms:W3CDTF">2024-09-26T01:38:00Z</dcterms:created>
  <dcterms:modified xsi:type="dcterms:W3CDTF">2024-09-29T17:02:57Z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E5DA4572361E451A9506353C250BB53E_11</vt:lpwstr>
  </property>
  <property fmtid="{D5CDD505-2E9C-101B-9397-08002B2CF9AE}" pid="3" name="KSOProductBuildVer">
    <vt:lpwstr>1033-12.2.0.18283</vt:lpwstr>
  </property>
</Properties>
</file>