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pander MT" sheetId="1" r:id="rId4"/>
    <sheet state="visible" name="Xpander Eco" sheetId="2" r:id="rId5"/>
    <sheet state="visible" name="Trang tính5" sheetId="3" r:id="rId6"/>
    <sheet state="visible" name="Xpander Premium" sheetId="4" r:id="rId7"/>
    <sheet state="visible" name="Xpander Cross" sheetId="5" r:id="rId8"/>
    <sheet state="visible" name="Xforce GLX" sheetId="6" r:id="rId9"/>
    <sheet state="visible" name="Xforce Exceed" sheetId="7" r:id="rId10"/>
    <sheet state="visible" name="Xforce Premium" sheetId="8" r:id="rId11"/>
    <sheet state="visible" name="Xforce Ultimate" sheetId="9" r:id="rId12"/>
    <sheet state="visible" name="Trang tính6" sheetId="10" r:id="rId13"/>
    <sheet state="visible" name="Trang tính1" sheetId="11" r:id="rId14"/>
    <sheet state="visible" name="Triton GLX" sheetId="12" r:id="rId15"/>
    <sheet state="visible" name="Trang tính7" sheetId="13" r:id="rId16"/>
    <sheet state="visible" name="Triton Premium" sheetId="14" r:id="rId17"/>
    <sheet state="visible" name="Triton Athlete" sheetId="15" r:id="rId18"/>
    <sheet state="visible" name="Trang tính2" sheetId="16" r:id="rId19"/>
    <sheet state="visible" name="Attrage MT" sheetId="17" r:id="rId20"/>
    <sheet state="visible" name="Attrage CVT" sheetId="18" r:id="rId21"/>
    <sheet state="visible" name="Attrage Premium" sheetId="19" r:id="rId22"/>
    <sheet state="visible" name="Trang tính4" sheetId="20" r:id="rId23"/>
    <sheet state="visible" name="Pajero (4x2)" sheetId="21" r:id="rId24"/>
    <sheet state="visible" name="Pajero (4x4)" sheetId="22" r:id="rId25"/>
    <sheet state="visible" name="Outlander STD" sheetId="23" r:id="rId26"/>
    <sheet state="visible" name="Trang tính3" sheetId="24" r:id="rId27"/>
    <sheet state="visible" name="Outlander Premium" sheetId="25" r:id="rId28"/>
    <sheet state="visible" name="Dữ liệu nguồn" sheetId="26" r:id="rId29"/>
    <sheet state="visible" name="CP ĐĂNG KÝ" sheetId="27" r:id="rId30"/>
    <sheet state="visible" name="GIÁ ÁP THUẾ" sheetId="28" r:id="rId31"/>
  </sheets>
  <definedNames>
    <definedName name="hh">#REF!</definedName>
  </definedNames>
  <calcPr/>
  <extLst>
    <ext uri="GoogleSheetsCustomDataVersion2">
      <go:sheetsCustomData xmlns:go="http://customooxmlschemas.google.com/" r:id="rId32" roundtripDataChecksum="7mHhVW4XgFdDNJQDNZp0U/D9AmjmR6++oBjF1ynEu7s="/>
    </ext>
  </extLst>
</workbook>
</file>

<file path=xl/sharedStrings.xml><?xml version="1.0" encoding="utf-8"?>
<sst xmlns="http://schemas.openxmlformats.org/spreadsheetml/2006/main" count="1167" uniqueCount="199">
  <si>
    <t>MITSUBISHI MOVEO NEW CITY - THÀNH PHỐ MỚI BÌNH DƯƠNG
1C, Đường Hùng Vương, Phường Hòa Phú, TP. Thủ Dầu Một, Tỉnh Bình Dương</t>
  </si>
  <si>
    <t xml:space="preserve">Khách hàng: </t>
  </si>
  <si>
    <t xml:space="preserve">Địa chỉ:                                                                                          TVBH:        - SĐT: </t>
  </si>
  <si>
    <t>Loại xe:</t>
  </si>
  <si>
    <t>Khách hàng:</t>
  </si>
  <si>
    <t xml:space="preserve">Địa chỉ:                                                                                          TVBH:                  - SĐT: </t>
  </si>
  <si>
    <t>Xpander Eco</t>
  </si>
  <si>
    <t xml:space="preserve">Đời xe: </t>
  </si>
  <si>
    <t xml:space="preserve">Địa chỉ:                                                                                                     TVBH:              - SĐT: </t>
  </si>
  <si>
    <t>Xpander MT</t>
  </si>
  <si>
    <t>Ngày: 20/6/2025</t>
  </si>
  <si>
    <t>Giá niêm yết:</t>
  </si>
  <si>
    <t>Ngày: 11/04/2025</t>
  </si>
  <si>
    <t>TG giao xe:</t>
  </si>
  <si>
    <t>Xpander Premium</t>
  </si>
  <si>
    <t>T2/2025</t>
  </si>
  <si>
    <t>Đời xe: 2026</t>
  </si>
  <si>
    <t>Màu xe</t>
  </si>
  <si>
    <t>Nâu</t>
  </si>
  <si>
    <t>Ngày: 11/3/2025</t>
  </si>
  <si>
    <t>Giảm giá:</t>
  </si>
  <si>
    <t>Trắng</t>
  </si>
  <si>
    <t>Hiệu lực báo giá áp dụng trong tháng</t>
  </si>
  <si>
    <t>Giá Bán:</t>
  </si>
  <si>
    <t xml:space="preserve">Địa chỉ: Bến Cát, Bình Dương                                                                                        TVBH:       - SĐT: </t>
  </si>
  <si>
    <t>Xpander Cross</t>
  </si>
  <si>
    <t>Đời xe: 2025</t>
  </si>
  <si>
    <t>ĐVT: VNĐ</t>
  </si>
  <si>
    <t>Ngày: 10/11/2025</t>
  </si>
  <si>
    <t>Tạm tính chi phí</t>
  </si>
  <si>
    <t>Quà Tặng</t>
  </si>
  <si>
    <t>Thuế trước bạ (tạm tính)</t>
  </si>
  <si>
    <t>Bao tay lái</t>
  </si>
  <si>
    <t>Phim cách nhiệt</t>
  </si>
  <si>
    <t>Phí bấm biển số</t>
  </si>
  <si>
    <t>02 gối đầu</t>
  </si>
  <si>
    <t>Cam hành trình</t>
  </si>
  <si>
    <t>Lệ phí đăng kiểm</t>
  </si>
  <si>
    <t>Ví da đựng hồ sơ</t>
  </si>
  <si>
    <t>Bình chữa cháy</t>
  </si>
  <si>
    <t>Miễn phí công dán VETC</t>
  </si>
  <si>
    <t>Thảm lót sàn</t>
  </si>
  <si>
    <t>Bảo hiểm TNDS + Người ngồi xe (1 năm)</t>
  </si>
  <si>
    <t>Tappi lót sàn</t>
  </si>
  <si>
    <t>Khăn lau chuyên dụng</t>
  </si>
  <si>
    <t>Phí sử dụng đường bộ (1 năm)</t>
  </si>
  <si>
    <t>Nước hoa</t>
  </si>
  <si>
    <t>Miễn phí công bảo dưỡng 5000km</t>
  </si>
  <si>
    <t>Áo trùm xe</t>
  </si>
  <si>
    <t>Bảo hiểm thân vỏ xe</t>
  </si>
  <si>
    <t>Bảo hiểm vật chất thân vỏ xe</t>
  </si>
  <si>
    <t>Hộp đen</t>
  </si>
  <si>
    <t>10L Nhiên Liệu</t>
  </si>
  <si>
    <t>BHVC xe</t>
  </si>
  <si>
    <t xml:space="preserve">Lót sàn </t>
  </si>
  <si>
    <t>Bảo hiểm thân vỏ xe (10tr)</t>
  </si>
  <si>
    <t>Biển số mica</t>
  </si>
  <si>
    <t>CHI PHÍ PHÁT SINH THÊM</t>
  </si>
  <si>
    <t>Tặng</t>
  </si>
  <si>
    <t>Phí dịch vụ đăng ký xe</t>
  </si>
  <si>
    <t>Phụ kiện trang bị thêm (Nếu có)</t>
  </si>
  <si>
    <t>Tổng Chi Phí Đăng ký xe</t>
  </si>
  <si>
    <t>Thảm taplo nhung</t>
  </si>
  <si>
    <t>Hộp đen (nếu có)</t>
  </si>
  <si>
    <t>TẶNG</t>
  </si>
  <si>
    <t>TỔNG LĂNG BÁNH</t>
  </si>
  <si>
    <t>TỔNG CP PHÁT SINH</t>
  </si>
  <si>
    <t>PHƯƠNG ÁN: MUA TIỀN MẶT</t>
  </si>
  <si>
    <t>PHƯƠNG ÁN: MUA VAY NGÂN HÀNG</t>
  </si>
  <si>
    <t>Tiền cọc:</t>
  </si>
  <si>
    <t>Tiền cọc</t>
  </si>
  <si>
    <t>Số tiền thuế 10%</t>
  </si>
  <si>
    <t>Chi Phí Phát sinh thêm (Nếu có)</t>
  </si>
  <si>
    <t>Số tiền vay</t>
  </si>
  <si>
    <t>THANH TOÁN LẦN 2</t>
  </si>
  <si>
    <t>Bảo hiểm thân vỏ ( vay ngân hàng )</t>
  </si>
  <si>
    <t>BHTV</t>
  </si>
  <si>
    <t>Thuế 10%</t>
  </si>
  <si>
    <t xml:space="preserve">CÁC MÀU XE </t>
  </si>
  <si>
    <t>PHƯƠNG ÁN TRẢ HÀNG THÁNG</t>
  </si>
  <si>
    <t>Thời gian vay:</t>
  </si>
  <si>
    <t>2 Năm</t>
  </si>
  <si>
    <t>4 Năm</t>
  </si>
  <si>
    <t>Tiền gốc tháng:</t>
  </si>
  <si>
    <t>8 Năm</t>
  </si>
  <si>
    <t>Thanh toán tháng</t>
  </si>
  <si>
    <t>Quý khách đặt cọc và ký hợp đồng chúng tôi sẽ tiến hành thẩm
 định và làm hồ sơ ngân hàng, trường hợp ngân hàng không đồng ý cho vay, chúng tôi sẽ hoàn lại 100% tiền cọc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</si>
  <si>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</si>
  <si>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XÁC NHẬN TVBH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</si>
  <si>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</si>
  <si>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XÁC NHẬN KHÁCH HÀNG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</si>
  <si>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</si>
  <si>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5 Năm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</si>
  <si>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</si>
  <si>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Địa chỉ:                                                                                          TVBH: NGUYỄN VĂN A        - SĐT: 0901………………</t>
  </si>
  <si>
    <t>Xforce GLX</t>
  </si>
  <si>
    <t>Đời xe: 2024</t>
  </si>
  <si>
    <t>Ngày: 24/09/2024</t>
  </si>
  <si>
    <t>T10/2024</t>
  </si>
  <si>
    <t>Bạc</t>
  </si>
  <si>
    <t xml:space="preserve">Địa chỉ:                                                                                          TVBH:         - SĐT: </t>
  </si>
  <si>
    <t>Xforce Exceed</t>
  </si>
  <si>
    <t>Ngày: 03/12/2024</t>
  </si>
  <si>
    <t>T12/2024</t>
  </si>
  <si>
    <t>Xforce Premium</t>
  </si>
  <si>
    <t>Ngày: 20/03/2025</t>
  </si>
  <si>
    <t>10l Nhiên liệu</t>
  </si>
  <si>
    <t>Xforce Ultimate</t>
  </si>
  <si>
    <t>Tặng Cam hành trình</t>
  </si>
  <si>
    <t>Lót sàn simily</t>
  </si>
  <si>
    <t>Hoa giao xe</t>
  </si>
  <si>
    <t>Phủ Gầm cao cấp</t>
  </si>
  <si>
    <t xml:space="preserve">Bảo hiểm vật chất thân vỏ xe </t>
  </si>
  <si>
    <t>Bình chữa cháy, nước hoa, khăn lau chuyên dụng</t>
  </si>
  <si>
    <t>Chi Phí phát sinh thêm (nếu có)</t>
  </si>
  <si>
    <t xml:space="preserve">Ngân hàng cho vay 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</si>
  <si>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</si>
  <si>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</si>
  <si>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</si>
  <si>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</si>
  <si>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BẢNG BÁO GIÁ CHI TIẾT</t>
  </si>
  <si>
    <t xml:space="preserve">Địa chỉ:                                                                                          TVBH:                                 - SĐT: </t>
  </si>
  <si>
    <t>Triton 4x2 - AT GLX</t>
  </si>
  <si>
    <t>Ngày: 10/07/2025</t>
  </si>
  <si>
    <t>Xám</t>
  </si>
  <si>
    <t>Triton(4x2)Premium</t>
  </si>
  <si>
    <t>Taplo nhung</t>
  </si>
  <si>
    <t xml:space="preserve">Địa chỉ: Bình Dương                                                                                          TVBH:                - SĐT: </t>
  </si>
  <si>
    <t>Triton (4x4) Athlete</t>
  </si>
  <si>
    <t>Ngày: 06/04/2025</t>
  </si>
  <si>
    <t xml:space="preserve">Phim cách nhiệt bản Premium </t>
  </si>
  <si>
    <t>Attrage MT</t>
  </si>
  <si>
    <t>Ngày: 07/03/2025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</si>
  <si>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5 năm/150.000km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</si>
  <si>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5 năm/150.000km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</si>
  <si>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5 năm/150.000km tùy theo điều kiện nào đến trước</t>
    </r>
  </si>
  <si>
    <t>3 Năm</t>
  </si>
  <si>
    <t>Khách hàng: Chị Huyền</t>
  </si>
  <si>
    <t>Attrage CVT</t>
  </si>
  <si>
    <t>Đỏ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</si>
  <si>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</si>
  <si>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</si>
  <si>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 xml:space="preserve">Địa chỉ:                                                                                          TVBH: Trần Thị Thanh Thảo      - SĐT: </t>
  </si>
  <si>
    <t>Attrage CVT - Pre</t>
  </si>
  <si>
    <t>Ngày: 29/12/2024</t>
  </si>
  <si>
    <t>T1/2025</t>
  </si>
  <si>
    <t>Bảo hiểm vật chất thân vỏ xe (Tặng)</t>
  </si>
  <si>
    <t>Pajero 2.4 AT (4x2)</t>
  </si>
  <si>
    <t>Pajero 2.4 AT (4x4)</t>
  </si>
  <si>
    <t>Destinator Premium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</si>
  <si>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</si>
  <si>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</si>
  <si>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</si>
  <si>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</si>
  <si>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Xe Xpander</t>
  </si>
  <si>
    <t>TG Giao Xe</t>
  </si>
  <si>
    <t>Màu Xe</t>
  </si>
  <si>
    <t>TG VAY</t>
  </si>
  <si>
    <t>KỲ VAY</t>
  </si>
  <si>
    <t>T3/2024</t>
  </si>
  <si>
    <t>Đen</t>
  </si>
  <si>
    <t xml:space="preserve"> - Huyện</t>
  </si>
  <si>
    <t>T4/2024</t>
  </si>
  <si>
    <t>7 Năm</t>
  </si>
  <si>
    <t xml:space="preserve"> - TP/Thị Xã</t>
  </si>
  <si>
    <t>Xpander Pre</t>
  </si>
  <si>
    <t>T5/2024</t>
  </si>
  <si>
    <t>6 Năm</t>
  </si>
  <si>
    <t xml:space="preserve"> - Hà Nội/TP. HCM</t>
  </si>
  <si>
    <t>T6/2024</t>
  </si>
  <si>
    <t xml:space="preserve"> - Xe bán tải</t>
  </si>
  <si>
    <t>T7/2024</t>
  </si>
  <si>
    <t>Đỏ/đen</t>
  </si>
  <si>
    <t>T8/2024</t>
  </si>
  <si>
    <t>Cam/Đen</t>
  </si>
  <si>
    <t>BH Dân Sự</t>
  </si>
  <si>
    <t>T9/2024</t>
  </si>
  <si>
    <t>Cam</t>
  </si>
  <si>
    <t xml:space="preserve"> - 5 Chỗ</t>
  </si>
  <si>
    <t>Vàng</t>
  </si>
  <si>
    <t>1 Năm</t>
  </si>
  <si>
    <t xml:space="preserve"> - 7 Chỗ</t>
  </si>
  <si>
    <t>T11/2024</t>
  </si>
  <si>
    <t>Vàng/đen</t>
  </si>
  <si>
    <t xml:space="preserve"> - 5 Chỗ KD</t>
  </si>
  <si>
    <t xml:space="preserve"> - 7 Chỗ KD</t>
  </si>
  <si>
    <t>Phí đường bộ</t>
  </si>
  <si>
    <t>Destinator Ultimate</t>
  </si>
  <si>
    <t xml:space="preserve"> - Cá Nhân</t>
  </si>
  <si>
    <t>Triton (4x2) GLX</t>
  </si>
  <si>
    <t xml:space="preserve"> - Công Ty/Tổ chức</t>
  </si>
  <si>
    <t xml:space="preserve">Hộp đen: </t>
  </si>
  <si>
    <t>m</t>
  </si>
  <si>
    <r>
      <rPr>
        <rFont val="Times New Roman"/>
        <b/>
        <color theme="1"/>
        <sz val="12.0"/>
        <u/>
      </rPr>
      <t>* Chính sách bảo hành:</t>
    </r>
    <r>
      <rPr>
        <rFont val="Times New Roman"/>
        <color theme="1"/>
        <sz val="12.0"/>
      </rPr>
      <t xml:space="preserve"> 3 năm/100.000km tùy theo điều kiện nào đến trước</t>
    </r>
  </si>
  <si>
    <t>XFORCE</t>
  </si>
  <si>
    <t>GLX</t>
  </si>
  <si>
    <t>EXCEED</t>
  </si>
  <si>
    <t>PREMIUM</t>
  </si>
  <si>
    <t>UITIMATE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</si>
</sst>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theme="1"/>
      <name val="Times New Roman"/>
      <scheme val="minor"/>
    </font>
    <font>
      <b/>
      <sz val="12.0"/>
      <color theme="1"/>
      <name val="Times New Roman"/>
    </font>
    <font>
      <b/>
      <sz val="12.0"/>
      <color rgb="FFFF0000"/>
      <name val="Times New Roman"/>
    </font>
    <font>
      <color theme="1"/>
      <name val="Times New Roman"/>
      <scheme val="minor"/>
    </font>
    <font>
      <sz val="12.0"/>
      <color rgb="FFFF0000"/>
      <name val="Times New Roman"/>
    </font>
    <font>
      <b/>
      <sz val="12.0"/>
      <color rgb="FF002060"/>
      <name val="Times New Roman"/>
    </font>
    <font>
      <sz val="12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i/>
      <sz val="11.0"/>
      <color theme="1"/>
      <name val="Times New Roman"/>
    </font>
    <font>
      <sz val="12.0"/>
      <color rgb="FF000000"/>
      <name val="Times New Roman"/>
    </font>
    <font>
      <b/>
      <sz val="11.0"/>
      <color rgb="FFFF0000"/>
      <name val="Times New Roman"/>
    </font>
    <font>
      <sz val="11.0"/>
      <color rgb="FFFF0000"/>
      <name val="Times New Roman"/>
    </font>
    <font>
      <sz val="10.0"/>
      <color theme="1"/>
      <name val="Times New Roman"/>
    </font>
    <font>
      <b/>
      <sz val="10.0"/>
      <color rgb="FF002060"/>
      <name val="Times New Roman"/>
    </font>
    <font>
      <b/>
      <i/>
      <sz val="11.0"/>
      <color theme="1"/>
      <name val="Times New Roman"/>
    </font>
    <font>
      <b/>
      <color theme="1"/>
      <name val="Times New Roman"/>
      <scheme val="minor"/>
    </font>
    <font>
      <color rgb="FFFF0000"/>
      <name val="Times New Roman"/>
      <scheme val="minor"/>
    </font>
    <font>
      <sz val="18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</fills>
  <borders count="3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1" numFmtId="0" xfId="0" applyBorder="1" applyFill="1" applyFont="1"/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3" xfId="0" applyAlignment="1" applyFont="1" applyNumberFormat="1">
      <alignment readingOrder="0"/>
    </xf>
    <xf borderId="0" fillId="0" fontId="5" numFmtId="0" xfId="0" applyAlignment="1" applyFont="1">
      <alignment horizontal="left"/>
    </xf>
    <xf borderId="0" fillId="0" fontId="6" numFmtId="3" xfId="0" applyAlignment="1" applyFont="1" applyNumberFormat="1">
      <alignment readingOrder="0"/>
    </xf>
    <xf borderId="0" fillId="0" fontId="6" numFmtId="3" xfId="0" applyFont="1" applyNumberFormat="1"/>
    <xf borderId="0" fillId="0" fontId="6" numFmtId="0" xfId="0" applyAlignment="1" applyFont="1">
      <alignment horizontal="left"/>
    </xf>
    <xf borderId="2" fillId="2" fontId="1" numFmtId="0" xfId="0" applyAlignment="1" applyBorder="1" applyFont="1">
      <alignment horizontal="center"/>
    </xf>
    <xf borderId="3" fillId="0" fontId="7" numFmtId="0" xfId="0" applyBorder="1" applyFont="1"/>
    <xf borderId="0" fillId="2" fontId="1" numFmtId="0" xfId="0" applyAlignment="1" applyFont="1">
      <alignment horizontal="center"/>
    </xf>
    <xf borderId="4" fillId="2" fontId="2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6" numFmtId="0" xfId="0" applyBorder="1" applyFont="1"/>
    <xf borderId="7" fillId="0" fontId="6" numFmtId="3" xfId="0" applyAlignment="1" applyBorder="1" applyFont="1" applyNumberFormat="1">
      <alignment readingOrder="0"/>
    </xf>
    <xf borderId="8" fillId="0" fontId="8" numFmtId="0" xfId="0" applyAlignment="1" applyBorder="1" applyFont="1">
      <alignment horizontal="left"/>
    </xf>
    <xf borderId="8" fillId="0" fontId="9" numFmtId="0" xfId="0" applyAlignment="1" applyBorder="1" applyFont="1">
      <alignment horizontal="left"/>
    </xf>
    <xf borderId="2" fillId="0" fontId="8" numFmtId="0" xfId="0" applyAlignment="1" applyBorder="1" applyFont="1">
      <alignment horizontal="left" readingOrder="0"/>
    </xf>
    <xf borderId="7" fillId="0" fontId="6" numFmtId="3" xfId="0" applyBorder="1" applyFont="1" applyNumberFormat="1"/>
    <xf borderId="9" fillId="0" fontId="7" numFmtId="0" xfId="0" applyBorder="1" applyFont="1"/>
    <xf borderId="2" fillId="0" fontId="9" numFmtId="0" xfId="0" applyAlignment="1" applyBorder="1" applyFont="1">
      <alignment horizontal="left" readingOrder="0"/>
    </xf>
    <xf borderId="7" fillId="0" fontId="6" numFmtId="3" xfId="0" applyAlignment="1" applyBorder="1" applyFont="1" applyNumberFormat="1">
      <alignment horizontal="center" readingOrder="0"/>
    </xf>
    <xf borderId="0" fillId="0" fontId="6" numFmtId="0" xfId="0" applyFont="1"/>
    <xf borderId="0" fillId="0" fontId="10" numFmtId="0" xfId="0" applyFont="1"/>
    <xf borderId="8" fillId="0" fontId="9" numFmtId="0" xfId="0" applyAlignment="1" applyBorder="1" applyFont="1">
      <alignment horizontal="left" readingOrder="0"/>
    </xf>
    <xf borderId="7" fillId="0" fontId="11" numFmtId="0" xfId="0" applyAlignment="1" applyBorder="1" applyFont="1">
      <alignment readingOrder="0"/>
    </xf>
    <xf borderId="7" fillId="0" fontId="6" numFmtId="3" xfId="0" applyAlignment="1" applyBorder="1" applyFont="1" applyNumberFormat="1">
      <alignment horizontal="right" readingOrder="0"/>
    </xf>
    <xf borderId="7" fillId="0" fontId="6" numFmtId="3" xfId="0" applyAlignment="1" applyBorder="1" applyFont="1" applyNumberFormat="1">
      <alignment horizontal="right"/>
    </xf>
    <xf borderId="10" fillId="0" fontId="8" numFmtId="0" xfId="0" applyAlignment="1" applyBorder="1" applyFont="1">
      <alignment horizontal="left"/>
    </xf>
    <xf borderId="11" fillId="0" fontId="7" numFmtId="0" xfId="0" applyBorder="1" applyFont="1"/>
    <xf borderId="7" fillId="0" fontId="1" numFmtId="0" xfId="0" applyAlignment="1" applyBorder="1" applyFont="1">
      <alignment readingOrder="0"/>
    </xf>
    <xf borderId="12" fillId="0" fontId="8" numFmtId="0" xfId="0" applyAlignment="1" applyBorder="1" applyFont="1">
      <alignment horizontal="left" readingOrder="0"/>
    </xf>
    <xf borderId="13" fillId="0" fontId="7" numFmtId="0" xfId="0" applyBorder="1" applyFont="1"/>
    <xf borderId="7" fillId="0" fontId="2" numFmtId="3" xfId="0" applyAlignment="1" applyBorder="1" applyFont="1" applyNumberFormat="1">
      <alignment horizontal="right" readingOrder="0"/>
    </xf>
    <xf borderId="7" fillId="0" fontId="2" numFmtId="0" xfId="0" applyAlignment="1" applyBorder="1" applyFont="1">
      <alignment readingOrder="0"/>
    </xf>
    <xf borderId="10" fillId="0" fontId="8" numFmtId="0" xfId="0" applyAlignment="1" applyBorder="1" applyFont="1">
      <alignment horizontal="left" readingOrder="0"/>
    </xf>
    <xf borderId="14" fillId="2" fontId="12" numFmtId="0" xfId="0" applyAlignment="1" applyBorder="1" applyFont="1">
      <alignment horizontal="center"/>
    </xf>
    <xf borderId="11" fillId="0" fontId="8" numFmtId="0" xfId="0" applyAlignment="1" applyBorder="1" applyFont="1">
      <alignment horizontal="left"/>
    </xf>
    <xf borderId="15" fillId="0" fontId="7" numFmtId="0" xfId="0" applyBorder="1" applyFont="1"/>
    <xf borderId="0" fillId="0" fontId="2" numFmtId="3" xfId="0" applyAlignment="1" applyFont="1" applyNumberFormat="1">
      <alignment horizontal="right" readingOrder="0"/>
    </xf>
    <xf borderId="16" fillId="0" fontId="7" numFmtId="0" xfId="0" applyBorder="1" applyFont="1"/>
    <xf borderId="12" fillId="0" fontId="8" numFmtId="0" xfId="0" applyAlignment="1" applyBorder="1" applyFont="1">
      <alignment horizontal="left"/>
    </xf>
    <xf borderId="4" fillId="0" fontId="8" numFmtId="0" xfId="0" applyAlignment="1" applyBorder="1" applyFont="1">
      <alignment horizontal="left"/>
    </xf>
    <xf borderId="17" fillId="0" fontId="7" numFmtId="0" xfId="0" applyBorder="1" applyFont="1"/>
    <xf borderId="18" fillId="0" fontId="8" numFmtId="0" xfId="0" applyAlignment="1" applyBorder="1" applyFont="1">
      <alignment horizontal="right"/>
    </xf>
    <xf borderId="0" fillId="0" fontId="6" numFmtId="3" xfId="0" applyAlignment="1" applyFont="1" applyNumberFormat="1">
      <alignment horizontal="right" readingOrder="0"/>
    </xf>
    <xf borderId="7" fillId="0" fontId="1" numFmtId="0" xfId="0" applyAlignment="1" applyBorder="1" applyFont="1">
      <alignment horizontal="center"/>
    </xf>
    <xf borderId="18" fillId="0" fontId="9" numFmtId="0" xfId="0" applyAlignment="1" applyBorder="1" applyFont="1">
      <alignment horizontal="left" readingOrder="0"/>
    </xf>
    <xf borderId="7" fillId="0" fontId="1" numFmtId="3" xfId="0" applyBorder="1" applyFont="1" applyNumberFormat="1"/>
    <xf borderId="2" fillId="0" fontId="8" numFmtId="0" xfId="0" applyAlignment="1" applyBorder="1" applyFont="1">
      <alignment horizontal="right"/>
    </xf>
    <xf borderId="7" fillId="0" fontId="2" numFmtId="0" xfId="0" applyAlignment="1" applyBorder="1" applyFont="1">
      <alignment horizontal="center"/>
    </xf>
    <xf borderId="7" fillId="0" fontId="2" numFmtId="3" xfId="0" applyBorder="1" applyFont="1" applyNumberFormat="1"/>
    <xf borderId="19" fillId="0" fontId="13" numFmtId="0" xfId="0" applyAlignment="1" applyBorder="1" applyFont="1">
      <alignment horizontal="left"/>
    </xf>
    <xf borderId="20" fillId="0" fontId="7" numFmtId="0" xfId="0" applyBorder="1" applyFont="1"/>
    <xf borderId="8" fillId="0" fontId="12" numFmtId="0" xfId="0" applyAlignment="1" applyBorder="1" applyFont="1">
      <alignment horizontal="left"/>
    </xf>
    <xf borderId="21" fillId="0" fontId="8" numFmtId="0" xfId="0" applyAlignment="1" applyBorder="1" applyFont="1">
      <alignment horizontal="right"/>
    </xf>
    <xf borderId="22" fillId="0" fontId="7" numFmtId="0" xfId="0" applyBorder="1" applyFont="1"/>
    <xf borderId="2" fillId="0" fontId="12" numFmtId="0" xfId="0" applyAlignment="1" applyBorder="1" applyFont="1">
      <alignment horizontal="right" readingOrder="0"/>
    </xf>
    <xf borderId="0" fillId="0" fontId="2" numFmtId="3" xfId="0" applyFont="1" applyNumberFormat="1"/>
    <xf borderId="10" fillId="0" fontId="5" numFmtId="0" xfId="0" applyAlignment="1" applyBorder="1" applyFont="1">
      <alignment horizontal="left"/>
    </xf>
    <xf borderId="12" fillId="0" fontId="5" numFmtId="0" xfId="0" applyAlignment="1" applyBorder="1" applyFont="1">
      <alignment horizontal="right"/>
    </xf>
    <xf borderId="0" fillId="0" fontId="2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23" fillId="0" fontId="6" numFmtId="0" xfId="0" applyAlignment="1" applyBorder="1" applyFont="1">
      <alignment horizontal="left"/>
    </xf>
    <xf borderId="24" fillId="0" fontId="6" numFmtId="3" xfId="0" applyAlignment="1" applyBorder="1" applyFont="1" applyNumberFormat="1">
      <alignment readingOrder="0"/>
    </xf>
    <xf borderId="8" fillId="0" fontId="6" numFmtId="0" xfId="0" applyAlignment="1" applyBorder="1" applyFont="1">
      <alignment horizontal="left"/>
    </xf>
    <xf borderId="2" fillId="0" fontId="6" numFmtId="3" xfId="0" applyAlignment="1" applyBorder="1" applyFont="1" applyNumberFormat="1">
      <alignment horizontal="right" readingOrder="0"/>
    </xf>
    <xf borderId="8" fillId="0" fontId="6" numFmtId="0" xfId="0" applyAlignment="1" applyBorder="1" applyFont="1">
      <alignment horizontal="left" readingOrder="0"/>
    </xf>
    <xf borderId="23" fillId="0" fontId="6" numFmtId="0" xfId="0" applyAlignment="1" applyBorder="1" applyFont="1">
      <alignment vertical="center"/>
    </xf>
    <xf borderId="0" fillId="0" fontId="5" numFmtId="0" xfId="0" applyAlignment="1" applyFont="1">
      <alignment horizontal="right"/>
    </xf>
    <xf borderId="24" fillId="0" fontId="6" numFmtId="3" xfId="0" applyAlignment="1" applyBorder="1" applyFont="1" applyNumberFormat="1">
      <alignment vertical="center"/>
    </xf>
    <xf borderId="25" fillId="3" fontId="5" numFmtId="0" xfId="0" applyAlignment="1" applyBorder="1" applyFill="1" applyFont="1">
      <alignment horizontal="center" vertical="center"/>
    </xf>
    <xf borderId="0" fillId="0" fontId="6" numFmtId="3" xfId="0" applyAlignment="1" applyFont="1" applyNumberFormat="1">
      <alignment vertical="center"/>
    </xf>
    <xf borderId="26" fillId="3" fontId="5" numFmtId="3" xfId="0" applyAlignment="1" applyBorder="1" applyFont="1" applyNumberFormat="1">
      <alignment horizontal="right" vertical="center"/>
    </xf>
    <xf borderId="2" fillId="0" fontId="14" numFmtId="0" xfId="0" applyAlignment="1" applyBorder="1" applyFont="1">
      <alignment horizontal="right" readingOrder="0"/>
    </xf>
    <xf borderId="27" fillId="0" fontId="7" numFmtId="0" xfId="0" applyBorder="1" applyFont="1"/>
    <xf borderId="2" fillId="0" fontId="14" numFmtId="3" xfId="0" applyAlignment="1" applyBorder="1" applyFont="1" applyNumberFormat="1">
      <alignment horizontal="right" readingOrder="0"/>
    </xf>
    <xf borderId="28" fillId="0" fontId="7" numFmtId="0" xfId="0" applyBorder="1" applyFont="1"/>
    <xf borderId="0" fillId="3" fontId="5" numFmtId="3" xfId="0" applyAlignment="1" applyFont="1" applyNumberFormat="1">
      <alignment horizontal="right" vertical="center"/>
    </xf>
    <xf borderId="10" fillId="3" fontId="15" numFmtId="0" xfId="0" applyAlignment="1" applyBorder="1" applyFont="1">
      <alignment horizontal="left"/>
    </xf>
    <xf borderId="12" fillId="3" fontId="15" numFmtId="3" xfId="0" applyAlignment="1" applyBorder="1" applyFont="1" applyNumberFormat="1">
      <alignment horizontal="right"/>
    </xf>
    <xf borderId="12" fillId="3" fontId="15" numFmtId="3" xfId="0" applyAlignment="1" applyBorder="1" applyFont="1" applyNumberFormat="1">
      <alignment horizontal="right" readingOrder="0"/>
    </xf>
    <xf borderId="29" fillId="0" fontId="7" numFmtId="0" xfId="0" applyBorder="1" applyFont="1"/>
    <xf borderId="21" fillId="0" fontId="6" numFmtId="0" xfId="0" applyAlignment="1" applyBorder="1" applyFont="1">
      <alignment horizontal="center"/>
    </xf>
    <xf borderId="7" fillId="0" fontId="8" numFmtId="0" xfId="0" applyBorder="1" applyFont="1"/>
    <xf borderId="7" fillId="0" fontId="8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7" fillId="0" fontId="8" numFmtId="3" xfId="0" applyBorder="1" applyFont="1" applyNumberFormat="1"/>
    <xf borderId="30" fillId="0" fontId="7" numFmtId="0" xfId="0" applyBorder="1" applyFont="1"/>
    <xf borderId="31" fillId="0" fontId="7" numFmtId="0" xfId="0" applyBorder="1" applyFont="1"/>
    <xf borderId="7" fillId="0" fontId="8" numFmtId="10" xfId="0" applyAlignment="1" applyBorder="1" applyFont="1" applyNumberFormat="1">
      <alignment horizontal="center" readingOrder="0"/>
    </xf>
    <xf borderId="7" fillId="0" fontId="8" numFmtId="10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/>
    </xf>
    <xf borderId="7" fillId="0" fontId="9" numFmtId="3" xfId="0" applyBorder="1" applyFont="1" applyNumberFormat="1"/>
    <xf borderId="21" fillId="0" fontId="16" numFmtId="0" xfId="0" applyAlignment="1" applyBorder="1" applyFont="1">
      <alignment horizontal="center" shrinkToFit="0" wrapText="1"/>
    </xf>
    <xf borderId="32" fillId="0" fontId="7" numFmtId="0" xfId="0" applyBorder="1" applyFont="1"/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0" fillId="0" fontId="1" numFmtId="0" xfId="0" applyAlignment="1" applyFont="1">
      <alignment horizontal="center"/>
    </xf>
    <xf borderId="0" fillId="0" fontId="17" numFmtId="0" xfId="0" applyFont="1"/>
    <xf borderId="21" fillId="0" fontId="16" numFmtId="0" xfId="0" applyAlignment="1" applyBorder="1" applyFont="1">
      <alignment horizontal="left" shrinkToFit="0" wrapText="1"/>
    </xf>
    <xf borderId="0" fillId="0" fontId="16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2" fillId="0" fontId="8" numFmtId="0" xfId="0" applyAlignment="1" applyBorder="1" applyFont="1">
      <alignment horizontal="left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1" fillId="2" fontId="1" numFmtId="0" xfId="0" applyAlignment="1" applyBorder="1" applyFont="1">
      <alignment readingOrder="0"/>
    </xf>
    <xf borderId="7" fillId="0" fontId="2" numFmtId="0" xfId="0" applyBorder="1" applyFont="1"/>
    <xf borderId="2" fillId="0" fontId="14" numFmtId="0" xfId="0" applyAlignment="1" applyBorder="1" applyFont="1">
      <alignment horizontal="right"/>
    </xf>
    <xf borderId="7" fillId="0" fontId="2" numFmtId="3" xfId="0" applyAlignment="1" applyBorder="1" applyFont="1" applyNumberFormat="1">
      <alignment readingOrder="0"/>
    </xf>
    <xf borderId="2" fillId="0" fontId="6" numFmtId="3" xfId="0" applyAlignment="1" applyBorder="1" applyFont="1" applyNumberFormat="1">
      <alignment horizontal="right"/>
    </xf>
    <xf borderId="23" fillId="0" fontId="6" numFmtId="0" xfId="0" applyAlignment="1" applyBorder="1" applyFont="1">
      <alignment readingOrder="0" vertical="center"/>
    </xf>
    <xf borderId="24" fillId="0" fontId="6" numFmtId="3" xfId="0" applyAlignment="1" applyBorder="1" applyFont="1" applyNumberFormat="1">
      <alignment readingOrder="0" vertical="center"/>
    </xf>
    <xf borderId="7" fillId="0" fontId="8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7" fillId="0" fontId="6" numFmtId="0" xfId="0" applyAlignment="1" applyBorder="1" applyFont="1">
      <alignment readingOrder="0"/>
    </xf>
    <xf borderId="8" fillId="0" fontId="8" numFmtId="0" xfId="0" applyAlignment="1" applyBorder="1" applyFont="1">
      <alignment horizontal="left" readingOrder="0"/>
    </xf>
    <xf borderId="7" fillId="0" fontId="4" numFmtId="0" xfId="0" applyAlignment="1" applyBorder="1" applyFont="1">
      <alignment readingOrder="0"/>
    </xf>
    <xf borderId="7" fillId="0" fontId="4" numFmtId="3" xfId="0" applyAlignment="1" applyBorder="1" applyFont="1" applyNumberFormat="1">
      <alignment horizontal="right" readingOrder="0"/>
    </xf>
    <xf borderId="18" fillId="0" fontId="8" numFmtId="0" xfId="0" applyAlignment="1" applyBorder="1" applyFont="1">
      <alignment horizontal="left" readingOrder="0"/>
    </xf>
    <xf borderId="12" fillId="0" fontId="5" numFmtId="0" xfId="0" applyAlignment="1" applyBorder="1" applyFont="1">
      <alignment horizontal="left" readingOrder="0"/>
    </xf>
    <xf borderId="24" fillId="0" fontId="6" numFmtId="3" xfId="0" applyBorder="1" applyFont="1" applyNumberFormat="1"/>
    <xf borderId="0" fillId="0" fontId="18" numFmtId="0" xfId="0" applyFont="1"/>
    <xf borderId="7" fillId="2" fontId="1" numFmtId="0" xfId="0" applyAlignment="1" applyBorder="1" applyFont="1">
      <alignment horizontal="center"/>
    </xf>
    <xf borderId="7" fillId="0" fontId="6" numFmtId="0" xfId="0" applyAlignment="1" applyBorder="1" applyFont="1">
      <alignment horizontal="left"/>
    </xf>
    <xf borderId="7" fillId="0" fontId="6" numFmtId="0" xfId="0" applyAlignment="1" applyBorder="1" applyFont="1">
      <alignment horizontal="center"/>
    </xf>
    <xf borderId="36" fillId="0" fontId="6" numFmtId="0" xfId="0" applyAlignment="1" applyBorder="1" applyFont="1">
      <alignment horizontal="left" vertical="center"/>
    </xf>
    <xf borderId="37" fillId="0" fontId="7" numFmtId="0" xfId="0" applyBorder="1" applyFont="1"/>
    <xf borderId="7" fillId="0" fontId="6" numFmtId="0" xfId="0" applyAlignment="1" applyBorder="1" applyFont="1">
      <alignment horizontal="left" readingOrder="0"/>
    </xf>
    <xf borderId="0" fillId="0" fontId="6" numFmtId="0" xfId="0" applyAlignment="1" applyFont="1">
      <alignment vertical="center"/>
    </xf>
    <xf borderId="21" fillId="0" fontId="19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6" numFmtId="3" xfId="0" applyAlignment="1" applyBorder="1" applyFont="1" applyNumberFormat="1">
      <alignment horizontal="center" vertical="center"/>
    </xf>
    <xf borderId="2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5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5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15.png"/><Relationship Id="rId4" Type="http://schemas.openxmlformats.org/officeDocument/2006/relationships/image" Target="../media/image3.png"/><Relationship Id="rId5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3.png"/><Relationship Id="rId5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14.png"/><Relationship Id="rId4" Type="http://schemas.openxmlformats.org/officeDocument/2006/relationships/image" Target="../media/image8.png"/><Relationship Id="rId5" Type="http://schemas.openxmlformats.org/officeDocument/2006/relationships/image" Target="../media/image13.png"/><Relationship Id="rId6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14.png"/><Relationship Id="rId4" Type="http://schemas.openxmlformats.org/officeDocument/2006/relationships/image" Target="../media/image8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8.png"/><Relationship Id="rId5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Relationship Id="rId3" Type="http://schemas.openxmlformats.org/officeDocument/2006/relationships/image" Target="../media/image20.png"/><Relationship Id="rId4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3.png"/><Relationship Id="rId4" Type="http://schemas.openxmlformats.org/officeDocument/2006/relationships/image" Target="../media/image20.png"/><Relationship Id="rId5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3.png"/><Relationship Id="rId4" Type="http://schemas.openxmlformats.org/officeDocument/2006/relationships/image" Target="../media/image20.png"/><Relationship Id="rId5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18.png"/><Relationship Id="rId4" Type="http://schemas.openxmlformats.org/officeDocument/2006/relationships/image" Target="../media/image30.png"/><Relationship Id="rId5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8.png"/><Relationship Id="rId4" Type="http://schemas.openxmlformats.org/officeDocument/2006/relationships/image" Target="../media/image18.png"/><Relationship Id="rId5" Type="http://schemas.openxmlformats.org/officeDocument/2006/relationships/image" Target="../media/image30.png"/><Relationship Id="rId6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8.png"/><Relationship Id="rId4" Type="http://schemas.openxmlformats.org/officeDocument/2006/relationships/image" Target="../media/image18.png"/><Relationship Id="rId5" Type="http://schemas.openxmlformats.org/officeDocument/2006/relationships/image" Target="../media/image30.png"/><Relationship Id="rId6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2.png"/><Relationship Id="rId4" Type="http://schemas.openxmlformats.org/officeDocument/2006/relationships/image" Target="../media/image21.png"/><Relationship Id="rId5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2.png"/><Relationship Id="rId4" Type="http://schemas.openxmlformats.org/officeDocument/2006/relationships/image" Target="../media/image21.png"/><Relationship Id="rId5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6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31.png"/><Relationship Id="rId7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Relationship Id="rId3" Type="http://schemas.openxmlformats.org/officeDocument/2006/relationships/image" Target="../media/image26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31.png"/><Relationship Id="rId7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628650</xdr:colOff>
      <xdr:row>34</xdr:row>
      <xdr:rowOff>180975</xdr:rowOff>
    </xdr:from>
    <xdr:ext cx="904875" cy="247650"/>
    <xdr:sp>
      <xdr:nvSpPr>
        <xdr:cNvPr id="5" name="Shape 5"/>
        <xdr:cNvSpPr txBox="1"/>
      </xdr:nvSpPr>
      <xdr:spPr>
        <a:xfrm>
          <a:off x="4898325" y="3660938"/>
          <a:ext cx="8953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BẠC (U25)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35</xdr:row>
      <xdr:rowOff>266700</xdr:rowOff>
    </xdr:from>
    <xdr:ext cx="561975" cy="476250"/>
    <xdr:sp>
      <xdr:nvSpPr>
        <xdr:cNvPr id="8" name="Shape 8"/>
        <xdr:cNvSpPr txBox="1"/>
      </xdr:nvSpPr>
      <xdr:spPr>
        <a:xfrm>
          <a:off x="5069775" y="3546638"/>
          <a:ext cx="552450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(X37)</a:t>
          </a:r>
          <a:endParaRPr sz="1400"/>
        </a:p>
      </xdr:txBody>
    </xdr:sp>
    <xdr:clientData fLocksWithSheet="0"/>
  </xdr:oneCellAnchor>
  <xdr:oneCellAnchor>
    <xdr:from>
      <xdr:col>1</xdr:col>
      <xdr:colOff>552450</xdr:colOff>
      <xdr:row>35</xdr:row>
      <xdr:rowOff>247650</xdr:rowOff>
    </xdr:from>
    <xdr:ext cx="676275" cy="561975"/>
    <xdr:sp>
      <xdr:nvSpPr>
        <xdr:cNvPr id="9" name="Shape 9"/>
        <xdr:cNvSpPr txBox="1"/>
      </xdr:nvSpPr>
      <xdr:spPr>
        <a:xfrm>
          <a:off x="5012625" y="3503775"/>
          <a:ext cx="666750" cy="552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(W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81)</a:t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571500</xdr:colOff>
      <xdr:row>33</xdr:row>
      <xdr:rowOff>76200</xdr:rowOff>
    </xdr:from>
    <xdr:ext cx="676275" cy="571500"/>
    <xdr:sp>
      <xdr:nvSpPr>
        <xdr:cNvPr id="11" name="Shape 11"/>
        <xdr:cNvSpPr txBox="1"/>
      </xdr:nvSpPr>
      <xdr:spPr>
        <a:xfrm>
          <a:off x="5012625" y="3499013"/>
          <a:ext cx="6667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NÂU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(C17</a:t>
          </a: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123825</xdr:rowOff>
    </xdr:from>
    <xdr:ext cx="1171575" cy="9429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33</xdr:row>
      <xdr:rowOff>19050</xdr:rowOff>
    </xdr:from>
    <xdr:ext cx="1333500" cy="5048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35</xdr:row>
      <xdr:rowOff>133350</xdr:rowOff>
    </xdr:from>
    <xdr:ext cx="2971800" cy="5905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1838325</xdr:colOff>
      <xdr:row>33</xdr:row>
      <xdr:rowOff>47625</xdr:rowOff>
    </xdr:from>
    <xdr:ext cx="1628775" cy="495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180975</xdr:rowOff>
    </xdr:from>
    <xdr:ext cx="704850" cy="533400"/>
    <xdr:sp>
      <xdr:nvSpPr>
        <xdr:cNvPr id="3" name="Shape 3"/>
        <xdr:cNvSpPr txBox="1"/>
      </xdr:nvSpPr>
      <xdr:spPr>
        <a:xfrm>
          <a:off x="4998338" y="3518063"/>
          <a:ext cx="69532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BẠC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(U33)</a:t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32</xdr:row>
      <xdr:rowOff>66675</xdr:rowOff>
    </xdr:from>
    <xdr:ext cx="533400" cy="476250"/>
    <xdr:sp>
      <xdr:nvSpPr>
        <xdr:cNvPr id="4" name="Shape 4"/>
        <xdr:cNvSpPr txBox="1"/>
      </xdr:nvSpPr>
      <xdr:spPr>
        <a:xfrm>
          <a:off x="5084063" y="3546638"/>
          <a:ext cx="523875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NÂU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(C31)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34</xdr:row>
      <xdr:rowOff>152400</xdr:rowOff>
    </xdr:from>
    <xdr:ext cx="561975" cy="542925"/>
    <xdr:sp>
      <xdr:nvSpPr>
        <xdr:cNvPr id="6" name="Shape 6"/>
        <xdr:cNvSpPr txBox="1"/>
      </xdr:nvSpPr>
      <xdr:spPr>
        <a:xfrm>
          <a:off x="5069775" y="3513300"/>
          <a:ext cx="552450" cy="533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(X37)</a:t>
          </a:r>
          <a:endParaRPr sz="1400"/>
        </a:p>
      </xdr:txBody>
    </xdr:sp>
    <xdr:clientData fLocksWithSheet="0"/>
  </xdr:oneCellAnchor>
  <xdr:oneCellAnchor>
    <xdr:from>
      <xdr:col>1</xdr:col>
      <xdr:colOff>600075</xdr:colOff>
      <xdr:row>34</xdr:row>
      <xdr:rowOff>190500</xdr:rowOff>
    </xdr:from>
    <xdr:ext cx="847725" cy="514350"/>
    <xdr:sp>
      <xdr:nvSpPr>
        <xdr:cNvPr id="7" name="Shape 7"/>
        <xdr:cNvSpPr txBox="1"/>
      </xdr:nvSpPr>
      <xdr:spPr>
        <a:xfrm>
          <a:off x="4926900" y="3527588"/>
          <a:ext cx="838200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(W81)</a:t>
          </a:r>
          <a:endParaRPr sz="1400"/>
        </a:p>
      </xdr:txBody>
    </xdr:sp>
    <xdr:clientData fLocksWithSheet="0"/>
  </xdr:oneCellAnchor>
  <xdr:oneCellAnchor>
    <xdr:from>
      <xdr:col>6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114300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32</xdr:row>
      <xdr:rowOff>0</xdr:rowOff>
    </xdr:from>
    <xdr:ext cx="1171575" cy="5905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2019300</xdr:colOff>
      <xdr:row>32</xdr:row>
      <xdr:rowOff>19050</xdr:rowOff>
    </xdr:from>
    <xdr:ext cx="1428750" cy="59055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34</xdr:row>
      <xdr:rowOff>133350</xdr:rowOff>
    </xdr:from>
    <xdr:ext cx="2724150" cy="6191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33</xdr:row>
      <xdr:rowOff>257175</xdr:rowOff>
    </xdr:from>
    <xdr:ext cx="800100" cy="276225"/>
    <xdr:sp>
      <xdr:nvSpPr>
        <xdr:cNvPr id="10" name="Shape 10"/>
        <xdr:cNvSpPr txBox="1"/>
      </xdr:nvSpPr>
      <xdr:spPr>
        <a:xfrm>
          <a:off x="4950713" y="3646650"/>
          <a:ext cx="7905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BẠC (U33)</a:t>
          </a:r>
          <a:endParaRPr sz="1400"/>
        </a:p>
      </xdr:txBody>
    </xdr:sp>
    <xdr:clientData fLocksWithSheet="0"/>
  </xdr:oneCellAnchor>
  <xdr:oneCellAnchor>
    <xdr:from>
      <xdr:col>0</xdr:col>
      <xdr:colOff>971550</xdr:colOff>
      <xdr:row>36</xdr:row>
      <xdr:rowOff>57150</xdr:rowOff>
    </xdr:from>
    <xdr:ext cx="914400" cy="257175"/>
    <xdr:sp>
      <xdr:nvSpPr>
        <xdr:cNvPr id="12" name="Shape 12"/>
        <xdr:cNvSpPr txBox="1"/>
      </xdr:nvSpPr>
      <xdr:spPr>
        <a:xfrm>
          <a:off x="4893563" y="3656175"/>
          <a:ext cx="9048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2181225</xdr:colOff>
      <xdr:row>36</xdr:row>
      <xdr:rowOff>104775</xdr:rowOff>
    </xdr:from>
    <xdr:ext cx="1428750" cy="276225"/>
    <xdr:sp>
      <xdr:nvSpPr>
        <xdr:cNvPr id="13" name="Shape 13"/>
        <xdr:cNvSpPr txBox="1"/>
      </xdr:nvSpPr>
      <xdr:spPr>
        <a:xfrm>
          <a:off x="4636388" y="3646650"/>
          <a:ext cx="14192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(W81)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32</xdr:row>
      <xdr:rowOff>209550</xdr:rowOff>
    </xdr:from>
    <xdr:ext cx="790575" cy="238125"/>
    <xdr:sp>
      <xdr:nvSpPr>
        <xdr:cNvPr id="14" name="Shape 14"/>
        <xdr:cNvSpPr txBox="1"/>
      </xdr:nvSpPr>
      <xdr:spPr>
        <a:xfrm>
          <a:off x="4955475" y="3665700"/>
          <a:ext cx="781050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(P26)</a:t>
          </a:r>
          <a:endParaRPr sz="1400"/>
        </a:p>
      </xdr:txBody>
    </xdr:sp>
    <xdr:clientData fLocksWithSheet="0"/>
  </xdr:oneCellAnchor>
  <xdr:oneCellAnchor>
    <xdr:from>
      <xdr:col>0</xdr:col>
      <xdr:colOff>123825</xdr:colOff>
      <xdr:row>32</xdr:row>
      <xdr:rowOff>85725</xdr:rowOff>
    </xdr:from>
    <xdr:ext cx="11334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34</xdr:row>
      <xdr:rowOff>57150</xdr:rowOff>
    </xdr:from>
    <xdr:ext cx="2752725" cy="5334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1609725</xdr:colOff>
      <xdr:row>32</xdr:row>
      <xdr:rowOff>104775</xdr:rowOff>
    </xdr:from>
    <xdr:ext cx="1514475" cy="43815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133350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1847850</xdr:colOff>
      <xdr:row>32</xdr:row>
      <xdr:rowOff>228600</xdr:rowOff>
    </xdr:from>
    <xdr:ext cx="1228725" cy="209550"/>
    <xdr:sp>
      <xdr:nvSpPr>
        <xdr:cNvPr id="15" name="Shape 15"/>
        <xdr:cNvSpPr txBox="1"/>
      </xdr:nvSpPr>
      <xdr:spPr>
        <a:xfrm>
          <a:off x="4736400" y="3679988"/>
          <a:ext cx="12192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NÂU (C31)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34</xdr:row>
      <xdr:rowOff>266700</xdr:rowOff>
    </xdr:from>
    <xdr:ext cx="1076325" cy="200025"/>
    <xdr:sp>
      <xdr:nvSpPr>
        <xdr:cNvPr id="16" name="Shape 16"/>
        <xdr:cNvSpPr txBox="1"/>
      </xdr:nvSpPr>
      <xdr:spPr>
        <a:xfrm>
          <a:off x="4812600" y="3679988"/>
          <a:ext cx="10668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CAM/ĐEN (X3M)</a:t>
          </a:r>
          <a:endParaRPr sz="1400"/>
        </a:p>
      </xdr:txBody>
    </xdr:sp>
    <xdr:clientData fLocksWithSheet="0"/>
  </xdr:oneCellAnchor>
  <xdr:oneCellAnchor>
    <xdr:from>
      <xdr:col>0</xdr:col>
      <xdr:colOff>990600</xdr:colOff>
      <xdr:row>36</xdr:row>
      <xdr:rowOff>38100</xdr:rowOff>
    </xdr:from>
    <xdr:ext cx="904875" cy="209550"/>
    <xdr:sp>
      <xdr:nvSpPr>
        <xdr:cNvPr id="17" name="Shape 17"/>
        <xdr:cNvSpPr txBox="1"/>
      </xdr:nvSpPr>
      <xdr:spPr>
        <a:xfrm>
          <a:off x="4898325" y="3679988"/>
          <a:ext cx="8953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</a:t>
          </a: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(X37)</a:t>
          </a:r>
          <a:endParaRPr sz="1400"/>
        </a:p>
      </xdr:txBody>
    </xdr:sp>
    <xdr:clientData fLocksWithSheet="0"/>
  </xdr:oneCellAnchor>
  <xdr:oneCellAnchor>
    <xdr:from>
      <xdr:col>1</xdr:col>
      <xdr:colOff>333375</xdr:colOff>
      <xdr:row>33</xdr:row>
      <xdr:rowOff>219075</xdr:rowOff>
    </xdr:from>
    <xdr:ext cx="904875" cy="219075"/>
    <xdr:sp>
      <xdr:nvSpPr>
        <xdr:cNvPr id="18" name="Shape 18"/>
        <xdr:cNvSpPr txBox="1"/>
      </xdr:nvSpPr>
      <xdr:spPr>
        <a:xfrm>
          <a:off x="4898325" y="3675225"/>
          <a:ext cx="895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</a:t>
          </a:r>
          <a:r>
            <a:rPr b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(W81)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0</xdr:row>
      <xdr:rowOff>114300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32</xdr:row>
      <xdr:rowOff>76200</xdr:rowOff>
    </xdr:from>
    <xdr:ext cx="2047875" cy="7715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1647825</xdr:colOff>
      <xdr:row>34</xdr:row>
      <xdr:rowOff>114300</xdr:rowOff>
    </xdr:from>
    <xdr:ext cx="2333625" cy="71437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34</xdr:row>
      <xdr:rowOff>95250</xdr:rowOff>
    </xdr:from>
    <xdr:ext cx="828675" cy="304800"/>
    <xdr:sp>
      <xdr:nvSpPr>
        <xdr:cNvPr id="19" name="Shape 19"/>
        <xdr:cNvSpPr txBox="1"/>
      </xdr:nvSpPr>
      <xdr:spPr>
        <a:xfrm>
          <a:off x="4936425" y="3632363"/>
          <a:ext cx="8191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34</xdr:row>
      <xdr:rowOff>152400</xdr:rowOff>
    </xdr:from>
    <xdr:ext cx="1000125" cy="257175"/>
    <xdr:sp>
      <xdr:nvSpPr>
        <xdr:cNvPr id="20" name="Shape 20"/>
        <xdr:cNvSpPr txBox="1"/>
      </xdr:nvSpPr>
      <xdr:spPr>
        <a:xfrm>
          <a:off x="4850700" y="3656175"/>
          <a:ext cx="99060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(W81)</a:t>
          </a:r>
          <a:endParaRPr sz="1400"/>
        </a:p>
      </xdr:txBody>
    </xdr:sp>
    <xdr:clientData fLocksWithSheet="0"/>
  </xdr:oneCellAnchor>
  <xdr:oneCellAnchor>
    <xdr:from>
      <xdr:col>0</xdr:col>
      <xdr:colOff>1457325</xdr:colOff>
      <xdr:row>36</xdr:row>
      <xdr:rowOff>85725</xdr:rowOff>
    </xdr:from>
    <xdr:ext cx="904875" cy="190500"/>
    <xdr:sp>
      <xdr:nvSpPr>
        <xdr:cNvPr id="21" name="Shape 21"/>
        <xdr:cNvSpPr txBox="1"/>
      </xdr:nvSpPr>
      <xdr:spPr>
        <a:xfrm>
          <a:off x="4898325" y="3689513"/>
          <a:ext cx="89535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(P26)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123825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32</xdr:row>
      <xdr:rowOff>209550</xdr:rowOff>
    </xdr:from>
    <xdr:ext cx="1247775" cy="5334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1200150</xdr:colOff>
      <xdr:row>34</xdr:row>
      <xdr:rowOff>28575</xdr:rowOff>
    </xdr:from>
    <xdr:ext cx="1619250" cy="5619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2486025</xdr:colOff>
      <xdr:row>32</xdr:row>
      <xdr:rowOff>190500</xdr:rowOff>
    </xdr:from>
    <xdr:ext cx="1562100" cy="5334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2476500</xdr:colOff>
      <xdr:row>36</xdr:row>
      <xdr:rowOff>114300</xdr:rowOff>
    </xdr:from>
    <xdr:ext cx="1162050" cy="247650"/>
    <xdr:sp>
      <xdr:nvSpPr>
        <xdr:cNvPr id="22" name="Shape 22"/>
        <xdr:cNvSpPr txBox="1"/>
      </xdr:nvSpPr>
      <xdr:spPr>
        <a:xfrm>
          <a:off x="4769738" y="3660938"/>
          <a:ext cx="115252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33</xdr:row>
      <xdr:rowOff>180975</xdr:rowOff>
    </xdr:from>
    <xdr:ext cx="1085850" cy="209550"/>
    <xdr:sp>
      <xdr:nvSpPr>
        <xdr:cNvPr id="23" name="Shape 23"/>
        <xdr:cNvSpPr txBox="1"/>
      </xdr:nvSpPr>
      <xdr:spPr>
        <a:xfrm>
          <a:off x="4807838" y="3679988"/>
          <a:ext cx="1076325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(W81)</a:t>
          </a:r>
          <a:endParaRPr sz="1400"/>
        </a:p>
      </xdr:txBody>
    </xdr:sp>
    <xdr:clientData fLocksWithSheet="0"/>
  </xdr:oneCellAnchor>
  <xdr:oneCellAnchor>
    <xdr:from>
      <xdr:col>0</xdr:col>
      <xdr:colOff>190500</xdr:colOff>
      <xdr:row>36</xdr:row>
      <xdr:rowOff>104775</xdr:rowOff>
    </xdr:from>
    <xdr:ext cx="923925" cy="219075"/>
    <xdr:sp>
      <xdr:nvSpPr>
        <xdr:cNvPr id="24" name="Shape 24"/>
        <xdr:cNvSpPr txBox="1"/>
      </xdr:nvSpPr>
      <xdr:spPr>
        <a:xfrm>
          <a:off x="4888800" y="3675225"/>
          <a:ext cx="914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(P26)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33</xdr:row>
      <xdr:rowOff>190500</xdr:rowOff>
    </xdr:from>
    <xdr:ext cx="895350" cy="247650"/>
    <xdr:sp>
      <xdr:nvSpPr>
        <xdr:cNvPr id="25" name="Shape 25"/>
        <xdr:cNvSpPr txBox="1"/>
      </xdr:nvSpPr>
      <xdr:spPr>
        <a:xfrm>
          <a:off x="4903088" y="3660938"/>
          <a:ext cx="88582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0</xdr:row>
      <xdr:rowOff>104775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2286000</xdr:colOff>
      <xdr:row>32</xdr:row>
      <xdr:rowOff>57150</xdr:rowOff>
    </xdr:from>
    <xdr:ext cx="1562100" cy="51435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32</xdr:row>
      <xdr:rowOff>47625</xdr:rowOff>
    </xdr:from>
    <xdr:ext cx="1171575" cy="4953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34</xdr:row>
      <xdr:rowOff>152400</xdr:rowOff>
    </xdr:from>
    <xdr:ext cx="1152525" cy="49530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2266950</xdr:colOff>
      <xdr:row>34</xdr:row>
      <xdr:rowOff>152400</xdr:rowOff>
    </xdr:from>
    <xdr:ext cx="1466850" cy="4857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36</xdr:row>
      <xdr:rowOff>133350</xdr:rowOff>
    </xdr:from>
    <xdr:ext cx="847725" cy="247650"/>
    <xdr:sp>
      <xdr:nvSpPr>
        <xdr:cNvPr id="26" name="Shape 26"/>
        <xdr:cNvSpPr txBox="1"/>
      </xdr:nvSpPr>
      <xdr:spPr>
        <a:xfrm>
          <a:off x="4926900" y="3660938"/>
          <a:ext cx="8382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33</xdr:row>
      <xdr:rowOff>257175</xdr:rowOff>
    </xdr:from>
    <xdr:ext cx="1085850" cy="238125"/>
    <xdr:sp>
      <xdr:nvSpPr>
        <xdr:cNvPr id="27" name="Shape 27"/>
        <xdr:cNvSpPr txBox="1"/>
      </xdr:nvSpPr>
      <xdr:spPr>
        <a:xfrm>
          <a:off x="4807838" y="3665700"/>
          <a:ext cx="10763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(W81)</a:t>
          </a:r>
          <a:endParaRPr sz="1400"/>
        </a:p>
      </xdr:txBody>
    </xdr:sp>
    <xdr:clientData fLocksWithSheet="0"/>
  </xdr:oneCellAnchor>
  <xdr:oneCellAnchor>
    <xdr:from>
      <xdr:col>0</xdr:col>
      <xdr:colOff>123825</xdr:colOff>
      <xdr:row>36</xdr:row>
      <xdr:rowOff>171450</xdr:rowOff>
    </xdr:from>
    <xdr:ext cx="847725" cy="276225"/>
    <xdr:sp>
      <xdr:nvSpPr>
        <xdr:cNvPr id="28" name="Shape 28"/>
        <xdr:cNvSpPr txBox="1"/>
      </xdr:nvSpPr>
      <xdr:spPr>
        <a:xfrm>
          <a:off x="4926900" y="3646650"/>
          <a:ext cx="8382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(P26)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33</xdr:row>
      <xdr:rowOff>209550</xdr:rowOff>
    </xdr:from>
    <xdr:ext cx="876300" cy="238125"/>
    <xdr:sp>
      <xdr:nvSpPr>
        <xdr:cNvPr id="29" name="Shape 29"/>
        <xdr:cNvSpPr txBox="1"/>
      </xdr:nvSpPr>
      <xdr:spPr>
        <a:xfrm>
          <a:off x="4912613" y="3665700"/>
          <a:ext cx="86677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0</xdr:col>
      <xdr:colOff>1390650</xdr:colOff>
      <xdr:row>35</xdr:row>
      <xdr:rowOff>47625</xdr:rowOff>
    </xdr:from>
    <xdr:ext cx="904875" cy="219075"/>
    <xdr:sp>
      <xdr:nvSpPr>
        <xdr:cNvPr id="30" name="Shape 30"/>
        <xdr:cNvSpPr txBox="1"/>
      </xdr:nvSpPr>
      <xdr:spPr>
        <a:xfrm>
          <a:off x="4898325" y="3675225"/>
          <a:ext cx="895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VÀNG (Y37)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142875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32</xdr:row>
      <xdr:rowOff>76200</xdr:rowOff>
    </xdr:from>
    <xdr:ext cx="1209675" cy="4953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32</xdr:row>
      <xdr:rowOff>104775</xdr:rowOff>
    </xdr:from>
    <xdr:ext cx="1171575" cy="5048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200025</xdr:rowOff>
    </xdr:from>
    <xdr:ext cx="1152525" cy="49530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34</xdr:row>
      <xdr:rowOff>142875</xdr:rowOff>
    </xdr:from>
    <xdr:ext cx="1143000" cy="4857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33</xdr:row>
      <xdr:rowOff>38100</xdr:rowOff>
    </xdr:from>
    <xdr:ext cx="1323975" cy="638175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34</xdr:row>
      <xdr:rowOff>228600</xdr:rowOff>
    </xdr:from>
    <xdr:ext cx="561975" cy="266700"/>
    <xdr:sp>
      <xdr:nvSpPr>
        <xdr:cNvPr id="31" name="Shape 31"/>
        <xdr:cNvSpPr txBox="1"/>
      </xdr:nvSpPr>
      <xdr:spPr>
        <a:xfrm>
          <a:off x="5069775" y="3651413"/>
          <a:ext cx="5524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</a:t>
          </a:r>
          <a:endParaRPr sz="1400"/>
        </a:p>
      </xdr:txBody>
    </xdr:sp>
    <xdr:clientData fLocksWithSheet="0"/>
  </xdr:oneCellAnchor>
  <xdr:oneCellAnchor>
    <xdr:from>
      <xdr:col>1</xdr:col>
      <xdr:colOff>552450</xdr:colOff>
      <xdr:row>32</xdr:row>
      <xdr:rowOff>295275</xdr:rowOff>
    </xdr:from>
    <xdr:ext cx="685800" cy="247650"/>
    <xdr:sp>
      <xdr:nvSpPr>
        <xdr:cNvPr id="32" name="Shape 32"/>
        <xdr:cNvSpPr txBox="1"/>
      </xdr:nvSpPr>
      <xdr:spPr>
        <a:xfrm>
          <a:off x="5007863" y="3660938"/>
          <a:ext cx="6762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</a:t>
          </a:r>
          <a:endParaRPr sz="1400"/>
        </a:p>
      </xdr:txBody>
    </xdr:sp>
    <xdr:clientData fLocksWithSheet="0"/>
  </xdr:oneCellAnchor>
  <xdr:oneCellAnchor>
    <xdr:from>
      <xdr:col>0</xdr:col>
      <xdr:colOff>1171575</xdr:colOff>
      <xdr:row>33</xdr:row>
      <xdr:rowOff>19050</xdr:rowOff>
    </xdr:from>
    <xdr:ext cx="800100" cy="238125"/>
    <xdr:sp>
      <xdr:nvSpPr>
        <xdr:cNvPr id="33" name="Shape 33"/>
        <xdr:cNvSpPr txBox="1"/>
      </xdr:nvSpPr>
      <xdr:spPr>
        <a:xfrm>
          <a:off x="4945950" y="3665700"/>
          <a:ext cx="800100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VÀNG/ĐEN</a:t>
          </a:r>
          <a:endParaRPr sz="1400"/>
        </a:p>
      </xdr:txBody>
    </xdr:sp>
    <xdr:clientData fLocksWithSheet="0"/>
  </xdr:oneCellAnchor>
  <xdr:oneCellAnchor>
    <xdr:from>
      <xdr:col>0</xdr:col>
      <xdr:colOff>1152525</xdr:colOff>
      <xdr:row>34</xdr:row>
      <xdr:rowOff>247650</xdr:rowOff>
    </xdr:from>
    <xdr:ext cx="847725" cy="247650"/>
    <xdr:sp>
      <xdr:nvSpPr>
        <xdr:cNvPr id="34" name="Shape 34"/>
        <xdr:cNvSpPr txBox="1"/>
      </xdr:nvSpPr>
      <xdr:spPr>
        <a:xfrm>
          <a:off x="4922138" y="3660938"/>
          <a:ext cx="84772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TRẮNG/ĐEN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123825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32</xdr:row>
      <xdr:rowOff>161925</xdr:rowOff>
    </xdr:from>
    <xdr:ext cx="1228725" cy="9715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2028825</xdr:colOff>
      <xdr:row>32</xdr:row>
      <xdr:rowOff>171450</xdr:rowOff>
    </xdr:from>
    <xdr:ext cx="1485900" cy="5048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2019300</xdr:colOff>
      <xdr:row>34</xdr:row>
      <xdr:rowOff>104775</xdr:rowOff>
    </xdr:from>
    <xdr:ext cx="1466850" cy="4953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34</xdr:row>
      <xdr:rowOff>142875</xdr:rowOff>
    </xdr:from>
    <xdr:ext cx="828675" cy="295275"/>
    <xdr:sp>
      <xdr:nvSpPr>
        <xdr:cNvPr id="35" name="Shape 35"/>
        <xdr:cNvSpPr txBox="1"/>
      </xdr:nvSpPr>
      <xdr:spPr>
        <a:xfrm>
          <a:off x="4936425" y="3637125"/>
          <a:ext cx="8191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0</xdr:col>
      <xdr:colOff>1485900</xdr:colOff>
      <xdr:row>36</xdr:row>
      <xdr:rowOff>85725</xdr:rowOff>
    </xdr:from>
    <xdr:ext cx="876300" cy="257175"/>
    <xdr:sp>
      <xdr:nvSpPr>
        <xdr:cNvPr id="36" name="Shape 36"/>
        <xdr:cNvSpPr txBox="1"/>
      </xdr:nvSpPr>
      <xdr:spPr>
        <a:xfrm>
          <a:off x="4912613" y="3656175"/>
          <a:ext cx="8667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34</xdr:row>
      <xdr:rowOff>200025</xdr:rowOff>
    </xdr:from>
    <xdr:ext cx="933450" cy="285750"/>
    <xdr:sp>
      <xdr:nvSpPr>
        <xdr:cNvPr id="37" name="Shape 37"/>
        <xdr:cNvSpPr txBox="1"/>
      </xdr:nvSpPr>
      <xdr:spPr>
        <a:xfrm>
          <a:off x="4884038" y="3641888"/>
          <a:ext cx="923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(W85)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0</xdr:row>
      <xdr:rowOff>104775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2409825</xdr:colOff>
      <xdr:row>32</xdr:row>
      <xdr:rowOff>152400</xdr:rowOff>
    </xdr:from>
    <xdr:ext cx="1514475" cy="5905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32</xdr:row>
      <xdr:rowOff>95250</xdr:rowOff>
    </xdr:from>
    <xdr:ext cx="1152525" cy="638175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1285875</xdr:colOff>
      <xdr:row>33</xdr:row>
      <xdr:rowOff>257175</xdr:rowOff>
    </xdr:from>
    <xdr:ext cx="1171575" cy="63817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34</xdr:row>
      <xdr:rowOff>114300</xdr:rowOff>
    </xdr:from>
    <xdr:ext cx="876300" cy="228600"/>
    <xdr:sp>
      <xdr:nvSpPr>
        <xdr:cNvPr id="38" name="Shape 38"/>
        <xdr:cNvSpPr txBox="1"/>
      </xdr:nvSpPr>
      <xdr:spPr>
        <a:xfrm>
          <a:off x="4912613" y="3670463"/>
          <a:ext cx="8667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1466850</xdr:colOff>
      <xdr:row>36</xdr:row>
      <xdr:rowOff>85725</xdr:rowOff>
    </xdr:from>
    <xdr:ext cx="933450" cy="238125"/>
    <xdr:sp>
      <xdr:nvSpPr>
        <xdr:cNvPr id="39" name="Shape 39"/>
        <xdr:cNvSpPr txBox="1"/>
      </xdr:nvSpPr>
      <xdr:spPr>
        <a:xfrm>
          <a:off x="4884038" y="3665700"/>
          <a:ext cx="9239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(W85)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34</xdr:row>
      <xdr:rowOff>257175</xdr:rowOff>
    </xdr:from>
    <xdr:ext cx="809625" cy="209550"/>
    <xdr:sp>
      <xdr:nvSpPr>
        <xdr:cNvPr id="40" name="Shape 40"/>
        <xdr:cNvSpPr txBox="1"/>
      </xdr:nvSpPr>
      <xdr:spPr>
        <a:xfrm>
          <a:off x="4945950" y="3679988"/>
          <a:ext cx="8001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Cam (M08)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114300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32</xdr:row>
      <xdr:rowOff>219075</xdr:rowOff>
    </xdr:from>
    <xdr:ext cx="1238250" cy="60007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1323975</xdr:colOff>
      <xdr:row>33</xdr:row>
      <xdr:rowOff>247650</xdr:rowOff>
    </xdr:from>
    <xdr:ext cx="1495425" cy="6572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2495550</xdr:colOff>
      <xdr:row>32</xdr:row>
      <xdr:rowOff>85725</xdr:rowOff>
    </xdr:from>
    <xdr:ext cx="1504950" cy="62865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34</xdr:row>
      <xdr:rowOff>133350</xdr:rowOff>
    </xdr:from>
    <xdr:ext cx="876300" cy="228600"/>
    <xdr:sp>
      <xdr:nvSpPr>
        <xdr:cNvPr id="41" name="Shape 41"/>
        <xdr:cNvSpPr txBox="1"/>
      </xdr:nvSpPr>
      <xdr:spPr>
        <a:xfrm>
          <a:off x="4912613" y="3670463"/>
          <a:ext cx="8667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1457325</xdr:colOff>
      <xdr:row>36</xdr:row>
      <xdr:rowOff>104775</xdr:rowOff>
    </xdr:from>
    <xdr:ext cx="933450" cy="238125"/>
    <xdr:sp>
      <xdr:nvSpPr>
        <xdr:cNvPr id="42" name="Shape 42"/>
        <xdr:cNvSpPr txBox="1"/>
      </xdr:nvSpPr>
      <xdr:spPr>
        <a:xfrm>
          <a:off x="4884038" y="3665700"/>
          <a:ext cx="9239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(W85)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35</xdr:row>
      <xdr:rowOff>0</xdr:rowOff>
    </xdr:from>
    <xdr:ext cx="809625" cy="200025"/>
    <xdr:sp>
      <xdr:nvSpPr>
        <xdr:cNvPr id="43" name="Shape 43"/>
        <xdr:cNvSpPr txBox="1"/>
      </xdr:nvSpPr>
      <xdr:spPr>
        <a:xfrm>
          <a:off x="4945950" y="3684750"/>
          <a:ext cx="8001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Cam (M08)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0</xdr:row>
      <xdr:rowOff>123825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32</xdr:row>
      <xdr:rowOff>238125</xdr:rowOff>
    </xdr:from>
    <xdr:ext cx="1238250" cy="60007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1314450</xdr:colOff>
      <xdr:row>33</xdr:row>
      <xdr:rowOff>266700</xdr:rowOff>
    </xdr:from>
    <xdr:ext cx="1162050" cy="6572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2486025</xdr:colOff>
      <xdr:row>32</xdr:row>
      <xdr:rowOff>104775</xdr:rowOff>
    </xdr:from>
    <xdr:ext cx="1504950" cy="62865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34</xdr:row>
      <xdr:rowOff>123825</xdr:rowOff>
    </xdr:from>
    <xdr:ext cx="800100" cy="257175"/>
    <xdr:sp>
      <xdr:nvSpPr>
        <xdr:cNvPr id="44" name="Shape 44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0</xdr:col>
      <xdr:colOff>1352550</xdr:colOff>
      <xdr:row>36</xdr:row>
      <xdr:rowOff>152400</xdr:rowOff>
    </xdr:from>
    <xdr:ext cx="1047750" cy="190500"/>
    <xdr:sp>
      <xdr:nvSpPr>
        <xdr:cNvPr id="45" name="Shape 45"/>
        <xdr:cNvSpPr txBox="1"/>
      </xdr:nvSpPr>
      <xdr:spPr>
        <a:xfrm>
          <a:off x="4826888" y="3689513"/>
          <a:ext cx="103822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(W85)</a:t>
          </a:r>
          <a:endParaRPr sz="1400"/>
        </a:p>
      </xdr:txBody>
    </xdr:sp>
    <xdr:clientData fLocksWithSheet="0"/>
  </xdr:oneCellAnchor>
  <xdr:oneCellAnchor>
    <xdr:from>
      <xdr:col>0</xdr:col>
      <xdr:colOff>295275</xdr:colOff>
      <xdr:row>34</xdr:row>
      <xdr:rowOff>28575</xdr:rowOff>
    </xdr:from>
    <xdr:ext cx="1047750" cy="190500"/>
    <xdr:sp>
      <xdr:nvSpPr>
        <xdr:cNvPr id="46" name="Shape 46"/>
        <xdr:cNvSpPr txBox="1"/>
      </xdr:nvSpPr>
      <xdr:spPr>
        <a:xfrm>
          <a:off x="4826888" y="3689513"/>
          <a:ext cx="103822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BẠC (C17)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76200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32</xdr:row>
      <xdr:rowOff>152400</xdr:rowOff>
    </xdr:from>
    <xdr:ext cx="1285875" cy="44767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1228725</xdr:colOff>
      <xdr:row>34</xdr:row>
      <xdr:rowOff>200025</xdr:rowOff>
    </xdr:from>
    <xdr:ext cx="1238250" cy="466725"/>
    <xdr:pic>
      <xdr:nvPicPr>
        <xdr:cNvPr id="0" name="image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2352675</xdr:colOff>
      <xdr:row>32</xdr:row>
      <xdr:rowOff>257175</xdr:rowOff>
    </xdr:from>
    <xdr:ext cx="1619250" cy="46672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2486025</xdr:colOff>
      <xdr:row>33</xdr:row>
      <xdr:rowOff>257175</xdr:rowOff>
    </xdr:from>
    <xdr:ext cx="1123950" cy="257175"/>
    <xdr:sp>
      <xdr:nvSpPr>
        <xdr:cNvPr id="47" name="Shape 47"/>
        <xdr:cNvSpPr txBox="1"/>
      </xdr:nvSpPr>
      <xdr:spPr>
        <a:xfrm>
          <a:off x="4788788" y="3656175"/>
          <a:ext cx="111442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0</xdr:col>
      <xdr:colOff>2295525</xdr:colOff>
      <xdr:row>36</xdr:row>
      <xdr:rowOff>133350</xdr:rowOff>
    </xdr:from>
    <xdr:ext cx="1371600" cy="190500"/>
    <xdr:sp>
      <xdr:nvSpPr>
        <xdr:cNvPr id="48" name="Shape 48"/>
        <xdr:cNvSpPr txBox="1"/>
      </xdr:nvSpPr>
      <xdr:spPr>
        <a:xfrm>
          <a:off x="4664963" y="3689513"/>
          <a:ext cx="136207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(W85)</a:t>
          </a:r>
          <a:endParaRPr sz="1400"/>
        </a:p>
      </xdr:txBody>
    </xdr:sp>
    <xdr:clientData fLocksWithSheet="0"/>
  </xdr:oneCellAnchor>
  <xdr:oneCellAnchor>
    <xdr:from>
      <xdr:col>0</xdr:col>
      <xdr:colOff>323850</xdr:colOff>
      <xdr:row>33</xdr:row>
      <xdr:rowOff>209550</xdr:rowOff>
    </xdr:from>
    <xdr:ext cx="790575" cy="266700"/>
    <xdr:sp>
      <xdr:nvSpPr>
        <xdr:cNvPr id="49" name="Shape 49"/>
        <xdr:cNvSpPr txBox="1"/>
      </xdr:nvSpPr>
      <xdr:spPr>
        <a:xfrm>
          <a:off x="4955475" y="3651413"/>
          <a:ext cx="7810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(P19)</a:t>
          </a:r>
          <a:endParaRPr sz="1400"/>
        </a:p>
      </xdr:txBody>
    </xdr:sp>
    <xdr:clientData fLocksWithSheet="0"/>
  </xdr:oneCellAnchor>
  <xdr:oneCellAnchor>
    <xdr:from>
      <xdr:col>0</xdr:col>
      <xdr:colOff>180975</xdr:colOff>
      <xdr:row>36</xdr:row>
      <xdr:rowOff>114300</xdr:rowOff>
    </xdr:from>
    <xdr:ext cx="1047750" cy="190500"/>
    <xdr:sp>
      <xdr:nvSpPr>
        <xdr:cNvPr id="50" name="Shape 50"/>
        <xdr:cNvSpPr txBox="1"/>
      </xdr:nvSpPr>
      <xdr:spPr>
        <a:xfrm>
          <a:off x="4826888" y="3689513"/>
          <a:ext cx="103822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BẠC (C17)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104775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32</xdr:row>
      <xdr:rowOff>76200</xdr:rowOff>
    </xdr:from>
    <xdr:ext cx="1143000" cy="428625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34</xdr:row>
      <xdr:rowOff>200025</xdr:rowOff>
    </xdr:from>
    <xdr:ext cx="1133475" cy="3905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2200275</xdr:colOff>
      <xdr:row>32</xdr:row>
      <xdr:rowOff>76200</xdr:rowOff>
    </xdr:from>
    <xdr:ext cx="1562100" cy="45720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2295525</xdr:colOff>
      <xdr:row>34</xdr:row>
      <xdr:rowOff>238125</xdr:rowOff>
    </xdr:from>
    <xdr:ext cx="1362075" cy="3810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2447925</xdr:colOff>
      <xdr:row>33</xdr:row>
      <xdr:rowOff>247650</xdr:rowOff>
    </xdr:from>
    <xdr:ext cx="1123950" cy="257175"/>
    <xdr:sp>
      <xdr:nvSpPr>
        <xdr:cNvPr id="51" name="Shape 51"/>
        <xdr:cNvSpPr txBox="1"/>
      </xdr:nvSpPr>
      <xdr:spPr>
        <a:xfrm>
          <a:off x="4788788" y="3656175"/>
          <a:ext cx="111442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0</xdr:col>
      <xdr:colOff>2257425</xdr:colOff>
      <xdr:row>36</xdr:row>
      <xdr:rowOff>123825</xdr:rowOff>
    </xdr:from>
    <xdr:ext cx="1371600" cy="190500"/>
    <xdr:sp>
      <xdr:nvSpPr>
        <xdr:cNvPr id="52" name="Shape 52"/>
        <xdr:cNvSpPr txBox="1"/>
      </xdr:nvSpPr>
      <xdr:spPr>
        <a:xfrm>
          <a:off x="4664963" y="3689513"/>
          <a:ext cx="136207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(W85)</a:t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33</xdr:row>
      <xdr:rowOff>200025</xdr:rowOff>
    </xdr:from>
    <xdr:ext cx="790575" cy="266700"/>
    <xdr:sp>
      <xdr:nvSpPr>
        <xdr:cNvPr id="53" name="Shape 53"/>
        <xdr:cNvSpPr txBox="1"/>
      </xdr:nvSpPr>
      <xdr:spPr>
        <a:xfrm>
          <a:off x="4955475" y="3651413"/>
          <a:ext cx="7810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(P19)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36</xdr:row>
      <xdr:rowOff>95250</xdr:rowOff>
    </xdr:from>
    <xdr:ext cx="1047750" cy="190500"/>
    <xdr:sp>
      <xdr:nvSpPr>
        <xdr:cNvPr id="54" name="Shape 54"/>
        <xdr:cNvSpPr txBox="1"/>
      </xdr:nvSpPr>
      <xdr:spPr>
        <a:xfrm>
          <a:off x="4826888" y="3689513"/>
          <a:ext cx="103822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BẠC (C17)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66675</xdr:rowOff>
    </xdr:from>
    <xdr:ext cx="1171575" cy="9144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32</xdr:row>
      <xdr:rowOff>66675</xdr:rowOff>
    </xdr:from>
    <xdr:ext cx="1143000" cy="428625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34</xdr:row>
      <xdr:rowOff>190500</xdr:rowOff>
    </xdr:from>
    <xdr:ext cx="1133475" cy="3905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2162175</xdr:colOff>
      <xdr:row>32</xdr:row>
      <xdr:rowOff>66675</xdr:rowOff>
    </xdr:from>
    <xdr:ext cx="1562100" cy="45720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2257425</xdr:colOff>
      <xdr:row>34</xdr:row>
      <xdr:rowOff>228600</xdr:rowOff>
    </xdr:from>
    <xdr:ext cx="1362075" cy="3810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34</xdr:row>
      <xdr:rowOff>171450</xdr:rowOff>
    </xdr:from>
    <xdr:ext cx="771525" cy="209550"/>
    <xdr:sp>
      <xdr:nvSpPr>
        <xdr:cNvPr id="55" name="Shape 55"/>
        <xdr:cNvSpPr txBox="1"/>
      </xdr:nvSpPr>
      <xdr:spPr>
        <a:xfrm>
          <a:off x="4965000" y="3679988"/>
          <a:ext cx="7620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1219200</xdr:colOff>
      <xdr:row>36</xdr:row>
      <xdr:rowOff>180975</xdr:rowOff>
    </xdr:from>
    <xdr:ext cx="1609725" cy="219075"/>
    <xdr:sp>
      <xdr:nvSpPr>
        <xdr:cNvPr id="56" name="Shape 56"/>
        <xdr:cNvSpPr txBox="1"/>
      </xdr:nvSpPr>
      <xdr:spPr>
        <a:xfrm>
          <a:off x="4545900" y="3675225"/>
          <a:ext cx="16002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TRẮNG/ĐEN (X8W)</a:t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34</xdr:row>
      <xdr:rowOff>28575</xdr:rowOff>
    </xdr:from>
    <xdr:ext cx="962025" cy="228600"/>
    <xdr:sp>
      <xdr:nvSpPr>
        <xdr:cNvPr id="57" name="Shape 57"/>
        <xdr:cNvSpPr txBox="1"/>
      </xdr:nvSpPr>
      <xdr:spPr>
        <a:xfrm>
          <a:off x="4869750" y="3670463"/>
          <a:ext cx="9525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ĐỎ/ĐEN (X2P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123825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1123950</xdr:colOff>
      <xdr:row>34</xdr:row>
      <xdr:rowOff>142875</xdr:rowOff>
    </xdr:from>
    <xdr:ext cx="1295400" cy="56197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2257425</xdr:colOff>
      <xdr:row>32</xdr:row>
      <xdr:rowOff>161925</xdr:rowOff>
    </xdr:from>
    <xdr:ext cx="1752600" cy="6096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32</xdr:row>
      <xdr:rowOff>66675</xdr:rowOff>
    </xdr:from>
    <xdr:ext cx="1295400" cy="609600"/>
    <xdr:pic>
      <xdr:nvPicPr>
        <xdr:cNvPr id="0" name="image2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34</xdr:row>
      <xdr:rowOff>152400</xdr:rowOff>
    </xdr:from>
    <xdr:ext cx="771525" cy="209550"/>
    <xdr:sp>
      <xdr:nvSpPr>
        <xdr:cNvPr id="58" name="Shape 58"/>
        <xdr:cNvSpPr txBox="1"/>
      </xdr:nvSpPr>
      <xdr:spPr>
        <a:xfrm>
          <a:off x="4965000" y="3679988"/>
          <a:ext cx="7620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1209675</xdr:colOff>
      <xdr:row>36</xdr:row>
      <xdr:rowOff>161925</xdr:rowOff>
    </xdr:from>
    <xdr:ext cx="1285875" cy="219075"/>
    <xdr:sp>
      <xdr:nvSpPr>
        <xdr:cNvPr id="59" name="Shape 59"/>
        <xdr:cNvSpPr txBox="1"/>
      </xdr:nvSpPr>
      <xdr:spPr>
        <a:xfrm>
          <a:off x="4707825" y="3675225"/>
          <a:ext cx="1276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TRẮNG/ĐEN (X8W)</a:t>
          </a:r>
          <a:endParaRPr sz="1400"/>
        </a:p>
      </xdr:txBody>
    </xdr:sp>
    <xdr:clientData fLocksWithSheet="0"/>
  </xdr:oneCellAnchor>
  <xdr:oneCellAnchor>
    <xdr:from>
      <xdr:col>0</xdr:col>
      <xdr:colOff>266700</xdr:colOff>
      <xdr:row>34</xdr:row>
      <xdr:rowOff>9525</xdr:rowOff>
    </xdr:from>
    <xdr:ext cx="962025" cy="228600"/>
    <xdr:sp>
      <xdr:nvSpPr>
        <xdr:cNvPr id="60" name="Shape 60"/>
        <xdr:cNvSpPr txBox="1"/>
      </xdr:nvSpPr>
      <xdr:spPr>
        <a:xfrm>
          <a:off x="4869750" y="3670463"/>
          <a:ext cx="9525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ĐỎ/ĐEN (X2P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123825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1114425</xdr:colOff>
      <xdr:row>34</xdr:row>
      <xdr:rowOff>123825</xdr:rowOff>
    </xdr:from>
    <xdr:ext cx="1295400" cy="56197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2247900</xdr:colOff>
      <xdr:row>32</xdr:row>
      <xdr:rowOff>142875</xdr:rowOff>
    </xdr:from>
    <xdr:ext cx="1752600" cy="6096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32</xdr:row>
      <xdr:rowOff>47625</xdr:rowOff>
    </xdr:from>
    <xdr:ext cx="1295400" cy="609600"/>
    <xdr:pic>
      <xdr:nvPicPr>
        <xdr:cNvPr id="0" name="image2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142875</xdr:rowOff>
    </xdr:from>
    <xdr:ext cx="847725" cy="247650"/>
    <xdr:sp>
      <xdr:nvSpPr>
        <xdr:cNvPr id="61" name="Shape 61"/>
        <xdr:cNvSpPr txBox="1"/>
      </xdr:nvSpPr>
      <xdr:spPr>
        <a:xfrm>
          <a:off x="4926900" y="3660938"/>
          <a:ext cx="8382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257175</xdr:colOff>
      <xdr:row>36</xdr:row>
      <xdr:rowOff>114300</xdr:rowOff>
    </xdr:from>
    <xdr:ext cx="1000125" cy="238125"/>
    <xdr:sp>
      <xdr:nvSpPr>
        <xdr:cNvPr id="62" name="Shape 62"/>
        <xdr:cNvSpPr txBox="1"/>
      </xdr:nvSpPr>
      <xdr:spPr>
        <a:xfrm>
          <a:off x="4850700" y="3665700"/>
          <a:ext cx="990600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(W13)</a:t>
          </a:r>
          <a:endParaRPr sz="1400"/>
        </a:p>
      </xdr:txBody>
    </xdr:sp>
    <xdr:clientData fLocksWithSheet="0"/>
  </xdr:oneCellAnchor>
  <xdr:oneCellAnchor>
    <xdr:from>
      <xdr:col>0</xdr:col>
      <xdr:colOff>257175</xdr:colOff>
      <xdr:row>33</xdr:row>
      <xdr:rowOff>200025</xdr:rowOff>
    </xdr:from>
    <xdr:ext cx="857250" cy="228600"/>
    <xdr:sp>
      <xdr:nvSpPr>
        <xdr:cNvPr id="63" name="Shape 63"/>
        <xdr:cNvSpPr txBox="1"/>
      </xdr:nvSpPr>
      <xdr:spPr>
        <a:xfrm>
          <a:off x="4917375" y="3670463"/>
          <a:ext cx="8572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(P26)</a:t>
          </a:r>
          <a:endParaRPr sz="1400"/>
        </a:p>
      </xdr:txBody>
    </xdr:sp>
    <xdr:clientData fLocksWithSheet="0"/>
  </xdr:oneCellAnchor>
  <xdr:oneCellAnchor>
    <xdr:from>
      <xdr:col>0</xdr:col>
      <xdr:colOff>1638300</xdr:colOff>
      <xdr:row>35</xdr:row>
      <xdr:rowOff>28575</xdr:rowOff>
    </xdr:from>
    <xdr:ext cx="781050" cy="285750"/>
    <xdr:sp>
      <xdr:nvSpPr>
        <xdr:cNvPr id="64" name="Shape 64"/>
        <xdr:cNvSpPr txBox="1"/>
      </xdr:nvSpPr>
      <xdr:spPr>
        <a:xfrm>
          <a:off x="4960238" y="3641888"/>
          <a:ext cx="7715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NÂU (C17)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36</xdr:row>
      <xdr:rowOff>152400</xdr:rowOff>
    </xdr:from>
    <xdr:ext cx="828675" cy="180975"/>
    <xdr:sp>
      <xdr:nvSpPr>
        <xdr:cNvPr id="65" name="Shape 65"/>
        <xdr:cNvSpPr txBox="1"/>
      </xdr:nvSpPr>
      <xdr:spPr>
        <a:xfrm>
          <a:off x="4936425" y="3694275"/>
          <a:ext cx="819150" cy="171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123825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32</xdr:row>
      <xdr:rowOff>47625</xdr:rowOff>
    </xdr:from>
    <xdr:ext cx="1285875" cy="48577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2362200</xdr:colOff>
      <xdr:row>32</xdr:row>
      <xdr:rowOff>47625</xdr:rowOff>
    </xdr:from>
    <xdr:ext cx="1676400" cy="43815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34</xdr:row>
      <xdr:rowOff>247650</xdr:rowOff>
    </xdr:from>
    <xdr:ext cx="1238250" cy="41910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1266825</xdr:colOff>
      <xdr:row>33</xdr:row>
      <xdr:rowOff>180975</xdr:rowOff>
    </xdr:from>
    <xdr:ext cx="1600200" cy="466725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2495550</xdr:colOff>
      <xdr:row>34</xdr:row>
      <xdr:rowOff>266700</xdr:rowOff>
    </xdr:from>
    <xdr:ext cx="1571625" cy="476250"/>
    <xdr:pic>
      <xdr:nvPicPr>
        <xdr:cNvPr id="0" name="image3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33</xdr:row>
      <xdr:rowOff>152400</xdr:rowOff>
    </xdr:from>
    <xdr:ext cx="847725" cy="247650"/>
    <xdr:sp>
      <xdr:nvSpPr>
        <xdr:cNvPr id="66" name="Shape 66"/>
        <xdr:cNvSpPr txBox="1"/>
      </xdr:nvSpPr>
      <xdr:spPr>
        <a:xfrm>
          <a:off x="4926900" y="3660938"/>
          <a:ext cx="8382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ĐEN (X37)</a:t>
          </a:r>
          <a:endParaRPr sz="1400"/>
        </a:p>
      </xdr:txBody>
    </xdr:sp>
    <xdr:clientData fLocksWithSheet="0"/>
  </xdr:oneCellAnchor>
  <xdr:oneCellAnchor>
    <xdr:from>
      <xdr:col>0</xdr:col>
      <xdr:colOff>266700</xdr:colOff>
      <xdr:row>36</xdr:row>
      <xdr:rowOff>133350</xdr:rowOff>
    </xdr:from>
    <xdr:ext cx="1000125" cy="247650"/>
    <xdr:sp>
      <xdr:nvSpPr>
        <xdr:cNvPr id="67" name="Shape 67"/>
        <xdr:cNvSpPr txBox="1"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TRẮNG (W13)</a:t>
          </a:r>
          <a:endParaRPr sz="1400"/>
        </a:p>
      </xdr:txBody>
    </xdr:sp>
    <xdr:clientData fLocksWithSheet="0"/>
  </xdr:oneCellAnchor>
  <xdr:oneCellAnchor>
    <xdr:from>
      <xdr:col>0</xdr:col>
      <xdr:colOff>266700</xdr:colOff>
      <xdr:row>33</xdr:row>
      <xdr:rowOff>209550</xdr:rowOff>
    </xdr:from>
    <xdr:ext cx="857250" cy="228600"/>
    <xdr:sp>
      <xdr:nvSpPr>
        <xdr:cNvPr id="68" name="Shape 68"/>
        <xdr:cNvSpPr txBox="1"/>
      </xdr:nvSpPr>
      <xdr:spPr>
        <a:xfrm>
          <a:off x="4917375" y="3670463"/>
          <a:ext cx="8572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ĐỎ (P26)</a:t>
          </a:r>
          <a:endParaRPr sz="1400"/>
        </a:p>
      </xdr:txBody>
    </xdr:sp>
    <xdr:clientData fLocksWithSheet="0"/>
  </xdr:oneCellAnchor>
  <xdr:oneCellAnchor>
    <xdr:from>
      <xdr:col>0</xdr:col>
      <xdr:colOff>1647825</xdr:colOff>
      <xdr:row>35</xdr:row>
      <xdr:rowOff>38100</xdr:rowOff>
    </xdr:from>
    <xdr:ext cx="781050" cy="285750"/>
    <xdr:sp>
      <xdr:nvSpPr>
        <xdr:cNvPr id="69" name="Shape 69"/>
        <xdr:cNvSpPr txBox="1"/>
      </xdr:nvSpPr>
      <xdr:spPr>
        <a:xfrm>
          <a:off x="4960238" y="3641888"/>
          <a:ext cx="7715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NÂU (C17)</a:t>
          </a:r>
          <a:endParaRPr sz="1400"/>
        </a:p>
      </xdr:txBody>
    </xdr:sp>
    <xdr:clientData fLocksWithSheet="0"/>
  </xdr:oneCellAnchor>
  <xdr:oneCellAnchor>
    <xdr:from>
      <xdr:col>1</xdr:col>
      <xdr:colOff>361950</xdr:colOff>
      <xdr:row>36</xdr:row>
      <xdr:rowOff>161925</xdr:rowOff>
    </xdr:from>
    <xdr:ext cx="828675" cy="180975"/>
    <xdr:sp>
      <xdr:nvSpPr>
        <xdr:cNvPr id="70" name="Shape 70"/>
        <xdr:cNvSpPr txBox="1"/>
      </xdr:nvSpPr>
      <xdr:spPr>
        <a:xfrm>
          <a:off x="4936425" y="3694275"/>
          <a:ext cx="819150" cy="171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XÁM (U28)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2</xdr:row>
      <xdr:rowOff>19050</xdr:rowOff>
    </xdr:from>
    <xdr:ext cx="1276350" cy="504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95250</xdr:rowOff>
    </xdr:from>
    <xdr:ext cx="1171575" cy="923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32</xdr:row>
      <xdr:rowOff>57150</xdr:rowOff>
    </xdr:from>
    <xdr:ext cx="1285875" cy="48577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2371725</xdr:colOff>
      <xdr:row>32</xdr:row>
      <xdr:rowOff>57150</xdr:rowOff>
    </xdr:from>
    <xdr:ext cx="1676400" cy="43815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34</xdr:row>
      <xdr:rowOff>257175</xdr:rowOff>
    </xdr:from>
    <xdr:ext cx="1238250" cy="41910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1276350</xdr:colOff>
      <xdr:row>33</xdr:row>
      <xdr:rowOff>190500</xdr:rowOff>
    </xdr:from>
    <xdr:ext cx="1600200" cy="466725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276225</xdr:rowOff>
    </xdr:from>
    <xdr:ext cx="1238250" cy="476250"/>
    <xdr:pic>
      <xdr:nvPicPr>
        <xdr:cNvPr id="0" name="image3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8220075" cy="974407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8116550" cy="9610725"/>
    <xdr:pic>
      <xdr:nvPicPr>
        <xdr:cNvPr id="0" name="image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5</v>
      </c>
    </row>
    <row r="8" ht="21.75" customHeight="1">
      <c r="A8" s="3" t="s">
        <v>3</v>
      </c>
      <c r="B8" s="5" t="s">
        <v>9</v>
      </c>
      <c r="D8" s="7" t="s">
        <v>7</v>
      </c>
      <c r="F8" s="8" t="s">
        <v>12</v>
      </c>
    </row>
    <row r="9" ht="21.75" customHeight="1">
      <c r="A9" s="3" t="s">
        <v>11</v>
      </c>
      <c r="B9" s="10">
        <v>5.68E8</v>
      </c>
      <c r="D9" s="3" t="s">
        <v>13</v>
      </c>
      <c r="E9" s="11" t="s">
        <v>15</v>
      </c>
      <c r="F9" s="3" t="s">
        <v>17</v>
      </c>
      <c r="G9" s="12" t="s">
        <v>21</v>
      </c>
    </row>
    <row r="10" ht="21.0" customHeight="1">
      <c r="A10" s="3" t="s">
        <v>20</v>
      </c>
      <c r="B10" s="15">
        <v>7.0E7</v>
      </c>
      <c r="D10" s="14" t="s">
        <v>22</v>
      </c>
    </row>
    <row r="11" ht="21.0" customHeight="1">
      <c r="A11" s="3" t="s">
        <v>23</v>
      </c>
      <c r="B11" s="16">
        <f>B9-B10</f>
        <v>498000000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5.6E7</v>
      </c>
      <c r="D13" s="26" t="s">
        <v>32</v>
      </c>
      <c r="E13" s="19"/>
      <c r="F13" s="28" t="s">
        <v>33</v>
      </c>
      <c r="G13" s="30"/>
    </row>
    <row r="14" ht="21.75" customHeight="1">
      <c r="A14" s="24" t="s">
        <v>34</v>
      </c>
      <c r="B14" s="25">
        <v>1.4E7</v>
      </c>
      <c r="D14" s="26" t="s">
        <v>35</v>
      </c>
      <c r="E14" s="19"/>
      <c r="F14" s="28" t="s">
        <v>36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40</v>
      </c>
      <c r="G15" s="30"/>
      <c r="I15" s="34"/>
      <c r="J15" s="34"/>
    </row>
    <row r="16" ht="21.75" customHeight="1">
      <c r="A16" s="24" t="s">
        <v>42</v>
      </c>
      <c r="B16" s="25">
        <v>1203000.0</v>
      </c>
      <c r="D16" s="26" t="s">
        <v>43</v>
      </c>
      <c r="E16" s="19"/>
      <c r="F16" s="28" t="s">
        <v>39</v>
      </c>
      <c r="G16" s="30"/>
      <c r="I16" s="33"/>
      <c r="J16" s="33"/>
    </row>
    <row r="17" ht="21.75" customHeight="1">
      <c r="A17" s="24" t="s">
        <v>45</v>
      </c>
      <c r="B17" s="25">
        <v>2160000.0</v>
      </c>
      <c r="D17" s="26" t="s">
        <v>47</v>
      </c>
      <c r="E17" s="19"/>
      <c r="F17" s="28" t="s">
        <v>48</v>
      </c>
      <c r="G17" s="30"/>
      <c r="I17" s="33"/>
      <c r="J17" s="33"/>
    </row>
    <row r="18" ht="21.75" hidden="1" customHeight="1">
      <c r="A18" s="24" t="s">
        <v>50</v>
      </c>
      <c r="B18" s="38"/>
      <c r="D18" s="39" t="s">
        <v>52</v>
      </c>
      <c r="E18" s="40"/>
      <c r="F18" s="52"/>
      <c r="G18" s="43"/>
    </row>
    <row r="19" ht="21.75" hidden="1" customHeight="1">
      <c r="A19" s="24" t="s">
        <v>56</v>
      </c>
      <c r="B19" s="37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3000000.0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76503000</v>
      </c>
      <c r="D21" s="65" t="s">
        <v>63</v>
      </c>
      <c r="E21" s="19"/>
      <c r="F21" s="68" t="s">
        <v>58</v>
      </c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574503000</v>
      </c>
      <c r="C23" s="33"/>
      <c r="D23" s="70" t="s">
        <v>66</v>
      </c>
      <c r="E23" s="40"/>
      <c r="F23" s="71"/>
      <c r="G23" s="43"/>
    </row>
    <row r="24" ht="12.75" customHeight="1">
      <c r="A24" s="72"/>
      <c r="B24" s="69"/>
      <c r="C24" s="33"/>
      <c r="D24" s="14"/>
      <c r="E24" s="14"/>
      <c r="F24" s="80"/>
      <c r="G24" s="80"/>
    </row>
    <row r="25" ht="6.0" customHeight="1">
      <c r="A25" s="72"/>
      <c r="B25" s="69"/>
      <c r="C25" s="33"/>
      <c r="D25" s="33"/>
      <c r="E25" s="33"/>
      <c r="F25" s="33"/>
      <c r="G25" s="33"/>
    </row>
    <row r="26" ht="21.75" customHeight="1">
      <c r="A26" s="73" t="s">
        <v>67</v>
      </c>
      <c r="B26" s="23"/>
      <c r="D26" s="73" t="s">
        <v>68</v>
      </c>
      <c r="E26" s="22"/>
      <c r="F26" s="22"/>
      <c r="G26" s="23"/>
    </row>
    <row r="27" ht="21.75" customHeight="1">
      <c r="A27" s="74" t="s">
        <v>69</v>
      </c>
      <c r="B27" s="75">
        <v>2.0E7</v>
      </c>
      <c r="D27" s="76" t="s">
        <v>70</v>
      </c>
      <c r="E27" s="19"/>
      <c r="F27" s="77">
        <v>2.0E7</v>
      </c>
      <c r="G27" s="30"/>
    </row>
    <row r="28" ht="21.75" customHeight="1">
      <c r="A28" s="79" t="s">
        <v>72</v>
      </c>
      <c r="B28" s="81" t="str">
        <f>F23</f>
        <v/>
      </c>
      <c r="D28" s="76" t="s">
        <v>73</v>
      </c>
      <c r="E28" s="19"/>
      <c r="F28" s="77">
        <v>3.2E8</v>
      </c>
      <c r="G28" s="30"/>
    </row>
    <row r="29" ht="16.5" customHeight="1">
      <c r="A29" s="82" t="s">
        <v>74</v>
      </c>
      <c r="B29" s="84">
        <f>B23-B27+B28</f>
        <v>554503000</v>
      </c>
      <c r="D29" s="78"/>
      <c r="E29" s="19"/>
      <c r="F29" s="85"/>
      <c r="G29" s="30"/>
    </row>
    <row r="30" ht="16.5" customHeight="1">
      <c r="A30" s="86"/>
      <c r="B30" s="88"/>
      <c r="D30" s="90" t="s">
        <v>74</v>
      </c>
      <c r="E30" s="40"/>
      <c r="F30" s="91">
        <f>B23-F27-F28+F29</f>
        <v>234503000</v>
      </c>
      <c r="G30" s="43"/>
    </row>
    <row r="31" ht="9.75" customHeight="1"/>
    <row r="32" ht="4.5" customHeight="1"/>
    <row r="33" ht="15.75" customHeight="1">
      <c r="A33" s="18" t="s">
        <v>78</v>
      </c>
      <c r="B33" s="19"/>
      <c r="D33" s="18" t="s">
        <v>79</v>
      </c>
      <c r="E33" s="93"/>
      <c r="F33" s="93"/>
      <c r="G33" s="19"/>
    </row>
    <row r="34" ht="24.0" customHeight="1">
      <c r="A34" s="94"/>
      <c r="B34" s="64"/>
      <c r="D34" s="95" t="s">
        <v>80</v>
      </c>
      <c r="E34" s="96" t="s">
        <v>92</v>
      </c>
      <c r="F34" s="96">
        <v>60.0</v>
      </c>
      <c r="G34" s="98">
        <f>F28/F34</f>
        <v>5333333.333</v>
      </c>
    </row>
    <row r="35" ht="22.5" customHeight="1">
      <c r="A35" s="99"/>
      <c r="B35" s="100"/>
      <c r="D35" s="95" t="s">
        <v>83</v>
      </c>
      <c r="E35" s="101">
        <v>0.078</v>
      </c>
      <c r="F35" s="102">
        <f>E35/12</f>
        <v>0.0065</v>
      </c>
      <c r="G35" s="98">
        <f>F35*F28</f>
        <v>2080000</v>
      </c>
    </row>
    <row r="36" ht="22.5" customHeight="1">
      <c r="A36" s="99"/>
      <c r="B36" s="100"/>
      <c r="D36" s="103" t="s">
        <v>85</v>
      </c>
      <c r="E36" s="93"/>
      <c r="F36" s="19"/>
      <c r="G36" s="104">
        <f>G34+G35</f>
        <v>7413333.333</v>
      </c>
    </row>
    <row r="37" ht="15.75" customHeight="1">
      <c r="A37" s="99"/>
      <c r="B37" s="100"/>
      <c r="D37" s="112" t="s">
        <v>86</v>
      </c>
      <c r="E37" s="106"/>
      <c r="F37" s="106"/>
      <c r="G37" s="64"/>
    </row>
    <row r="38" ht="29.25" customHeight="1">
      <c r="A38" s="107"/>
      <c r="B38" s="108"/>
      <c r="D38" s="107"/>
      <c r="E38" s="109"/>
      <c r="F38" s="109"/>
      <c r="G38" s="108"/>
    </row>
    <row r="39" ht="20.25" customHeight="1">
      <c r="A39" s="17" t="s">
        <v>93</v>
      </c>
    </row>
    <row r="40" ht="17.25" customHeight="1">
      <c r="A40" s="97"/>
      <c r="B40" s="97"/>
      <c r="D40" s="113"/>
      <c r="E40" s="113"/>
      <c r="F40" s="113"/>
      <c r="G40" s="113"/>
    </row>
    <row r="41" ht="15.75" customHeight="1">
      <c r="A41" s="110" t="s">
        <v>88</v>
      </c>
      <c r="F41" s="110" t="s">
        <v>90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6:B26"/>
    <mergeCell ref="D26:G26"/>
    <mergeCell ref="D27:E27"/>
    <mergeCell ref="F27:G27"/>
    <mergeCell ref="D28:E28"/>
    <mergeCell ref="F28:G28"/>
    <mergeCell ref="A33:B33"/>
    <mergeCell ref="A34:B38"/>
    <mergeCell ref="A41:B41"/>
    <mergeCell ref="D36:F36"/>
    <mergeCell ref="D37:G38"/>
    <mergeCell ref="A39:G39"/>
    <mergeCell ref="F41:G41"/>
    <mergeCell ref="A29:A30"/>
    <mergeCell ref="B29:B30"/>
    <mergeCell ref="D29:E29"/>
    <mergeCell ref="F29:G29"/>
    <mergeCell ref="D30:E30"/>
    <mergeCell ref="F30:G30"/>
    <mergeCell ref="D33:G33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4">
      <formula1>'Dữ liệu nguồn'!$A$5:$A$12</formula1>
    </dataValidation>
    <dataValidation type="list" allowBlank="1" showErrorMessage="1" sqref="F34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3" width="16.67"/>
    <col customWidth="1" min="4" max="4" width="2.11"/>
    <col customWidth="1" min="5" max="5" width="11.89"/>
    <col customWidth="1" min="6" max="6" width="15.11"/>
    <col customWidth="1" min="7" max="7" width="11.0"/>
    <col customWidth="1" min="8" max="8" width="17.22"/>
    <col customWidth="1" min="9" max="27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2" t="s">
        <v>1</v>
      </c>
    </row>
    <row r="7" ht="21.75" customHeight="1">
      <c r="A7" s="2" t="s">
        <v>2</v>
      </c>
    </row>
    <row r="8" ht="21.75" customHeight="1">
      <c r="A8" s="3" t="s">
        <v>3</v>
      </c>
      <c r="B8" s="5" t="s">
        <v>6</v>
      </c>
      <c r="C8" s="6"/>
      <c r="E8" s="7" t="s">
        <v>7</v>
      </c>
      <c r="G8" s="8" t="s">
        <v>10</v>
      </c>
    </row>
    <row r="9" ht="21.75" customHeight="1">
      <c r="A9" s="3" t="s">
        <v>11</v>
      </c>
      <c r="B9" s="9">
        <v>5.98E8</v>
      </c>
      <c r="C9" s="9"/>
      <c r="E9" s="3" t="s">
        <v>13</v>
      </c>
      <c r="F9" s="11" t="s">
        <v>15</v>
      </c>
      <c r="G9" s="3" t="s">
        <v>17</v>
      </c>
      <c r="H9" s="12" t="s">
        <v>18</v>
      </c>
    </row>
    <row r="10" ht="21.0" customHeight="1">
      <c r="A10" s="3" t="s">
        <v>20</v>
      </c>
      <c r="B10" s="13">
        <v>1.02E8</v>
      </c>
      <c r="C10" s="13"/>
      <c r="E10" s="14" t="s">
        <v>22</v>
      </c>
    </row>
    <row r="11" ht="21.0" customHeight="1">
      <c r="A11" s="3" t="s">
        <v>23</v>
      </c>
      <c r="B11" s="16">
        <f>B9-B10</f>
        <v>496000000</v>
      </c>
      <c r="C11" s="16"/>
      <c r="E11" s="17" t="s">
        <v>27</v>
      </c>
    </row>
    <row r="12" ht="15.75" customHeight="1">
      <c r="A12" s="18" t="s">
        <v>29</v>
      </c>
      <c r="B12" s="19"/>
      <c r="C12" s="20"/>
      <c r="E12" s="21" t="s">
        <v>30</v>
      </c>
      <c r="F12" s="22"/>
      <c r="G12" s="22"/>
      <c r="H12" s="23"/>
    </row>
    <row r="13" ht="21.75" customHeight="1">
      <c r="A13" s="24" t="s">
        <v>31</v>
      </c>
      <c r="B13" s="29">
        <f>0.1*B9</f>
        <v>59800000</v>
      </c>
      <c r="C13" s="16"/>
      <c r="E13" s="26" t="s">
        <v>32</v>
      </c>
      <c r="F13" s="19"/>
      <c r="G13" s="28" t="s">
        <v>33</v>
      </c>
      <c r="H13" s="30"/>
    </row>
    <row r="14" ht="21.75" customHeight="1">
      <c r="A14" s="24" t="s">
        <v>34</v>
      </c>
      <c r="B14" s="25">
        <v>1.4E7</v>
      </c>
      <c r="C14" s="15"/>
      <c r="E14" s="26" t="s">
        <v>35</v>
      </c>
      <c r="F14" s="19"/>
      <c r="G14" s="28" t="s">
        <v>36</v>
      </c>
      <c r="H14" s="30"/>
      <c r="J14" s="33"/>
      <c r="K14" s="33"/>
    </row>
    <row r="15" ht="21.75" customHeight="1">
      <c r="A15" s="24" t="s">
        <v>37</v>
      </c>
      <c r="B15" s="29">
        <v>140000.0</v>
      </c>
      <c r="C15" s="16"/>
      <c r="E15" s="26" t="s">
        <v>38</v>
      </c>
      <c r="F15" s="19"/>
      <c r="G15" s="28" t="s">
        <v>39</v>
      </c>
      <c r="H15" s="30"/>
      <c r="J15" s="34"/>
      <c r="K15" s="34"/>
    </row>
    <row r="16" ht="21.75" customHeight="1">
      <c r="A16" s="24" t="s">
        <v>42</v>
      </c>
      <c r="B16" s="25">
        <v>943400.0</v>
      </c>
      <c r="C16" s="15">
        <v>943400.0</v>
      </c>
      <c r="E16" s="26" t="s">
        <v>43</v>
      </c>
      <c r="F16" s="19"/>
      <c r="G16" s="28" t="s">
        <v>40</v>
      </c>
      <c r="H16" s="30"/>
      <c r="J16" s="33"/>
      <c r="K16" s="33"/>
    </row>
    <row r="17" ht="25.5" customHeight="1">
      <c r="A17" s="24" t="s">
        <v>45</v>
      </c>
      <c r="B17" s="25">
        <v>1560000.0</v>
      </c>
      <c r="C17" s="15"/>
      <c r="E17" s="26" t="s">
        <v>47</v>
      </c>
      <c r="F17" s="19"/>
      <c r="G17" s="28" t="s">
        <v>46</v>
      </c>
      <c r="H17" s="30"/>
      <c r="J17" s="33"/>
      <c r="K17" s="33"/>
    </row>
    <row r="18" ht="21.75" hidden="1" customHeight="1">
      <c r="A18" s="45" t="s">
        <v>55</v>
      </c>
      <c r="B18" s="44" t="s">
        <v>58</v>
      </c>
      <c r="C18" s="50"/>
      <c r="E18" s="39" t="s">
        <v>52</v>
      </c>
      <c r="F18" s="40"/>
      <c r="G18" s="42" t="s">
        <v>44</v>
      </c>
      <c r="H18" s="43"/>
    </row>
    <row r="19" ht="22.5" hidden="1" customHeight="1">
      <c r="A19" s="24" t="s">
        <v>56</v>
      </c>
      <c r="B19" s="37"/>
      <c r="C19" s="56"/>
      <c r="E19" s="47" t="s">
        <v>57</v>
      </c>
      <c r="F19" s="49"/>
      <c r="G19" s="49"/>
      <c r="H19" s="51"/>
    </row>
    <row r="20" ht="21.75" customHeight="1">
      <c r="A20" s="24" t="s">
        <v>59</v>
      </c>
      <c r="B20" s="25">
        <v>3000000.0</v>
      </c>
      <c r="C20" s="15"/>
      <c r="E20" s="53" t="s">
        <v>60</v>
      </c>
      <c r="F20" s="54"/>
      <c r="G20" s="55"/>
      <c r="H20" s="23"/>
    </row>
    <row r="21" ht="21.0" customHeight="1">
      <c r="A21" s="57" t="s">
        <v>61</v>
      </c>
      <c r="B21" s="59">
        <f>SUM(B13:B20)</f>
        <v>79443400</v>
      </c>
      <c r="C21" s="9"/>
      <c r="E21" s="65" t="s">
        <v>63</v>
      </c>
      <c r="F21" s="19"/>
      <c r="G21" s="68" t="s">
        <v>64</v>
      </c>
      <c r="H21" s="30"/>
    </row>
    <row r="22" ht="21.75" hidden="1" customHeight="1">
      <c r="A22" s="61"/>
      <c r="B22" s="62"/>
      <c r="C22" s="69"/>
      <c r="E22" s="63"/>
      <c r="F22" s="64"/>
      <c r="G22" s="66"/>
      <c r="H22" s="67"/>
    </row>
    <row r="23" ht="21.0" customHeight="1">
      <c r="A23" s="61" t="s">
        <v>65</v>
      </c>
      <c r="B23" s="62">
        <f>B11+B21</f>
        <v>575443400</v>
      </c>
      <c r="C23" s="69"/>
      <c r="D23" s="33"/>
      <c r="E23" s="70" t="s">
        <v>66</v>
      </c>
      <c r="F23" s="40"/>
      <c r="G23" s="71"/>
      <c r="H23" s="43"/>
    </row>
    <row r="24" ht="10.5" customHeight="1">
      <c r="A24" s="72"/>
      <c r="B24" s="69"/>
      <c r="C24" s="69"/>
      <c r="D24" s="33"/>
      <c r="E24" s="33"/>
      <c r="F24" s="33"/>
      <c r="G24" s="33"/>
      <c r="H24" s="33"/>
    </row>
    <row r="25" ht="21.75" customHeight="1">
      <c r="A25" s="73" t="s">
        <v>67</v>
      </c>
      <c r="B25" s="23"/>
      <c r="C25" s="20"/>
      <c r="E25" s="73" t="s">
        <v>68</v>
      </c>
      <c r="F25" s="22"/>
      <c r="G25" s="22"/>
      <c r="H25" s="23"/>
    </row>
    <row r="26" ht="21.75" customHeight="1">
      <c r="A26" s="74" t="s">
        <v>69</v>
      </c>
      <c r="B26" s="75">
        <v>2.0E7</v>
      </c>
      <c r="C26" s="15"/>
      <c r="E26" s="76" t="s">
        <v>70</v>
      </c>
      <c r="F26" s="19"/>
      <c r="G26" s="77">
        <v>5.7E8</v>
      </c>
      <c r="H26" s="30"/>
    </row>
    <row r="27" ht="21.75" customHeight="1">
      <c r="A27" s="79" t="s">
        <v>72</v>
      </c>
      <c r="B27" s="81" t="str">
        <f>G23</f>
        <v/>
      </c>
      <c r="C27" s="83"/>
      <c r="E27" s="76" t="s">
        <v>73</v>
      </c>
      <c r="F27" s="19"/>
      <c r="G27" s="77">
        <v>4.95E8</v>
      </c>
      <c r="H27" s="30"/>
    </row>
    <row r="28" ht="16.5" customHeight="1">
      <c r="A28" s="82" t="s">
        <v>74</v>
      </c>
      <c r="B28" s="84">
        <f>B23-B26+B27</f>
        <v>555443400</v>
      </c>
      <c r="C28" s="89"/>
      <c r="E28" s="78" t="s">
        <v>77</v>
      </c>
      <c r="F28" s="19"/>
      <c r="G28" s="85">
        <v>9500000.0</v>
      </c>
      <c r="H28" s="30"/>
    </row>
    <row r="29" ht="16.5" customHeight="1">
      <c r="A29" s="86"/>
      <c r="B29" s="88"/>
      <c r="C29" s="89"/>
      <c r="E29" s="90" t="s">
        <v>74</v>
      </c>
      <c r="F29" s="40"/>
      <c r="G29" s="91">
        <f>G26:H26-G27:H27+G28:H28</f>
        <v>84500000</v>
      </c>
      <c r="H29" s="43"/>
    </row>
    <row r="30" ht="6.75" customHeight="1"/>
    <row r="31" ht="4.5" customHeight="1"/>
    <row r="32" ht="15.75" customHeight="1">
      <c r="A32" s="18" t="s">
        <v>78</v>
      </c>
      <c r="B32" s="19"/>
      <c r="C32" s="20"/>
      <c r="E32" s="18" t="s">
        <v>79</v>
      </c>
      <c r="F32" s="93"/>
      <c r="G32" s="93"/>
      <c r="H32" s="19"/>
    </row>
    <row r="33" ht="24.0" customHeight="1">
      <c r="A33" s="94"/>
      <c r="B33" s="64"/>
      <c r="C33" s="97"/>
      <c r="E33" s="95" t="s">
        <v>80</v>
      </c>
      <c r="F33" s="96" t="s">
        <v>84</v>
      </c>
      <c r="G33" s="96">
        <v>96.0</v>
      </c>
      <c r="H33" s="98">
        <f>G27/G33</f>
        <v>5156250</v>
      </c>
    </row>
    <row r="34" ht="22.5" customHeight="1">
      <c r="A34" s="99"/>
      <c r="B34" s="100"/>
      <c r="C34" s="97"/>
      <c r="E34" s="95" t="s">
        <v>83</v>
      </c>
      <c r="F34" s="101">
        <v>0.091</v>
      </c>
      <c r="G34" s="102">
        <f>F34/12</f>
        <v>0.007583333333</v>
      </c>
      <c r="H34" s="98">
        <f>G34*G27</f>
        <v>3753750</v>
      </c>
    </row>
    <row r="35" ht="22.5" customHeight="1">
      <c r="A35" s="99"/>
      <c r="B35" s="100"/>
      <c r="C35" s="97"/>
      <c r="E35" s="103" t="s">
        <v>85</v>
      </c>
      <c r="F35" s="93"/>
      <c r="G35" s="19"/>
      <c r="H35" s="104">
        <f>H33+H34</f>
        <v>8910000</v>
      </c>
    </row>
    <row r="36" ht="15.75" customHeight="1">
      <c r="A36" s="99"/>
      <c r="B36" s="100"/>
      <c r="C36" s="97"/>
      <c r="E36" s="105" t="s">
        <v>86</v>
      </c>
      <c r="F36" s="106"/>
      <c r="G36" s="106"/>
      <c r="H36" s="64"/>
    </row>
    <row r="37" ht="29.25" customHeight="1">
      <c r="A37" s="107"/>
      <c r="B37" s="108"/>
      <c r="C37" s="97"/>
      <c r="E37" s="107"/>
      <c r="F37" s="109"/>
      <c r="G37" s="109"/>
      <c r="H37" s="108"/>
    </row>
    <row r="38" ht="18.75" customHeight="1">
      <c r="A38" s="17" t="s">
        <v>91</v>
      </c>
    </row>
    <row r="39" ht="14.25" customHeight="1">
      <c r="A39" s="17"/>
      <c r="B39" s="17"/>
      <c r="C39" s="17"/>
      <c r="D39" s="17"/>
      <c r="E39" s="17"/>
      <c r="F39" s="17"/>
      <c r="G39" s="17"/>
      <c r="H39" s="17"/>
    </row>
    <row r="40" ht="15.75" customHeight="1">
      <c r="A40" s="110" t="s">
        <v>88</v>
      </c>
      <c r="C40" s="110"/>
      <c r="G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H5"/>
    <mergeCell ref="A6:H6"/>
    <mergeCell ref="A7:H7"/>
    <mergeCell ref="G8:H8"/>
    <mergeCell ref="E10:H10"/>
    <mergeCell ref="E11:H11"/>
    <mergeCell ref="A12:B12"/>
    <mergeCell ref="E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H19"/>
    <mergeCell ref="E20:F20"/>
    <mergeCell ref="G20:H20"/>
    <mergeCell ref="E21:F21"/>
    <mergeCell ref="G21:H21"/>
    <mergeCell ref="E22:F22"/>
    <mergeCell ref="G22:H22"/>
    <mergeCell ref="G23:H23"/>
    <mergeCell ref="A28:A29"/>
    <mergeCell ref="B28:B29"/>
    <mergeCell ref="A32:B32"/>
    <mergeCell ref="A33:B37"/>
    <mergeCell ref="A40:B40"/>
    <mergeCell ref="E23:F23"/>
    <mergeCell ref="A25:B25"/>
    <mergeCell ref="E25:H25"/>
    <mergeCell ref="E26:F26"/>
    <mergeCell ref="G26:H26"/>
    <mergeCell ref="E27:F27"/>
    <mergeCell ref="G27:H27"/>
    <mergeCell ref="E36:H37"/>
    <mergeCell ref="G40:H40"/>
    <mergeCell ref="E28:F28"/>
    <mergeCell ref="G28:H28"/>
    <mergeCell ref="E29:F29"/>
    <mergeCell ref="G29:H29"/>
    <mergeCell ref="E32:H32"/>
    <mergeCell ref="E35:G35"/>
    <mergeCell ref="A38:H38"/>
  </mergeCells>
  <dataValidations>
    <dataValidation type="list" allowBlank="1" showErrorMessage="1" sqref="B17:C17">
      <formula1>'Dữ liệu nguồn'!$E$16:$E$18</formula1>
    </dataValidation>
    <dataValidation type="list" allowBlank="1" showErrorMessage="1" sqref="B8:C8">
      <formula1>'Dữ liệu nguồn'!$G$4:$G$22</formula1>
    </dataValidation>
    <dataValidation type="list" allowBlank="1" showErrorMessage="1" sqref="B16:C16">
      <formula1>'Dữ liệu nguồn'!$E$11:$E$14</formula1>
    </dataValidation>
    <dataValidation type="list" allowBlank="1" showErrorMessage="1" sqref="B14:C14">
      <formula1>'Dữ liệu nguồn'!$E$5:$E$8</formula1>
    </dataValidation>
    <dataValidation type="list" allowBlank="1" showErrorMessage="1" sqref="F33">
      <formula1>'Dữ liệu nguồn'!$A$5:$A$12</formula1>
    </dataValidation>
    <dataValidation type="list" allowBlank="1" showErrorMessage="1" sqref="G33">
      <formula1>'Dữ liệu nguồn'!$B$5:$B$12</formula1>
    </dataValidation>
    <dataValidation type="list" allowBlank="1" showErrorMessage="1" sqref="F9">
      <formula1>'Dữ liệu nguồn'!$J$4:$J$15</formula1>
    </dataValidation>
    <dataValidation type="list" allowBlank="1" showErrorMessage="1" sqref="H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8</v>
      </c>
    </row>
    <row r="8" ht="21.75" customHeight="1">
      <c r="A8" s="3" t="s">
        <v>3</v>
      </c>
      <c r="B8" s="5" t="s">
        <v>14</v>
      </c>
      <c r="D8" s="7" t="s">
        <v>16</v>
      </c>
      <c r="F8" s="8" t="s">
        <v>19</v>
      </c>
    </row>
    <row r="9" ht="21.75" customHeight="1">
      <c r="A9" s="3" t="s">
        <v>11</v>
      </c>
      <c r="B9" s="10">
        <v>6.59E8</v>
      </c>
      <c r="D9" s="3" t="s">
        <v>13</v>
      </c>
      <c r="E9" s="11"/>
      <c r="F9" s="3" t="s">
        <v>17</v>
      </c>
      <c r="G9" s="12" t="s">
        <v>21</v>
      </c>
    </row>
    <row r="10" ht="21.0" customHeight="1">
      <c r="A10" s="3" t="s">
        <v>20</v>
      </c>
      <c r="B10" s="10">
        <v>1.05E8</v>
      </c>
      <c r="D10" s="14" t="s">
        <v>22</v>
      </c>
    </row>
    <row r="11" ht="21.0" customHeight="1">
      <c r="A11" s="3" t="s">
        <v>23</v>
      </c>
      <c r="B11" s="16">
        <f>B9-B10</f>
        <v>554000000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6.2E7</v>
      </c>
      <c r="D13" s="27" t="s">
        <v>32</v>
      </c>
      <c r="E13" s="19"/>
      <c r="F13" s="31" t="s">
        <v>33</v>
      </c>
      <c r="G13" s="30"/>
    </row>
    <row r="14" ht="21.75" customHeight="1">
      <c r="A14" s="24" t="s">
        <v>34</v>
      </c>
      <c r="B14" s="32">
        <v>1.4E7</v>
      </c>
      <c r="D14" s="27" t="s">
        <v>35</v>
      </c>
      <c r="E14" s="19"/>
      <c r="F14" s="31" t="s">
        <v>36</v>
      </c>
      <c r="G14" s="30"/>
      <c r="I14" s="33"/>
      <c r="J14" s="33"/>
    </row>
    <row r="15" ht="21.75" customHeight="1">
      <c r="A15" s="24" t="s">
        <v>37</v>
      </c>
      <c r="B15" s="25">
        <v>90000.0</v>
      </c>
      <c r="D15" s="27" t="s">
        <v>38</v>
      </c>
      <c r="E15" s="19"/>
      <c r="F15" s="31" t="s">
        <v>41</v>
      </c>
      <c r="G15" s="30"/>
      <c r="I15" s="34"/>
      <c r="J15" s="34"/>
    </row>
    <row r="16" ht="21.75" customHeight="1">
      <c r="A16" s="24" t="s">
        <v>42</v>
      </c>
      <c r="B16" s="25">
        <v>943400.0</v>
      </c>
      <c r="D16" s="35" t="s">
        <v>46</v>
      </c>
      <c r="E16" s="19"/>
      <c r="F16" s="31" t="s">
        <v>48</v>
      </c>
      <c r="G16" s="30"/>
      <c r="I16" s="33"/>
      <c r="J16" s="33"/>
    </row>
    <row r="17" ht="21.75" customHeight="1">
      <c r="A17" s="24" t="s">
        <v>45</v>
      </c>
      <c r="B17" s="25">
        <v>1560000.0</v>
      </c>
      <c r="D17" s="26" t="s">
        <v>47</v>
      </c>
      <c r="E17" s="19"/>
      <c r="F17" s="31" t="s">
        <v>51</v>
      </c>
      <c r="G17" s="30"/>
      <c r="I17" s="33"/>
      <c r="J17" s="33"/>
    </row>
    <row r="18" ht="21.75" hidden="1" customHeight="1">
      <c r="A18" s="41" t="s">
        <v>53</v>
      </c>
      <c r="B18" s="44"/>
      <c r="D18" s="46" t="s">
        <v>52</v>
      </c>
      <c r="E18" s="48"/>
      <c r="F18" s="42" t="s">
        <v>46</v>
      </c>
      <c r="G18" s="43"/>
    </row>
    <row r="19" ht="21.75" hidden="1" customHeight="1">
      <c r="A19" s="24" t="s">
        <v>56</v>
      </c>
      <c r="B19" s="37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3000000.0</v>
      </c>
      <c r="D20" s="53" t="s">
        <v>60</v>
      </c>
      <c r="E20" s="54"/>
      <c r="F20" s="58" t="s">
        <v>62</v>
      </c>
      <c r="G20" s="23"/>
    </row>
    <row r="21" ht="21.0" customHeight="1">
      <c r="A21" s="57" t="s">
        <v>61</v>
      </c>
      <c r="B21" s="59">
        <f>SUM(B13:B20)</f>
        <v>81593400</v>
      </c>
      <c r="D21" s="26" t="s">
        <v>63</v>
      </c>
      <c r="E21" s="19"/>
      <c r="F21" s="60"/>
      <c r="G21" s="30"/>
    </row>
    <row r="22" ht="10.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635593400</v>
      </c>
      <c r="C23" s="33"/>
      <c r="D23" s="70" t="s">
        <v>66</v>
      </c>
      <c r="E23" s="40"/>
      <c r="F23" s="71"/>
      <c r="G23" s="43"/>
    </row>
    <row r="24" ht="6.0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8" t="s">
        <v>71</v>
      </c>
      <c r="E26" s="19"/>
      <c r="F26" s="77">
        <v>7500000.0</v>
      </c>
      <c r="G26" s="30"/>
    </row>
    <row r="27" ht="21.75" customHeight="1">
      <c r="A27" s="79" t="s">
        <v>72</v>
      </c>
      <c r="B27" s="81" t="str">
        <f>F23</f>
        <v/>
      </c>
      <c r="D27" s="76" t="s">
        <v>73</v>
      </c>
      <c r="E27" s="19"/>
      <c r="F27" s="77">
        <v>5.57E8</v>
      </c>
      <c r="G27" s="30"/>
    </row>
    <row r="28" ht="16.5" customHeight="1">
      <c r="A28" s="82" t="s">
        <v>74</v>
      </c>
      <c r="B28" s="84">
        <f>B23-B26+B27</f>
        <v>615593400</v>
      </c>
      <c r="D28" s="78" t="s">
        <v>76</v>
      </c>
      <c r="E28" s="19"/>
      <c r="F28" s="87">
        <v>8000000.0</v>
      </c>
      <c r="G28" s="30"/>
    </row>
    <row r="29" ht="16.5" customHeight="1">
      <c r="A29" s="86"/>
      <c r="B29" s="88"/>
      <c r="D29" s="90" t="s">
        <v>74</v>
      </c>
      <c r="E29" s="40"/>
      <c r="F29" s="92">
        <f>B23-F27:G27+F26:G26+F28:G28</f>
        <v>94093400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82</v>
      </c>
      <c r="F33" s="96">
        <v>48.0</v>
      </c>
      <c r="G33" s="98">
        <f>F27/F33</f>
        <v>11604166.67</v>
      </c>
    </row>
    <row r="34" ht="22.5" customHeight="1">
      <c r="A34" s="99"/>
      <c r="B34" s="100"/>
      <c r="D34" s="95" t="s">
        <v>83</v>
      </c>
      <c r="E34" s="101">
        <v>0.09</v>
      </c>
      <c r="F34" s="102">
        <f>E34/12</f>
        <v>0.0075</v>
      </c>
      <c r="G34" s="98">
        <f>F34*F27</f>
        <v>4177500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15781666.67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0" customHeight="1">
      <c r="A38" s="17" t="s">
        <v>89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E49" s="111"/>
    </row>
    <row r="50" ht="15.75" customHeight="1"/>
    <row r="51" ht="15.75" customHeight="1"/>
    <row r="52" ht="15.75" customHeight="1"/>
    <row r="53" ht="15.75" customHeight="1">
      <c r="F53" s="1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F21:G21"/>
    <mergeCell ref="F22:G22"/>
    <mergeCell ref="F23:G23"/>
    <mergeCell ref="D16:E16"/>
    <mergeCell ref="F16:G16"/>
    <mergeCell ref="D17:E17"/>
    <mergeCell ref="F17:G17"/>
    <mergeCell ref="F18:G18"/>
    <mergeCell ref="D19:G19"/>
    <mergeCell ref="F20:G20"/>
    <mergeCell ref="D20:E20"/>
    <mergeCell ref="D21:E21"/>
    <mergeCell ref="D22:E22"/>
    <mergeCell ref="D23:E23"/>
    <mergeCell ref="A25:B25"/>
    <mergeCell ref="D25:G25"/>
    <mergeCell ref="F26:G26"/>
    <mergeCell ref="D29:E29"/>
    <mergeCell ref="F29:G29"/>
    <mergeCell ref="A32:B32"/>
    <mergeCell ref="D32:G32"/>
    <mergeCell ref="A33:B37"/>
    <mergeCell ref="D35:F35"/>
    <mergeCell ref="D36:G37"/>
    <mergeCell ref="A38:G38"/>
    <mergeCell ref="A40:B40"/>
    <mergeCell ref="F40:G40"/>
    <mergeCell ref="D26:E26"/>
    <mergeCell ref="D27:E27"/>
    <mergeCell ref="F27:G27"/>
    <mergeCell ref="A28:A29"/>
    <mergeCell ref="B28:B29"/>
    <mergeCell ref="D28:E28"/>
    <mergeCell ref="F28:G28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2" t="s">
        <v>1</v>
      </c>
    </row>
    <row r="7" ht="21.75" customHeight="1">
      <c r="A7" s="2" t="s">
        <v>24</v>
      </c>
    </row>
    <row r="8" ht="21.75" customHeight="1">
      <c r="A8" s="3" t="s">
        <v>3</v>
      </c>
      <c r="B8" s="5" t="s">
        <v>25</v>
      </c>
      <c r="D8" s="7" t="s">
        <v>26</v>
      </c>
      <c r="F8" s="8" t="s">
        <v>28</v>
      </c>
    </row>
    <row r="9" ht="21.75" customHeight="1">
      <c r="A9" s="3" t="s">
        <v>11</v>
      </c>
      <c r="B9" s="10">
        <v>6.99E8</v>
      </c>
      <c r="D9" s="3" t="s">
        <v>13</v>
      </c>
      <c r="E9" s="11"/>
      <c r="F9" s="3" t="s">
        <v>17</v>
      </c>
      <c r="G9" s="12" t="s">
        <v>21</v>
      </c>
    </row>
    <row r="10" ht="21.0" customHeight="1">
      <c r="A10" s="3" t="s">
        <v>20</v>
      </c>
      <c r="B10" s="15">
        <v>1.03E8</v>
      </c>
      <c r="D10" s="14" t="s">
        <v>22</v>
      </c>
    </row>
    <row r="11" ht="21.0" customHeight="1">
      <c r="A11" s="3" t="s">
        <v>23</v>
      </c>
      <c r="B11" s="16">
        <f>B9-B10</f>
        <v>596000000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6.827E7</v>
      </c>
      <c r="D13" s="26" t="s">
        <v>32</v>
      </c>
      <c r="E13" s="19"/>
      <c r="F13" s="28" t="s">
        <v>33</v>
      </c>
      <c r="G13" s="30"/>
    </row>
    <row r="14" ht="21.75" customHeight="1">
      <c r="A14" s="24" t="s">
        <v>34</v>
      </c>
      <c r="B14" s="25">
        <v>1.4E7</v>
      </c>
      <c r="D14" s="26" t="s">
        <v>35</v>
      </c>
      <c r="E14" s="19"/>
      <c r="F14" s="28" t="s">
        <v>36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39</v>
      </c>
      <c r="G15" s="30"/>
      <c r="I15" s="34"/>
      <c r="J15" s="34"/>
    </row>
    <row r="16" ht="21.75" customHeight="1">
      <c r="A16" s="24" t="s">
        <v>42</v>
      </c>
      <c r="B16" s="25">
        <v>943400.0</v>
      </c>
      <c r="D16" s="26" t="s">
        <v>43</v>
      </c>
      <c r="E16" s="19"/>
      <c r="F16" s="28" t="s">
        <v>44</v>
      </c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28" t="s">
        <v>46</v>
      </c>
      <c r="G17" s="30"/>
      <c r="I17" s="33"/>
      <c r="J17" s="33"/>
    </row>
    <row r="18" ht="21.75" hidden="1" customHeight="1">
      <c r="A18" s="36" t="s">
        <v>49</v>
      </c>
      <c r="B18" s="37"/>
      <c r="D18" s="39" t="s">
        <v>52</v>
      </c>
      <c r="E18" s="40"/>
      <c r="F18" s="42" t="s">
        <v>54</v>
      </c>
      <c r="G18" s="43"/>
    </row>
    <row r="19" ht="21.75" hidden="1" customHeight="1">
      <c r="A19" s="24" t="s">
        <v>56</v>
      </c>
      <c r="B19" s="37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89913400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685913400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v>2.0E8</v>
      </c>
      <c r="G27" s="30"/>
    </row>
    <row r="28" ht="16.5" customHeight="1">
      <c r="A28" s="82" t="s">
        <v>74</v>
      </c>
      <c r="B28" s="84">
        <f>B23-B26+B27</f>
        <v>665913400</v>
      </c>
      <c r="D28" s="78" t="s">
        <v>75</v>
      </c>
      <c r="E28" s="19"/>
      <c r="F28" s="85">
        <v>8500000.0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474413400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81</v>
      </c>
      <c r="F33" s="96">
        <v>24.0</v>
      </c>
      <c r="G33" s="98">
        <f>F27/F33</f>
        <v>8333333.333</v>
      </c>
    </row>
    <row r="34" ht="22.5" customHeight="1">
      <c r="A34" s="99"/>
      <c r="B34" s="100"/>
      <c r="D34" s="95" t="s">
        <v>83</v>
      </c>
      <c r="E34" s="101">
        <v>0.076</v>
      </c>
      <c r="F34" s="102">
        <f>E34/12</f>
        <v>0.006333333333</v>
      </c>
      <c r="G34" s="98">
        <f>F34*F27</f>
        <v>1266666.667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9600000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87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G58" s="11">
        <v>4000000.0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4" t="s">
        <v>94</v>
      </c>
    </row>
    <row r="8" ht="21.75" customHeight="1">
      <c r="A8" s="3" t="s">
        <v>3</v>
      </c>
      <c r="B8" s="5" t="s">
        <v>95</v>
      </c>
      <c r="D8" s="3" t="s">
        <v>96</v>
      </c>
      <c r="F8" s="114" t="s">
        <v>97</v>
      </c>
    </row>
    <row r="9" ht="21.75" customHeight="1">
      <c r="A9" s="3" t="s">
        <v>11</v>
      </c>
      <c r="B9" s="10">
        <v>6.05E8</v>
      </c>
      <c r="D9" s="3" t="s">
        <v>13</v>
      </c>
      <c r="E9" s="115" t="s">
        <v>98</v>
      </c>
      <c r="F9" s="3" t="s">
        <v>17</v>
      </c>
      <c r="G9" s="110" t="s">
        <v>99</v>
      </c>
    </row>
    <row r="10" ht="21.0" customHeight="1">
      <c r="A10" s="3" t="s">
        <v>20</v>
      </c>
      <c r="B10" s="15">
        <v>7.0E7</v>
      </c>
      <c r="D10" s="14" t="s">
        <v>22</v>
      </c>
    </row>
    <row r="11" ht="21.0" customHeight="1">
      <c r="A11" s="3" t="s">
        <v>23</v>
      </c>
      <c r="B11" s="16">
        <f>B9-B10</f>
        <v>535000000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6.05E7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5">
        <v>1.4E7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116"/>
      <c r="G17" s="30"/>
      <c r="I17" s="33"/>
      <c r="J17" s="33"/>
    </row>
    <row r="18" ht="21.75" hidden="1" customHeight="1">
      <c r="A18" s="24" t="s">
        <v>50</v>
      </c>
      <c r="B18" s="38"/>
      <c r="D18" s="39" t="s">
        <v>52</v>
      </c>
      <c r="E18" s="40"/>
      <c r="F18" s="52"/>
      <c r="G18" s="43"/>
    </row>
    <row r="19" ht="21.75" hidden="1" customHeight="1">
      <c r="A19" s="24" t="s">
        <v>56</v>
      </c>
      <c r="B19" s="38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3000000.0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79730700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614730700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v>2.0E8</v>
      </c>
      <c r="G27" s="30"/>
    </row>
    <row r="28" ht="16.5" customHeight="1">
      <c r="A28" s="82" t="s">
        <v>74</v>
      </c>
      <c r="B28" s="84">
        <f>B23-B26+B27</f>
        <v>594730700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394730700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81</v>
      </c>
      <c r="F33" s="96">
        <v>24.0</v>
      </c>
      <c r="G33" s="98">
        <f>F27/F33</f>
        <v>8333333.333</v>
      </c>
    </row>
    <row r="34" ht="22.5" customHeight="1">
      <c r="A34" s="99"/>
      <c r="B34" s="100"/>
      <c r="D34" s="95" t="s">
        <v>83</v>
      </c>
      <c r="E34" s="101">
        <v>0.076</v>
      </c>
      <c r="F34" s="102">
        <f>E34/12</f>
        <v>0.006333333333</v>
      </c>
      <c r="G34" s="98">
        <f>F34*F27</f>
        <v>1266666.667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9600000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116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100</v>
      </c>
    </row>
    <row r="8" ht="21.75" customHeight="1">
      <c r="A8" s="3" t="s">
        <v>3</v>
      </c>
      <c r="B8" s="5" t="s">
        <v>101</v>
      </c>
      <c r="D8" s="3" t="s">
        <v>96</v>
      </c>
      <c r="F8" s="8" t="s">
        <v>102</v>
      </c>
    </row>
    <row r="9" ht="21.75" customHeight="1">
      <c r="A9" s="3" t="s">
        <v>11</v>
      </c>
      <c r="B9" s="10">
        <v>8.55E8</v>
      </c>
      <c r="D9" s="3" t="s">
        <v>13</v>
      </c>
      <c r="E9" s="11" t="s">
        <v>103</v>
      </c>
      <c r="F9" s="3" t="s">
        <v>17</v>
      </c>
      <c r="G9" s="12" t="s">
        <v>21</v>
      </c>
    </row>
    <row r="10" ht="21.0" customHeight="1">
      <c r="A10" s="3" t="s">
        <v>20</v>
      </c>
      <c r="B10" s="15">
        <v>4.7E7</v>
      </c>
      <c r="D10" s="14" t="s">
        <v>22</v>
      </c>
    </row>
    <row r="11" ht="21.0" customHeight="1">
      <c r="A11" s="3" t="s">
        <v>23</v>
      </c>
      <c r="B11" s="16">
        <f>B9-B10</f>
        <v>808000000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85500000</v>
      </c>
      <c r="D13" s="26" t="s">
        <v>32</v>
      </c>
      <c r="E13" s="19"/>
      <c r="F13" s="28" t="s">
        <v>106</v>
      </c>
      <c r="G13" s="30"/>
    </row>
    <row r="14" ht="21.75" customHeight="1">
      <c r="A14" s="24" t="s">
        <v>34</v>
      </c>
      <c r="B14" s="25">
        <v>2.0E7</v>
      </c>
      <c r="D14" s="26" t="s">
        <v>35</v>
      </c>
      <c r="E14" s="19"/>
      <c r="F14" s="28" t="s">
        <v>33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36</v>
      </c>
      <c r="G15" s="30"/>
      <c r="I15" s="34"/>
      <c r="J15" s="34"/>
    </row>
    <row r="16" ht="21.75" customHeight="1">
      <c r="A16" s="24" t="s">
        <v>42</v>
      </c>
      <c r="B16" s="25">
        <v>943400.0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116"/>
      <c r="G17" s="30"/>
      <c r="I17" s="33"/>
      <c r="J17" s="33"/>
    </row>
    <row r="18" ht="21.75" customHeight="1">
      <c r="A18" s="24" t="s">
        <v>50</v>
      </c>
      <c r="B18" s="38">
        <f>B11*1.5%</f>
        <v>12120000</v>
      </c>
      <c r="D18" s="39" t="s">
        <v>52</v>
      </c>
      <c r="E18" s="40"/>
      <c r="F18" s="52"/>
      <c r="G18" s="43"/>
    </row>
    <row r="19" ht="21.75" customHeight="1">
      <c r="A19" s="24" t="s">
        <v>56</v>
      </c>
      <c r="B19" s="37">
        <v>3000000.0</v>
      </c>
      <c r="D19" s="47" t="s">
        <v>57</v>
      </c>
      <c r="E19" s="49"/>
      <c r="F19" s="49"/>
      <c r="G19" s="51"/>
    </row>
    <row r="20" ht="21.75" hidden="1" customHeight="1">
      <c r="A20" s="24" t="s">
        <v>59</v>
      </c>
      <c r="B20" s="25"/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123263400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931263400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3.0E7</v>
      </c>
      <c r="D26" s="76" t="s">
        <v>70</v>
      </c>
      <c r="E26" s="19"/>
      <c r="F26" s="123"/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123">
        <f>0.85*B11</f>
        <v>686800000</v>
      </c>
      <c r="G27" s="30"/>
    </row>
    <row r="28" ht="16.5" customHeight="1">
      <c r="A28" s="82" t="s">
        <v>74</v>
      </c>
      <c r="B28" s="84">
        <f>B23-B26+B27</f>
        <v>901263400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244463400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7154166.667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4235266.667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11389433.33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117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2</v>
      </c>
    </row>
    <row r="8" ht="21.75" customHeight="1">
      <c r="A8" s="3" t="s">
        <v>3</v>
      </c>
      <c r="B8" s="5" t="s">
        <v>104</v>
      </c>
      <c r="D8" s="7" t="s">
        <v>26</v>
      </c>
      <c r="F8" s="8" t="s">
        <v>105</v>
      </c>
    </row>
    <row r="9" ht="21.75" customHeight="1">
      <c r="A9" s="3" t="s">
        <v>11</v>
      </c>
      <c r="B9" s="10">
        <v>6.65E8</v>
      </c>
      <c r="D9" s="3" t="s">
        <v>13</v>
      </c>
      <c r="E9" s="11" t="s">
        <v>15</v>
      </c>
      <c r="F9" s="3" t="s">
        <v>17</v>
      </c>
      <c r="G9" s="12" t="s">
        <v>21</v>
      </c>
    </row>
    <row r="10" ht="21.0" customHeight="1">
      <c r="A10" s="117" t="s">
        <v>20</v>
      </c>
      <c r="B10" s="118">
        <v>7.6E7</v>
      </c>
      <c r="D10" s="14" t="s">
        <v>22</v>
      </c>
    </row>
    <row r="11" ht="21.0" customHeight="1">
      <c r="A11" s="3" t="s">
        <v>23</v>
      </c>
      <c r="B11" s="16">
        <f>B9-B10</f>
        <v>589000000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6.55E7</v>
      </c>
      <c r="D13" s="26" t="s">
        <v>32</v>
      </c>
      <c r="E13" s="19"/>
      <c r="F13" s="28" t="s">
        <v>108</v>
      </c>
      <c r="G13" s="30"/>
    </row>
    <row r="14" ht="21.75" customHeight="1">
      <c r="A14" s="24" t="s">
        <v>34</v>
      </c>
      <c r="B14" s="25">
        <v>1.4E7</v>
      </c>
      <c r="D14" s="26" t="s">
        <v>35</v>
      </c>
      <c r="E14" s="19"/>
      <c r="F14" s="28" t="s">
        <v>33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39</v>
      </c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28" t="s">
        <v>44</v>
      </c>
      <c r="G16" s="30"/>
      <c r="I16" s="33"/>
      <c r="J16" s="33"/>
    </row>
    <row r="17" ht="21.75" customHeight="1">
      <c r="A17" s="24" t="s">
        <v>45</v>
      </c>
      <c r="B17" s="25">
        <v>1560000.0</v>
      </c>
      <c r="D17" s="26" t="s">
        <v>47</v>
      </c>
      <c r="E17" s="19"/>
      <c r="F17" s="28" t="s">
        <v>110</v>
      </c>
      <c r="G17" s="30"/>
      <c r="I17" s="33"/>
      <c r="J17" s="33"/>
    </row>
    <row r="18" ht="21.75" hidden="1" customHeight="1">
      <c r="A18" s="120" t="s">
        <v>50</v>
      </c>
      <c r="B18" s="44" t="s">
        <v>64</v>
      </c>
      <c r="D18" s="39" t="s">
        <v>52</v>
      </c>
      <c r="E18" s="40"/>
      <c r="F18" s="42" t="s">
        <v>46</v>
      </c>
      <c r="G18" s="43"/>
    </row>
    <row r="19" ht="21.75" hidden="1" customHeight="1">
      <c r="A19" s="24" t="s">
        <v>56</v>
      </c>
      <c r="B19" s="37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3000000.0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84730700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673730700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f>B9*85%</f>
        <v>565250000</v>
      </c>
      <c r="G27" s="30"/>
    </row>
    <row r="28" ht="16.5" customHeight="1">
      <c r="A28" s="82" t="s">
        <v>74</v>
      </c>
      <c r="B28" s="84">
        <f>B23-B26+B27</f>
        <v>653730700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2">
        <f>B23-(F27:G27+F26:G26)</f>
        <v>88480700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84</v>
      </c>
      <c r="F33" s="96">
        <v>96.0</v>
      </c>
      <c r="G33" s="98">
        <f>F27/F33</f>
        <v>5888020.833</v>
      </c>
    </row>
    <row r="34" ht="22.5" customHeight="1">
      <c r="A34" s="99"/>
      <c r="B34" s="100"/>
      <c r="D34" s="95" t="s">
        <v>83</v>
      </c>
      <c r="E34" s="101">
        <v>0.076</v>
      </c>
      <c r="F34" s="102">
        <f>E34/12</f>
        <v>0.006333333333</v>
      </c>
      <c r="G34" s="98">
        <f>F34*F27</f>
        <v>3579916.667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9467937.5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119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H50" s="11">
        <v>6.0E7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2" t="s">
        <v>1</v>
      </c>
    </row>
    <row r="7" ht="21.75" customHeight="1">
      <c r="A7" s="2" t="s">
        <v>100</v>
      </c>
    </row>
    <row r="8" ht="21.75" customHeight="1">
      <c r="A8" s="3" t="s">
        <v>3</v>
      </c>
      <c r="B8" s="119" t="s">
        <v>107</v>
      </c>
      <c r="D8" s="7" t="s">
        <v>26</v>
      </c>
      <c r="F8" s="8" t="s">
        <v>105</v>
      </c>
    </row>
    <row r="9" ht="21.75" customHeight="1">
      <c r="A9" s="3" t="s">
        <v>11</v>
      </c>
      <c r="B9" s="10">
        <v>7.2E8</v>
      </c>
      <c r="D9" s="3" t="s">
        <v>13</v>
      </c>
      <c r="E9" s="11" t="s">
        <v>15</v>
      </c>
      <c r="F9" s="3" t="s">
        <v>17</v>
      </c>
      <c r="G9" s="12" t="s">
        <v>21</v>
      </c>
    </row>
    <row r="10" ht="21.0" customHeight="1">
      <c r="A10" s="3" t="s">
        <v>20</v>
      </c>
      <c r="B10" s="15">
        <v>9.1E7</v>
      </c>
      <c r="D10" s="14" t="s">
        <v>22</v>
      </c>
    </row>
    <row r="11" ht="21.0" customHeight="1">
      <c r="A11" s="3" t="s">
        <v>23</v>
      </c>
      <c r="B11" s="16">
        <f>B9-B10</f>
        <v>629000000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7.1E7</v>
      </c>
      <c r="D13" s="26" t="s">
        <v>32</v>
      </c>
      <c r="E13" s="19"/>
      <c r="F13" s="28" t="s">
        <v>33</v>
      </c>
      <c r="G13" s="30"/>
    </row>
    <row r="14" ht="21.75" customHeight="1">
      <c r="A14" s="24" t="s">
        <v>34</v>
      </c>
      <c r="B14" s="25">
        <v>140000.0</v>
      </c>
      <c r="D14" s="26" t="s">
        <v>35</v>
      </c>
      <c r="E14" s="19"/>
      <c r="F14" s="28" t="s">
        <v>109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36</v>
      </c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28" t="s">
        <v>111</v>
      </c>
      <c r="G16" s="30"/>
      <c r="I16" s="33"/>
      <c r="J16" s="33"/>
    </row>
    <row r="17" ht="21.75" customHeight="1">
      <c r="A17" s="24" t="s">
        <v>45</v>
      </c>
      <c r="B17" s="25">
        <v>1560000.0</v>
      </c>
      <c r="D17" s="26" t="s">
        <v>47</v>
      </c>
      <c r="E17" s="19"/>
      <c r="F17" s="28" t="s">
        <v>110</v>
      </c>
      <c r="G17" s="30"/>
      <c r="I17" s="33"/>
      <c r="J17" s="33"/>
    </row>
    <row r="18" ht="21.75" customHeight="1">
      <c r="A18" s="45" t="s">
        <v>112</v>
      </c>
      <c r="B18" s="44" t="s">
        <v>58</v>
      </c>
      <c r="D18" s="39" t="s">
        <v>52</v>
      </c>
      <c r="E18" s="40"/>
      <c r="F18" s="42" t="s">
        <v>113</v>
      </c>
      <c r="G18" s="43"/>
    </row>
    <row r="19" ht="21.75" hidden="1" customHeight="1">
      <c r="A19" s="24" t="s">
        <v>56</v>
      </c>
      <c r="B19" s="37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78370700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122">
        <f>B11+B21</f>
        <v>707370700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124" t="s">
        <v>115</v>
      </c>
      <c r="B27" s="125"/>
      <c r="D27" s="76" t="s">
        <v>73</v>
      </c>
      <c r="E27" s="19"/>
      <c r="F27" s="77">
        <v>6.0E8</v>
      </c>
      <c r="G27" s="30"/>
    </row>
    <row r="28" ht="16.5" customHeight="1">
      <c r="A28" s="82" t="s">
        <v>74</v>
      </c>
      <c r="B28" s="84">
        <f>B23-B26-B27</f>
        <v>687370700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87370700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84</v>
      </c>
      <c r="F33" s="96">
        <v>96.0</v>
      </c>
      <c r="G33" s="98">
        <f>F27/F33</f>
        <v>6250000</v>
      </c>
    </row>
    <row r="34" ht="22.5" customHeight="1">
      <c r="A34" s="99"/>
      <c r="B34" s="100"/>
      <c r="D34" s="95" t="s">
        <v>83</v>
      </c>
      <c r="E34" s="101">
        <v>0.088</v>
      </c>
      <c r="F34" s="102">
        <f>E34/12</f>
        <v>0.007333333333</v>
      </c>
      <c r="G34" s="98">
        <f>F34*F27</f>
        <v>4400000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10650000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118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27" t="s">
        <v>120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121</v>
      </c>
    </row>
    <row r="8" ht="21.75" customHeight="1">
      <c r="A8" s="3" t="s">
        <v>3</v>
      </c>
      <c r="B8" s="5" t="s">
        <v>122</v>
      </c>
      <c r="D8" s="7" t="s">
        <v>7</v>
      </c>
      <c r="F8" s="8" t="s">
        <v>123</v>
      </c>
    </row>
    <row r="9" ht="21.75" customHeight="1">
      <c r="A9" s="3" t="s">
        <v>11</v>
      </c>
      <c r="B9" s="9">
        <v>6.55E8</v>
      </c>
      <c r="D9" s="3" t="s">
        <v>13</v>
      </c>
      <c r="E9" s="11"/>
      <c r="F9" s="3" t="s">
        <v>17</v>
      </c>
      <c r="G9" s="12" t="s">
        <v>124</v>
      </c>
    </row>
    <row r="10" ht="21.0" customHeight="1">
      <c r="A10" s="3" t="s">
        <v>20</v>
      </c>
      <c r="B10" s="118">
        <v>5.2E7</v>
      </c>
      <c r="D10" s="14" t="s">
        <v>22</v>
      </c>
    </row>
    <row r="11" ht="21.0" customHeight="1">
      <c r="A11" s="3" t="s">
        <v>23</v>
      </c>
      <c r="B11" s="16">
        <f>B9-B10</f>
        <v>603000000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3.93E7</v>
      </c>
      <c r="D13" s="26" t="s">
        <v>32</v>
      </c>
      <c r="E13" s="19"/>
      <c r="F13" s="28" t="s">
        <v>33</v>
      </c>
      <c r="G13" s="30"/>
    </row>
    <row r="14" ht="21.75" customHeight="1">
      <c r="A14" s="24" t="s">
        <v>34</v>
      </c>
      <c r="B14" s="25">
        <v>350000.0</v>
      </c>
      <c r="D14" s="26" t="s">
        <v>35</v>
      </c>
      <c r="E14" s="19"/>
      <c r="F14" s="28" t="s">
        <v>109</v>
      </c>
      <c r="G14" s="30"/>
      <c r="I14" s="33"/>
      <c r="J14" s="33"/>
    </row>
    <row r="15" ht="21.75" customHeight="1">
      <c r="A15" s="24" t="s">
        <v>37</v>
      </c>
      <c r="B15" s="25">
        <v>70000.0</v>
      </c>
      <c r="D15" s="26" t="s">
        <v>38</v>
      </c>
      <c r="E15" s="19"/>
      <c r="F15" s="28" t="s">
        <v>36</v>
      </c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28" t="s">
        <v>126</v>
      </c>
      <c r="G16" s="30"/>
      <c r="I16" s="33"/>
      <c r="J16" s="33"/>
    </row>
    <row r="17" ht="21.75" customHeight="1">
      <c r="A17" s="24" t="s">
        <v>45</v>
      </c>
      <c r="B17" s="29">
        <v>2160000.0</v>
      </c>
      <c r="D17" s="26" t="s">
        <v>47</v>
      </c>
      <c r="E17" s="19"/>
      <c r="F17" s="28" t="s">
        <v>48</v>
      </c>
      <c r="G17" s="30"/>
      <c r="I17" s="33"/>
      <c r="J17" s="33"/>
    </row>
    <row r="18" ht="21.75" customHeight="1">
      <c r="A18" s="120" t="s">
        <v>50</v>
      </c>
      <c r="B18" s="44" t="s">
        <v>64</v>
      </c>
      <c r="D18" s="39" t="s">
        <v>52</v>
      </c>
      <c r="E18" s="40"/>
      <c r="F18" s="42" t="s">
        <v>46</v>
      </c>
      <c r="G18" s="43"/>
    </row>
    <row r="19" ht="21.75" hidden="1" customHeight="1">
      <c r="A19" s="128"/>
      <c r="B19" s="38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4000000.0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B13+B14+B16+B15+B17+B20+B19</f>
        <v>46410700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B21+B11</f>
        <v>649410700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5.0E7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v>4.83E8</v>
      </c>
      <c r="G27" s="30"/>
    </row>
    <row r="28" ht="16.5" customHeight="1">
      <c r="A28" s="82" t="s">
        <v>74</v>
      </c>
      <c r="B28" s="84">
        <f>B23-B26+B27</f>
        <v>629410700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2"/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5031250</v>
      </c>
    </row>
    <row r="34" ht="22.5" customHeight="1">
      <c r="A34" s="99"/>
      <c r="B34" s="100"/>
      <c r="D34" s="95" t="s">
        <v>83</v>
      </c>
      <c r="E34" s="101">
        <v>0.088</v>
      </c>
      <c r="F34" s="102">
        <f>E34/12</f>
        <v>0.007333333333</v>
      </c>
      <c r="G34" s="98">
        <f>F34*F27</f>
        <v>3542000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8573250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133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4" t="s">
        <v>94</v>
      </c>
    </row>
    <row r="8" ht="21.75" customHeight="1">
      <c r="A8" s="3" t="s">
        <v>3</v>
      </c>
      <c r="B8" s="5" t="s">
        <v>125</v>
      </c>
      <c r="D8" s="3" t="s">
        <v>96</v>
      </c>
      <c r="F8" s="114" t="s">
        <v>97</v>
      </c>
    </row>
    <row r="9" ht="21.75" customHeight="1">
      <c r="A9" s="3" t="s">
        <v>11</v>
      </c>
      <c r="B9" s="9">
        <v>7.82E8</v>
      </c>
      <c r="D9" s="3" t="s">
        <v>13</v>
      </c>
      <c r="E9" s="115" t="s">
        <v>98</v>
      </c>
      <c r="F9" s="3" t="s">
        <v>17</v>
      </c>
      <c r="G9" s="110" t="s">
        <v>99</v>
      </c>
    </row>
    <row r="10" ht="21.0" customHeight="1">
      <c r="A10" s="3" t="s">
        <v>20</v>
      </c>
      <c r="B10" s="15">
        <v>4.6E7</v>
      </c>
      <c r="D10" s="14" t="s">
        <v>22</v>
      </c>
    </row>
    <row r="11" ht="21.0" customHeight="1">
      <c r="A11" s="3" t="s">
        <v>23</v>
      </c>
      <c r="B11" s="16">
        <f>B9-B10</f>
        <v>736000000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B9*6%</f>
        <v>46920000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5">
        <v>1000000.0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2160000.0</v>
      </c>
      <c r="D17" s="26" t="s">
        <v>47</v>
      </c>
      <c r="E17" s="19"/>
      <c r="F17" s="116"/>
      <c r="G17" s="30"/>
      <c r="I17" s="33"/>
      <c r="J17" s="33"/>
    </row>
    <row r="18" ht="21.75" hidden="1" customHeight="1">
      <c r="A18" s="24" t="s">
        <v>50</v>
      </c>
      <c r="B18" s="37"/>
      <c r="D18" s="39" t="s">
        <v>52</v>
      </c>
      <c r="E18" s="40"/>
      <c r="F18" s="52"/>
      <c r="G18" s="43"/>
    </row>
    <row r="19" ht="21.75" customHeight="1">
      <c r="A19" s="24" t="s">
        <v>56</v>
      </c>
      <c r="B19" s="38">
        <v>400000.0</v>
      </c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56150700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792150700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123"/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123">
        <f>0.85*B11</f>
        <v>625600000</v>
      </c>
      <c r="G27" s="30"/>
    </row>
    <row r="28" ht="16.5" customHeight="1">
      <c r="A28" s="82" t="s">
        <v>74</v>
      </c>
      <c r="B28" s="84">
        <f>B23-B26+B27</f>
        <v>772150700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166550700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6516666.667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3857866.667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10374533.33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134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127</v>
      </c>
    </row>
    <row r="8" ht="21.75" customHeight="1">
      <c r="A8" s="3" t="s">
        <v>3</v>
      </c>
      <c r="B8" s="5" t="s">
        <v>128</v>
      </c>
      <c r="D8" s="7" t="s">
        <v>26</v>
      </c>
      <c r="F8" s="8" t="s">
        <v>129</v>
      </c>
    </row>
    <row r="9" ht="21.75" customHeight="1">
      <c r="A9" s="3" t="s">
        <v>11</v>
      </c>
      <c r="B9" s="10">
        <v>9.24E8</v>
      </c>
      <c r="D9" s="3" t="s">
        <v>13</v>
      </c>
      <c r="E9" s="11"/>
      <c r="F9" s="3" t="s">
        <v>17</v>
      </c>
      <c r="G9" s="12" t="s">
        <v>21</v>
      </c>
    </row>
    <row r="10" ht="21.0" customHeight="1">
      <c r="A10" s="3" t="s">
        <v>20</v>
      </c>
      <c r="B10" s="13">
        <v>7.0E7</v>
      </c>
      <c r="D10" s="14" t="s">
        <v>22</v>
      </c>
    </row>
    <row r="11" ht="21.0" customHeight="1">
      <c r="A11" s="3" t="s">
        <v>23</v>
      </c>
      <c r="B11" s="16">
        <f>B9-B10</f>
        <v>854000000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0.06*B9</f>
        <v>55440000</v>
      </c>
      <c r="D13" s="26" t="s">
        <v>32</v>
      </c>
      <c r="E13" s="19"/>
      <c r="F13" s="28" t="s">
        <v>36</v>
      </c>
      <c r="G13" s="30"/>
    </row>
    <row r="14" ht="21.75" customHeight="1">
      <c r="A14" s="24" t="s">
        <v>34</v>
      </c>
      <c r="B14" s="25">
        <v>350000.0</v>
      </c>
      <c r="D14" s="26" t="s">
        <v>35</v>
      </c>
      <c r="E14" s="19"/>
      <c r="F14" s="28" t="s">
        <v>130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48</v>
      </c>
      <c r="G15" s="30"/>
      <c r="I15" s="34"/>
      <c r="J15" s="34"/>
    </row>
    <row r="16" ht="21.75" customHeight="1">
      <c r="A16" s="24" t="s">
        <v>42</v>
      </c>
      <c r="B16" s="25">
        <v>530700.0</v>
      </c>
      <c r="D16" s="129" t="s">
        <v>110</v>
      </c>
      <c r="E16" s="19"/>
      <c r="F16" s="28" t="s">
        <v>39</v>
      </c>
      <c r="G16" s="30"/>
      <c r="I16" s="33"/>
      <c r="J16" s="33"/>
    </row>
    <row r="17" ht="21.75" customHeight="1">
      <c r="A17" s="24" t="s">
        <v>45</v>
      </c>
      <c r="B17" s="29">
        <v>2160000.0</v>
      </c>
      <c r="D17" s="26" t="s">
        <v>47</v>
      </c>
      <c r="E17" s="19"/>
      <c r="F17" s="28" t="s">
        <v>40</v>
      </c>
      <c r="G17" s="30"/>
      <c r="I17" s="33"/>
      <c r="J17" s="33"/>
    </row>
    <row r="18" ht="21.75" customHeight="1">
      <c r="A18" s="130" t="s">
        <v>49</v>
      </c>
      <c r="B18" s="131" t="s">
        <v>64</v>
      </c>
      <c r="D18" s="39" t="s">
        <v>52</v>
      </c>
      <c r="E18" s="40"/>
      <c r="F18" s="52"/>
      <c r="G18" s="43"/>
    </row>
    <row r="19" ht="41.25" hidden="1" customHeight="1">
      <c r="A19" s="24" t="s">
        <v>56</v>
      </c>
      <c r="B19" s="38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3000000.0</v>
      </c>
      <c r="D20" s="53" t="s">
        <v>60</v>
      </c>
      <c r="E20" s="54"/>
      <c r="F20" s="132" t="s">
        <v>41</v>
      </c>
      <c r="G20" s="23"/>
    </row>
    <row r="21" ht="21.0" customHeight="1">
      <c r="A21" s="57" t="s">
        <v>61</v>
      </c>
      <c r="B21" s="59">
        <f>SUM(B13:B20)</f>
        <v>61620700</v>
      </c>
      <c r="D21" s="26" t="s">
        <v>63</v>
      </c>
      <c r="E21" s="19"/>
      <c r="F21" s="28" t="s">
        <v>62</v>
      </c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915620700</v>
      </c>
      <c r="C23" s="33"/>
      <c r="D23" s="70" t="s">
        <v>66</v>
      </c>
      <c r="E23" s="40"/>
      <c r="F23" s="133" t="s">
        <v>44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5.0E7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/>
      <c r="D27" s="76" t="s">
        <v>73</v>
      </c>
      <c r="E27" s="19"/>
      <c r="F27" s="123">
        <f>0.85*B11</f>
        <v>725900000</v>
      </c>
      <c r="G27" s="30"/>
    </row>
    <row r="28" ht="16.5" customHeight="1">
      <c r="A28" s="82" t="s">
        <v>74</v>
      </c>
      <c r="B28" s="84">
        <f>B23-B26+B27</f>
        <v>865620700</v>
      </c>
      <c r="D28" s="76" t="s">
        <v>114</v>
      </c>
      <c r="E28" s="19"/>
      <c r="F28" s="121"/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169720700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7561458.333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4476383.333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12037841.67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135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100</v>
      </c>
    </row>
    <row r="8" ht="21.75" customHeight="1">
      <c r="A8" s="3" t="s">
        <v>3</v>
      </c>
      <c r="B8" s="5" t="s">
        <v>131</v>
      </c>
      <c r="D8" s="3" t="s">
        <v>96</v>
      </c>
      <c r="F8" s="8" t="s">
        <v>132</v>
      </c>
    </row>
    <row r="9" ht="21.75" customHeight="1">
      <c r="A9" s="3" t="s">
        <v>11</v>
      </c>
      <c r="B9" s="9">
        <v>3.8E8</v>
      </c>
      <c r="D9" s="3" t="s">
        <v>13</v>
      </c>
      <c r="E9" s="11" t="s">
        <v>15</v>
      </c>
      <c r="F9" s="3" t="s">
        <v>17</v>
      </c>
      <c r="G9" s="12" t="s">
        <v>124</v>
      </c>
    </row>
    <row r="10" ht="21.0" customHeight="1">
      <c r="A10" s="3" t="s">
        <v>20</v>
      </c>
      <c r="B10" s="15">
        <v>3.9E7</v>
      </c>
      <c r="D10" s="14" t="s">
        <v>22</v>
      </c>
    </row>
    <row r="11" ht="21.0" customHeight="1">
      <c r="A11" s="3" t="s">
        <v>23</v>
      </c>
      <c r="B11" s="16">
        <f>B9-B10</f>
        <v>341000000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38000000</v>
      </c>
      <c r="D13" s="26" t="s">
        <v>32</v>
      </c>
      <c r="E13" s="19"/>
      <c r="F13" s="28" t="s">
        <v>33</v>
      </c>
      <c r="G13" s="30"/>
    </row>
    <row r="14" ht="21.75" customHeight="1">
      <c r="A14" s="24" t="s">
        <v>34</v>
      </c>
      <c r="B14" s="25">
        <v>140000.0</v>
      </c>
      <c r="D14" s="26" t="s">
        <v>35</v>
      </c>
      <c r="E14" s="19"/>
      <c r="F14" s="28" t="s">
        <v>36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46</v>
      </c>
      <c r="G15" s="30"/>
      <c r="I15" s="34"/>
      <c r="J15" s="34"/>
    </row>
    <row r="16" ht="21.75" customHeight="1">
      <c r="A16" s="24" t="s">
        <v>42</v>
      </c>
      <c r="B16" s="29">
        <v>530700.0</v>
      </c>
      <c r="D16" s="129" t="s">
        <v>41</v>
      </c>
      <c r="E16" s="19"/>
      <c r="F16" s="28" t="s">
        <v>39</v>
      </c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28" t="s">
        <v>44</v>
      </c>
      <c r="G17" s="30"/>
      <c r="I17" s="33"/>
      <c r="J17" s="33"/>
    </row>
    <row r="18" ht="21.75" customHeight="1">
      <c r="A18" s="120" t="s">
        <v>50</v>
      </c>
      <c r="B18" s="44" t="s">
        <v>58</v>
      </c>
      <c r="D18" s="39" t="s">
        <v>52</v>
      </c>
      <c r="E18" s="40"/>
      <c r="F18" s="42" t="s">
        <v>110</v>
      </c>
      <c r="G18" s="43"/>
    </row>
    <row r="19" ht="21.75" hidden="1" customHeight="1">
      <c r="A19" s="24" t="s">
        <v>56</v>
      </c>
      <c r="B19" s="38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45370700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386370700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f>B9*85%</f>
        <v>323000000</v>
      </c>
      <c r="G27" s="30"/>
    </row>
    <row r="28" ht="16.5" customHeight="1">
      <c r="A28" s="82" t="s">
        <v>74</v>
      </c>
      <c r="B28" s="84">
        <f>B23-B26+B27</f>
        <v>366370700</v>
      </c>
      <c r="D28" s="76" t="s">
        <v>114</v>
      </c>
      <c r="E28" s="19"/>
      <c r="F28" s="85">
        <v>5000000.0</v>
      </c>
      <c r="G28" s="30"/>
    </row>
    <row r="29" ht="16.5" customHeight="1">
      <c r="A29" s="86"/>
      <c r="B29" s="88"/>
      <c r="D29" s="90" t="s">
        <v>74</v>
      </c>
      <c r="E29" s="40"/>
      <c r="F29" s="91">
        <f>B23-F26:G26-F27:G27</f>
        <v>43370700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136</v>
      </c>
      <c r="F33" s="96">
        <v>36.0</v>
      </c>
      <c r="G33" s="98">
        <f>F27/F33</f>
        <v>8972222.222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1991833.333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10964055.56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140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2" t="s">
        <v>137</v>
      </c>
    </row>
    <row r="7" ht="21.75" customHeight="1">
      <c r="A7" s="2" t="s">
        <v>100</v>
      </c>
    </row>
    <row r="8" ht="21.75" customHeight="1">
      <c r="A8" s="3" t="s">
        <v>3</v>
      </c>
      <c r="B8" s="5" t="s">
        <v>138</v>
      </c>
      <c r="D8" s="3" t="s">
        <v>96</v>
      </c>
      <c r="F8" s="8" t="s">
        <v>132</v>
      </c>
    </row>
    <row r="9" ht="21.75" customHeight="1">
      <c r="A9" s="3" t="s">
        <v>11</v>
      </c>
      <c r="B9" s="9">
        <v>4.65E8</v>
      </c>
      <c r="D9" s="3" t="s">
        <v>13</v>
      </c>
      <c r="E9" s="11" t="s">
        <v>15</v>
      </c>
      <c r="F9" s="3" t="s">
        <v>17</v>
      </c>
      <c r="G9" s="12" t="s">
        <v>139</v>
      </c>
    </row>
    <row r="10" ht="21.0" customHeight="1">
      <c r="A10" s="3" t="s">
        <v>20</v>
      </c>
      <c r="B10" s="118">
        <v>4.0E7</v>
      </c>
      <c r="D10" s="14" t="s">
        <v>22</v>
      </c>
    </row>
    <row r="11" ht="21.0" customHeight="1">
      <c r="A11" s="3" t="s">
        <v>23</v>
      </c>
      <c r="B11" s="16">
        <f>B9-B10</f>
        <v>425000000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46500000</v>
      </c>
      <c r="D13" s="26" t="s">
        <v>32</v>
      </c>
      <c r="E13" s="19"/>
      <c r="F13" s="28" t="s">
        <v>33</v>
      </c>
      <c r="G13" s="30"/>
    </row>
    <row r="14" ht="21.75" customHeight="1">
      <c r="A14" s="24" t="s">
        <v>34</v>
      </c>
      <c r="B14" s="29">
        <v>1000000.0</v>
      </c>
      <c r="D14" s="26" t="s">
        <v>35</v>
      </c>
      <c r="E14" s="19"/>
      <c r="F14" s="28" t="s">
        <v>36</v>
      </c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28" t="s">
        <v>39</v>
      </c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28" t="s">
        <v>46</v>
      </c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28" t="s">
        <v>44</v>
      </c>
      <c r="G17" s="30"/>
      <c r="I17" s="33"/>
      <c r="J17" s="33"/>
    </row>
    <row r="18" ht="21.75" customHeight="1">
      <c r="A18" s="36" t="s">
        <v>112</v>
      </c>
      <c r="B18" s="37">
        <v>9000000.0</v>
      </c>
      <c r="D18" s="39" t="s">
        <v>52</v>
      </c>
      <c r="E18" s="40"/>
      <c r="F18" s="42" t="s">
        <v>110</v>
      </c>
      <c r="G18" s="43"/>
    </row>
    <row r="19" ht="21.75" customHeight="1">
      <c r="A19" s="24" t="s">
        <v>56</v>
      </c>
      <c r="B19" s="38">
        <v>400000.0</v>
      </c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64130700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489130700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123">
        <f>0.85*B11</f>
        <v>361250000</v>
      </c>
      <c r="G27" s="30"/>
    </row>
    <row r="28" ht="16.5" customHeight="1">
      <c r="A28" s="82" t="s">
        <v>74</v>
      </c>
      <c r="B28" s="84">
        <f>B23-B26+B27</f>
        <v>469130700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107880700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3763020.833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2227708.333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5990729.167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141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2" t="s">
        <v>142</v>
      </c>
    </row>
    <row r="8" ht="21.75" customHeight="1">
      <c r="A8" s="3" t="s">
        <v>3</v>
      </c>
      <c r="B8" s="5" t="s">
        <v>143</v>
      </c>
      <c r="D8" s="3" t="s">
        <v>96</v>
      </c>
      <c r="F8" s="8" t="s">
        <v>144</v>
      </c>
    </row>
    <row r="9" ht="21.75" customHeight="1">
      <c r="A9" s="3" t="s">
        <v>11</v>
      </c>
      <c r="B9" s="9">
        <v>4.9E8</v>
      </c>
      <c r="D9" s="3" t="s">
        <v>13</v>
      </c>
      <c r="E9" s="11" t="s">
        <v>145</v>
      </c>
      <c r="F9" s="3" t="s">
        <v>17</v>
      </c>
      <c r="G9" s="12" t="s">
        <v>21</v>
      </c>
    </row>
    <row r="10" ht="21.0" customHeight="1">
      <c r="A10" s="3" t="s">
        <v>20</v>
      </c>
      <c r="B10" s="118">
        <v>5.9E7</v>
      </c>
      <c r="D10" s="14" t="s">
        <v>22</v>
      </c>
    </row>
    <row r="11" ht="21.0" customHeight="1">
      <c r="A11" s="3" t="s">
        <v>23</v>
      </c>
      <c r="B11" s="16">
        <f>B9-B10</f>
        <v>431000000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49000000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5">
        <v>1.4E7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9">
        <v>530700.0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116"/>
      <c r="G17" s="30"/>
      <c r="I17" s="33"/>
      <c r="J17" s="33"/>
    </row>
    <row r="18" ht="21.75" customHeight="1">
      <c r="A18" s="45" t="s">
        <v>146</v>
      </c>
      <c r="B18" s="37"/>
      <c r="D18" s="39" t="s">
        <v>52</v>
      </c>
      <c r="E18" s="40"/>
      <c r="F18" s="52"/>
      <c r="G18" s="43"/>
    </row>
    <row r="19" ht="21.75" customHeight="1">
      <c r="A19" s="24" t="s">
        <v>56</v>
      </c>
      <c r="B19" s="38">
        <v>400000.0</v>
      </c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70630700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501630700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2.0E7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v>3.16E8</v>
      </c>
      <c r="G27" s="30"/>
    </row>
    <row r="28" ht="16.5" customHeight="1">
      <c r="A28" s="82" t="s">
        <v>74</v>
      </c>
      <c r="B28" s="84">
        <f>B23-B26+B27</f>
        <v>481630700</v>
      </c>
      <c r="D28" s="76" t="s">
        <v>114</v>
      </c>
      <c r="E28" s="19"/>
      <c r="F28" s="121"/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165630700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92</v>
      </c>
      <c r="F33" s="96">
        <v>60.0</v>
      </c>
      <c r="G33" s="98">
        <f>F27/F33</f>
        <v>5266666.667</v>
      </c>
    </row>
    <row r="34" ht="22.5" customHeight="1">
      <c r="A34" s="99"/>
      <c r="B34" s="100"/>
      <c r="D34" s="95" t="s">
        <v>83</v>
      </c>
      <c r="E34" s="101">
        <v>0.078</v>
      </c>
      <c r="F34" s="102">
        <f>E34/12</f>
        <v>0.0065</v>
      </c>
      <c r="G34" s="98">
        <f>F34*F27</f>
        <v>2054000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7320666.667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150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D46" s="13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4" t="s">
        <v>94</v>
      </c>
    </row>
    <row r="8" ht="21.75" customHeight="1">
      <c r="A8" s="3" t="s">
        <v>3</v>
      </c>
      <c r="B8" s="5" t="s">
        <v>147</v>
      </c>
      <c r="D8" s="3" t="s">
        <v>96</v>
      </c>
      <c r="F8" s="114" t="s">
        <v>97</v>
      </c>
    </row>
    <row r="9" ht="21.75" customHeight="1">
      <c r="A9" s="3" t="s">
        <v>11</v>
      </c>
      <c r="B9" s="9">
        <v>1.13E9</v>
      </c>
      <c r="D9" s="3" t="s">
        <v>13</v>
      </c>
      <c r="E9" s="115" t="s">
        <v>98</v>
      </c>
      <c r="F9" s="3" t="s">
        <v>17</v>
      </c>
      <c r="G9" s="110" t="s">
        <v>99</v>
      </c>
    </row>
    <row r="10" ht="21.0" customHeight="1">
      <c r="A10" s="3" t="s">
        <v>20</v>
      </c>
      <c r="B10" s="16"/>
      <c r="D10" s="14" t="s">
        <v>22</v>
      </c>
    </row>
    <row r="11" ht="21.0" customHeight="1">
      <c r="A11" s="3" t="s">
        <v>23</v>
      </c>
      <c r="B11" s="16">
        <f>B9-B10</f>
        <v>1130000000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113000000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9">
        <v>1000000.0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9">
        <v>943400.0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116"/>
      <c r="G17" s="30"/>
      <c r="I17" s="33"/>
      <c r="J17" s="33"/>
    </row>
    <row r="18" ht="21.75" customHeight="1">
      <c r="A18" s="24" t="s">
        <v>50</v>
      </c>
      <c r="B18" s="38">
        <f>0.015*B11</f>
        <v>16950000</v>
      </c>
      <c r="D18" s="39" t="s">
        <v>52</v>
      </c>
      <c r="E18" s="40"/>
      <c r="F18" s="52"/>
      <c r="G18" s="43"/>
    </row>
    <row r="19" ht="21.75" customHeight="1">
      <c r="A19" s="24" t="s">
        <v>56</v>
      </c>
      <c r="B19" s="38">
        <v>400000.0</v>
      </c>
      <c r="D19" s="47" t="s">
        <v>57</v>
      </c>
      <c r="E19" s="49"/>
      <c r="F19" s="49"/>
      <c r="G19" s="51"/>
    </row>
    <row r="20" ht="21.75" customHeight="1">
      <c r="A20" s="24" t="s">
        <v>59</v>
      </c>
      <c r="B20" s="29">
        <v>4100000.0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138093400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1268093400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134"/>
      <c r="D26" s="76" t="s">
        <v>70</v>
      </c>
      <c r="E26" s="19"/>
      <c r="F26" s="123"/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123">
        <f>0.85*B11</f>
        <v>960500000</v>
      </c>
      <c r="G27" s="30"/>
    </row>
    <row r="28" ht="16.5" customHeight="1">
      <c r="A28" s="82" t="s">
        <v>74</v>
      </c>
      <c r="B28" s="84">
        <f>B23-B26+B27</f>
        <v>1268093400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307593400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10005208.33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5923083.333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15928291.67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151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4" t="s">
        <v>94</v>
      </c>
    </row>
    <row r="8" ht="21.75" customHeight="1">
      <c r="A8" s="3" t="s">
        <v>3</v>
      </c>
      <c r="B8" s="5" t="s">
        <v>148</v>
      </c>
      <c r="D8" s="3" t="s">
        <v>96</v>
      </c>
      <c r="F8" s="114" t="s">
        <v>97</v>
      </c>
    </row>
    <row r="9" ht="21.75" customHeight="1">
      <c r="A9" s="3" t="s">
        <v>11</v>
      </c>
      <c r="B9" s="9">
        <v>1.365E9</v>
      </c>
      <c r="D9" s="3" t="s">
        <v>13</v>
      </c>
      <c r="E9" s="115" t="s">
        <v>98</v>
      </c>
      <c r="F9" s="3" t="s">
        <v>17</v>
      </c>
      <c r="G9" s="110" t="s">
        <v>99</v>
      </c>
    </row>
    <row r="10" ht="21.0" customHeight="1">
      <c r="A10" s="3" t="s">
        <v>20</v>
      </c>
      <c r="B10" s="16"/>
      <c r="D10" s="14" t="s">
        <v>22</v>
      </c>
    </row>
    <row r="11" ht="21.0" customHeight="1">
      <c r="A11" s="3" t="s">
        <v>23</v>
      </c>
      <c r="B11" s="16">
        <f>B9-B10</f>
        <v>1365000000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136500000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9">
        <v>1000000.0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9">
        <v>943400.0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 t="s">
        <v>47</v>
      </c>
      <c r="E17" s="19"/>
      <c r="F17" s="116"/>
      <c r="G17" s="30"/>
      <c r="I17" s="33"/>
      <c r="J17" s="33"/>
    </row>
    <row r="18" ht="21.75" customHeight="1">
      <c r="A18" s="24" t="s">
        <v>50</v>
      </c>
      <c r="B18" s="38">
        <f>0.015*B11</f>
        <v>20475000</v>
      </c>
      <c r="D18" s="39" t="s">
        <v>52</v>
      </c>
      <c r="E18" s="40"/>
      <c r="F18" s="52"/>
      <c r="G18" s="43"/>
    </row>
    <row r="19" ht="21.75" customHeight="1">
      <c r="A19" s="24" t="s">
        <v>56</v>
      </c>
      <c r="B19" s="38">
        <v>400000.0</v>
      </c>
      <c r="D19" s="47" t="s">
        <v>57</v>
      </c>
      <c r="E19" s="49"/>
      <c r="F19" s="49"/>
      <c r="G19" s="51"/>
    </row>
    <row r="20" ht="21.75" customHeight="1">
      <c r="A20" s="24" t="s">
        <v>59</v>
      </c>
      <c r="B20" s="29">
        <v>4100000.0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165118400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1530118400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134"/>
      <c r="D26" s="76" t="s">
        <v>70</v>
      </c>
      <c r="E26" s="19"/>
      <c r="F26" s="123"/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123">
        <f>0.85*B11</f>
        <v>1160250000</v>
      </c>
      <c r="G27" s="30"/>
    </row>
    <row r="28" ht="16.5" customHeight="1">
      <c r="A28" s="82" t="s">
        <v>74</v>
      </c>
      <c r="B28" s="84">
        <f>B23-B26+B27</f>
        <v>1530118400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369868400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126" t="s">
        <v>84</v>
      </c>
      <c r="F33" s="126">
        <v>96.0</v>
      </c>
      <c r="G33" s="98">
        <f>F27/F33</f>
        <v>12085937.5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7154875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19240812.5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153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4" t="s">
        <v>94</v>
      </c>
    </row>
    <row r="8" ht="21.75" customHeight="1">
      <c r="A8" s="3" t="s">
        <v>3</v>
      </c>
      <c r="B8" s="119" t="s">
        <v>149</v>
      </c>
      <c r="D8" s="3" t="s">
        <v>96</v>
      </c>
      <c r="F8" s="114" t="s">
        <v>97</v>
      </c>
    </row>
    <row r="9" ht="21.75" customHeight="1">
      <c r="A9" s="3" t="s">
        <v>11</v>
      </c>
      <c r="B9" s="10">
        <v>7.8E8</v>
      </c>
      <c r="D9" s="3" t="s">
        <v>13</v>
      </c>
      <c r="E9" s="115" t="s">
        <v>98</v>
      </c>
      <c r="F9" s="3" t="s">
        <v>17</v>
      </c>
      <c r="G9" s="110" t="s">
        <v>99</v>
      </c>
    </row>
    <row r="10" ht="21.0" customHeight="1">
      <c r="A10" s="3" t="s">
        <v>20</v>
      </c>
      <c r="B10" s="118">
        <v>8.5E7</v>
      </c>
      <c r="D10" s="14" t="s">
        <v>22</v>
      </c>
    </row>
    <row r="11" ht="21.0" customHeight="1">
      <c r="A11" s="3" t="s">
        <v>23</v>
      </c>
      <c r="B11" s="16">
        <f>B9-B10</f>
        <v>695000000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9">
        <f>0.1*B9</f>
        <v>78000000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5">
        <v>1.4E7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5">
        <v>943400.0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5">
        <v>1560000.0</v>
      </c>
      <c r="D17" s="26" t="s">
        <v>47</v>
      </c>
      <c r="E17" s="19"/>
      <c r="F17" s="116"/>
      <c r="G17" s="30"/>
      <c r="I17" s="33"/>
      <c r="J17" s="33"/>
    </row>
    <row r="18" ht="21.75" hidden="1" customHeight="1">
      <c r="A18" s="24" t="s">
        <v>50</v>
      </c>
      <c r="B18" s="37"/>
      <c r="D18" s="39" t="s">
        <v>52</v>
      </c>
      <c r="E18" s="40"/>
      <c r="F18" s="52"/>
      <c r="G18" s="43"/>
    </row>
    <row r="19" ht="21.75" hidden="1" customHeight="1">
      <c r="A19" s="24" t="s">
        <v>56</v>
      </c>
      <c r="B19" s="38"/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3000000.0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97643400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792643400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5.0E7</v>
      </c>
      <c r="D26" s="76" t="s">
        <v>70</v>
      </c>
      <c r="E26" s="19"/>
      <c r="F26" s="123"/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v>6.63E8</v>
      </c>
      <c r="G27" s="30"/>
    </row>
    <row r="28" ht="16.5" customHeight="1">
      <c r="A28" s="82" t="s">
        <v>74</v>
      </c>
      <c r="B28" s="84">
        <f>B23-B26+B27</f>
        <v>742643400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B23-F26-F27+F28</f>
        <v>129643400</v>
      </c>
      <c r="G29" s="43"/>
    </row>
    <row r="30" ht="6.75" customHeight="1"/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92</v>
      </c>
      <c r="F33" s="96">
        <v>60.0</v>
      </c>
      <c r="G33" s="98">
        <f>F27/F33</f>
        <v>11050000</v>
      </c>
    </row>
    <row r="34" ht="22.5" customHeight="1">
      <c r="A34" s="99"/>
      <c r="B34" s="100"/>
      <c r="D34" s="95" t="s">
        <v>83</v>
      </c>
      <c r="E34" s="102">
        <v>0.074</v>
      </c>
      <c r="F34" s="102">
        <f>E34/12</f>
        <v>0.006166666667</v>
      </c>
      <c r="G34" s="98">
        <f>F34*F27</f>
        <v>4088500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15138500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152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paperSize="9" scale="76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89"/>
    <col customWidth="1" min="2" max="2" width="16.67"/>
    <col customWidth="1" min="3" max="3" width="2.11"/>
    <col customWidth="1" min="4" max="4" width="11.89"/>
    <col customWidth="1" min="5" max="5" width="15.11"/>
    <col customWidth="1" min="6" max="6" width="11.0"/>
    <col customWidth="1" min="7" max="7" width="17.22"/>
    <col customWidth="1" min="8" max="26" width="8.56"/>
  </cols>
  <sheetData>
    <row r="1" ht="15.75" customHeight="1"/>
    <row r="2" ht="15.75" customHeight="1"/>
    <row r="3" ht="15.75" customHeight="1">
      <c r="A3" s="1" t="s">
        <v>0</v>
      </c>
    </row>
    <row r="4" ht="15.75" customHeight="1"/>
    <row r="5" ht="15.75" customHeight="1"/>
    <row r="6" ht="21.75" customHeight="1">
      <c r="A6" s="4" t="s">
        <v>4</v>
      </c>
    </row>
    <row r="7" ht="21.75" customHeight="1">
      <c r="A7" s="4" t="s">
        <v>94</v>
      </c>
    </row>
    <row r="8" ht="21.75" customHeight="1">
      <c r="A8" s="3" t="s">
        <v>3</v>
      </c>
      <c r="B8" s="119" t="s">
        <v>187</v>
      </c>
      <c r="D8" s="3" t="s">
        <v>96</v>
      </c>
      <c r="F8" s="114" t="s">
        <v>97</v>
      </c>
    </row>
    <row r="9" ht="21.75" customHeight="1">
      <c r="A9" s="3" t="s">
        <v>11</v>
      </c>
      <c r="B9" s="10">
        <v>8.55E8</v>
      </c>
      <c r="D9" s="3" t="s">
        <v>13</v>
      </c>
      <c r="E9" s="115" t="s">
        <v>98</v>
      </c>
      <c r="F9" s="3" t="s">
        <v>17</v>
      </c>
      <c r="G9" s="110" t="s">
        <v>99</v>
      </c>
    </row>
    <row r="10" ht="21.0" customHeight="1">
      <c r="A10" s="3" t="s">
        <v>20</v>
      </c>
      <c r="B10" s="118">
        <v>8.5E7</v>
      </c>
      <c r="D10" s="14" t="s">
        <v>22</v>
      </c>
    </row>
    <row r="11" ht="21.0" customHeight="1">
      <c r="A11" s="3" t="s">
        <v>23</v>
      </c>
      <c r="B11" s="16">
        <f>B9-B10</f>
        <v>770000000</v>
      </c>
      <c r="D11" s="17" t="s">
        <v>27</v>
      </c>
    </row>
    <row r="12" ht="15.75" customHeight="1">
      <c r="A12" s="18" t="s">
        <v>29</v>
      </c>
      <c r="B12" s="19"/>
      <c r="D12" s="21" t="s">
        <v>30</v>
      </c>
      <c r="E12" s="22"/>
      <c r="F12" s="22"/>
      <c r="G12" s="23"/>
    </row>
    <row r="13" ht="21.75" customHeight="1">
      <c r="A13" s="24" t="s">
        <v>31</v>
      </c>
      <c r="B13" s="25">
        <v>8.55E7</v>
      </c>
      <c r="D13" s="26" t="s">
        <v>32</v>
      </c>
      <c r="E13" s="19"/>
      <c r="F13" s="116"/>
      <c r="G13" s="30"/>
    </row>
    <row r="14" ht="21.75" customHeight="1">
      <c r="A14" s="24" t="s">
        <v>34</v>
      </c>
      <c r="B14" s="25">
        <v>140000.0</v>
      </c>
      <c r="D14" s="26" t="s">
        <v>35</v>
      </c>
      <c r="E14" s="19"/>
      <c r="F14" s="116"/>
      <c r="G14" s="30"/>
      <c r="I14" s="33"/>
      <c r="J14" s="33"/>
    </row>
    <row r="15" ht="21.75" customHeight="1">
      <c r="A15" s="24" t="s">
        <v>37</v>
      </c>
      <c r="B15" s="29">
        <v>140000.0</v>
      </c>
      <c r="D15" s="26" t="s">
        <v>38</v>
      </c>
      <c r="E15" s="19"/>
      <c r="F15" s="116"/>
      <c r="G15" s="30"/>
      <c r="I15" s="34"/>
      <c r="J15" s="34"/>
    </row>
    <row r="16" ht="21.75" customHeight="1">
      <c r="A16" s="24" t="s">
        <v>42</v>
      </c>
      <c r="B16" s="29">
        <v>943400.0</v>
      </c>
      <c r="D16" s="26" t="s">
        <v>43</v>
      </c>
      <c r="E16" s="19"/>
      <c r="F16" s="116"/>
      <c r="G16" s="30"/>
      <c r="I16" s="33"/>
      <c r="J16" s="33"/>
    </row>
    <row r="17" ht="21.75" customHeight="1">
      <c r="A17" s="24" t="s">
        <v>45</v>
      </c>
      <c r="B17" s="29">
        <v>1560000.0</v>
      </c>
      <c r="D17" s="26"/>
      <c r="E17" s="19"/>
      <c r="F17" s="116"/>
      <c r="G17" s="30"/>
      <c r="I17" s="33"/>
      <c r="J17" s="33"/>
    </row>
    <row r="18" ht="21.75" hidden="1" customHeight="1">
      <c r="A18" s="24" t="s">
        <v>50</v>
      </c>
      <c r="B18" s="38"/>
      <c r="D18" s="39" t="s">
        <v>52</v>
      </c>
      <c r="E18" s="40"/>
      <c r="F18" s="52"/>
      <c r="G18" s="43"/>
    </row>
    <row r="19" ht="21.75" hidden="1" customHeight="1">
      <c r="A19" s="24" t="s">
        <v>56</v>
      </c>
      <c r="B19" s="38">
        <v>400000.0</v>
      </c>
      <c r="D19" s="47" t="s">
        <v>57</v>
      </c>
      <c r="E19" s="49"/>
      <c r="F19" s="49"/>
      <c r="G19" s="51"/>
    </row>
    <row r="20" ht="21.75" customHeight="1">
      <c r="A20" s="24" t="s">
        <v>59</v>
      </c>
      <c r="B20" s="25">
        <v>5000000.0</v>
      </c>
      <c r="D20" s="53" t="s">
        <v>60</v>
      </c>
      <c r="E20" s="54"/>
      <c r="F20" s="55"/>
      <c r="G20" s="23"/>
    </row>
    <row r="21" ht="21.0" customHeight="1">
      <c r="A21" s="57" t="s">
        <v>61</v>
      </c>
      <c r="B21" s="59">
        <f>SUM(B13:B20)</f>
        <v>93683400</v>
      </c>
      <c r="D21" s="26" t="s">
        <v>63</v>
      </c>
      <c r="E21" s="19"/>
      <c r="F21" s="60"/>
      <c r="G21" s="30"/>
    </row>
    <row r="22" ht="21.75" hidden="1" customHeight="1">
      <c r="A22" s="61"/>
      <c r="B22" s="62"/>
      <c r="D22" s="63"/>
      <c r="E22" s="64"/>
      <c r="F22" s="66"/>
      <c r="G22" s="67"/>
    </row>
    <row r="23" ht="21.0" customHeight="1">
      <c r="A23" s="61" t="s">
        <v>65</v>
      </c>
      <c r="B23" s="62">
        <f>B11+B21</f>
        <v>863683400</v>
      </c>
      <c r="C23" s="33"/>
      <c r="D23" s="70" t="s">
        <v>66</v>
      </c>
      <c r="E23" s="40"/>
      <c r="F23" s="71">
        <f>F20+F21</f>
        <v>0</v>
      </c>
      <c r="G23" s="43"/>
    </row>
    <row r="24" ht="10.5" customHeight="1">
      <c r="A24" s="72"/>
      <c r="B24" s="69"/>
      <c r="C24" s="33"/>
      <c r="D24" s="33"/>
      <c r="E24" s="33"/>
      <c r="F24" s="33"/>
      <c r="G24" s="33"/>
    </row>
    <row r="25" ht="21.75" customHeight="1">
      <c r="A25" s="73" t="s">
        <v>67</v>
      </c>
      <c r="B25" s="23"/>
      <c r="D25" s="73" t="s">
        <v>68</v>
      </c>
      <c r="E25" s="22"/>
      <c r="F25" s="22"/>
      <c r="G25" s="23"/>
    </row>
    <row r="26" ht="21.75" customHeight="1">
      <c r="A26" s="74" t="s">
        <v>69</v>
      </c>
      <c r="B26" s="75">
        <v>5.0E7</v>
      </c>
      <c r="D26" s="76" t="s">
        <v>70</v>
      </c>
      <c r="E26" s="19"/>
      <c r="F26" s="77">
        <v>2.0E7</v>
      </c>
      <c r="G26" s="30"/>
    </row>
    <row r="27" ht="21.75" customHeight="1">
      <c r="A27" s="79" t="s">
        <v>72</v>
      </c>
      <c r="B27" s="81">
        <f>F23</f>
        <v>0</v>
      </c>
      <c r="D27" s="76" t="s">
        <v>73</v>
      </c>
      <c r="E27" s="19"/>
      <c r="F27" s="77">
        <v>5.0E8</v>
      </c>
      <c r="G27" s="30"/>
    </row>
    <row r="28" ht="16.5" customHeight="1">
      <c r="A28" s="82" t="s">
        <v>74</v>
      </c>
      <c r="B28" s="84">
        <f>B23-B26+B27</f>
        <v>813683400</v>
      </c>
      <c r="D28" s="76" t="s">
        <v>114</v>
      </c>
      <c r="E28" s="19"/>
      <c r="F28" s="121">
        <f>F23</f>
        <v>0</v>
      </c>
      <c r="G28" s="30"/>
    </row>
    <row r="29" ht="16.5" customHeight="1">
      <c r="A29" s="86"/>
      <c r="B29" s="88"/>
      <c r="D29" s="90" t="s">
        <v>74</v>
      </c>
      <c r="E29" s="40"/>
      <c r="F29" s="91">
        <f>B23-F26:G26-F27:G27</f>
        <v>343683400</v>
      </c>
      <c r="G29" s="43"/>
    </row>
    <row r="30" ht="6.75" customHeight="1">
      <c r="F30" s="11" t="s">
        <v>192</v>
      </c>
    </row>
    <row r="31" ht="4.5" customHeight="1"/>
    <row r="32" ht="15.75" customHeight="1">
      <c r="A32" s="18" t="s">
        <v>78</v>
      </c>
      <c r="B32" s="19"/>
      <c r="D32" s="18" t="s">
        <v>79</v>
      </c>
      <c r="E32" s="93"/>
      <c r="F32" s="93"/>
      <c r="G32" s="19"/>
    </row>
    <row r="33" ht="24.0" customHeight="1">
      <c r="A33" s="94"/>
      <c r="B33" s="64"/>
      <c r="D33" s="95" t="s">
        <v>80</v>
      </c>
      <c r="E33" s="96" t="s">
        <v>84</v>
      </c>
      <c r="F33" s="96">
        <v>96.0</v>
      </c>
      <c r="G33" s="98">
        <f>F27/F33</f>
        <v>5208333.333</v>
      </c>
    </row>
    <row r="34" ht="22.5" customHeight="1">
      <c r="A34" s="99"/>
      <c r="B34" s="100"/>
      <c r="D34" s="95" t="s">
        <v>83</v>
      </c>
      <c r="E34" s="101">
        <v>0.078</v>
      </c>
      <c r="F34" s="102">
        <f>E34/12</f>
        <v>0.0065</v>
      </c>
      <c r="G34" s="98">
        <f>F34*F27</f>
        <v>3250000</v>
      </c>
    </row>
    <row r="35" ht="22.5" customHeight="1">
      <c r="A35" s="99"/>
      <c r="B35" s="100"/>
      <c r="D35" s="103" t="s">
        <v>85</v>
      </c>
      <c r="E35" s="93"/>
      <c r="F35" s="19"/>
      <c r="G35" s="104">
        <f>G33+G34</f>
        <v>8458333.333</v>
      </c>
    </row>
    <row r="36" ht="15.75" customHeight="1">
      <c r="A36" s="99"/>
      <c r="B36" s="100"/>
      <c r="D36" s="105" t="s">
        <v>86</v>
      </c>
      <c r="E36" s="106"/>
      <c r="F36" s="106"/>
      <c r="G36" s="64"/>
    </row>
    <row r="37" ht="29.25" customHeight="1">
      <c r="A37" s="107"/>
      <c r="B37" s="108"/>
      <c r="D37" s="107"/>
      <c r="E37" s="109"/>
      <c r="F37" s="109"/>
      <c r="G37" s="108"/>
    </row>
    <row r="38" ht="18.75" customHeight="1">
      <c r="A38" s="17" t="s">
        <v>193</v>
      </c>
    </row>
    <row r="39" ht="14.2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10" t="s">
        <v>88</v>
      </c>
      <c r="F40" s="110" t="s">
        <v>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G5"/>
    <mergeCell ref="A6:G6"/>
    <mergeCell ref="A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F23:G23"/>
    <mergeCell ref="D23:E23"/>
    <mergeCell ref="A25:B25"/>
    <mergeCell ref="D25:G25"/>
    <mergeCell ref="D26:E26"/>
    <mergeCell ref="F26:G26"/>
    <mergeCell ref="D27:E27"/>
    <mergeCell ref="F27:G27"/>
    <mergeCell ref="A32:B32"/>
    <mergeCell ref="A33:B37"/>
    <mergeCell ref="A40:B40"/>
    <mergeCell ref="D35:F35"/>
    <mergeCell ref="D36:G37"/>
    <mergeCell ref="A38:G38"/>
    <mergeCell ref="F40:G40"/>
    <mergeCell ref="A28:A29"/>
    <mergeCell ref="B28:B29"/>
    <mergeCell ref="D28:E28"/>
    <mergeCell ref="F28:G28"/>
    <mergeCell ref="D29:E29"/>
    <mergeCell ref="F29:G29"/>
    <mergeCell ref="D32:G32"/>
  </mergeCells>
  <dataValidations>
    <dataValidation type="list" allowBlank="1" showErrorMessage="1" sqref="B17">
      <formula1>'Dữ liệu nguồn'!$E$16:$E$18</formula1>
    </dataValidation>
    <dataValidation type="list" allowBlank="1" showErrorMessage="1" sqref="B8">
      <formula1>'Dữ liệu nguồn'!$G$4:$G$22</formula1>
    </dataValidation>
    <dataValidation type="list" allowBlank="1" showErrorMessage="1" sqref="B16">
      <formula1>'Dữ liệu nguồn'!$E$11:$E$14</formula1>
    </dataValidation>
    <dataValidation type="list" allowBlank="1" showErrorMessage="1" sqref="B14">
      <formula1>'Dữ liệu nguồn'!$E$5:$E$8</formula1>
    </dataValidation>
    <dataValidation type="list" allowBlank="1" showErrorMessage="1" sqref="E33">
      <formula1>'Dữ liệu nguồn'!$A$5:$A$12</formula1>
    </dataValidation>
    <dataValidation type="list" allowBlank="1" showErrorMessage="1" sqref="F33">
      <formula1>'Dữ liệu nguồn'!$B$5:$B$12</formula1>
    </dataValidation>
    <dataValidation type="list" allowBlank="1" showErrorMessage="1" sqref="E9">
      <formula1>'Dữ liệu nguồn'!$J$4:$J$15</formula1>
    </dataValidation>
    <dataValidation type="list" allowBlank="1" showErrorMessage="1" sqref="G9">
      <formula1>'Dữ liệu nguồn'!$L$4:$L$14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1.67"/>
    <col customWidth="1" min="4" max="4" width="17.44"/>
    <col customWidth="1" min="5" max="5" width="12.33"/>
    <col customWidth="1" min="6" max="6" width="8.78"/>
    <col customWidth="1" min="7" max="7" width="20.11"/>
    <col customWidth="1" min="8" max="8" width="15.22"/>
    <col customWidth="1" min="9" max="9" width="8.56"/>
    <col customWidth="1" min="10" max="10" width="13.78"/>
    <col customWidth="1" min="11" max="26" width="8.56"/>
  </cols>
  <sheetData>
    <row r="1" ht="15.75" customHeight="1"/>
    <row r="2" ht="15.75" customHeight="1"/>
    <row r="3" ht="15.75" customHeight="1">
      <c r="G3" s="18" t="s">
        <v>154</v>
      </c>
      <c r="H3" s="19"/>
      <c r="J3" s="136" t="s">
        <v>155</v>
      </c>
      <c r="L3" s="136" t="s">
        <v>156</v>
      </c>
    </row>
    <row r="4" ht="15.75" customHeight="1">
      <c r="A4" s="136" t="s">
        <v>157</v>
      </c>
      <c r="B4" s="136" t="s">
        <v>158</v>
      </c>
      <c r="C4" s="110"/>
      <c r="D4" s="18" t="s">
        <v>34</v>
      </c>
      <c r="E4" s="19"/>
      <c r="F4" s="97"/>
      <c r="G4" s="137" t="s">
        <v>9</v>
      </c>
      <c r="H4" s="38">
        <v>5.6E8</v>
      </c>
      <c r="I4" s="97"/>
      <c r="J4" s="138" t="s">
        <v>159</v>
      </c>
      <c r="L4" s="138" t="s">
        <v>160</v>
      </c>
    </row>
    <row r="5" ht="15.75" customHeight="1">
      <c r="A5" s="138" t="s">
        <v>84</v>
      </c>
      <c r="B5" s="138">
        <v>96.0</v>
      </c>
      <c r="D5" s="24" t="s">
        <v>161</v>
      </c>
      <c r="E5" s="25">
        <v>140000.0</v>
      </c>
      <c r="G5" s="137" t="s">
        <v>6</v>
      </c>
      <c r="H5" s="38">
        <v>5.98E8</v>
      </c>
      <c r="J5" s="138" t="s">
        <v>162</v>
      </c>
      <c r="L5" s="138" t="s">
        <v>99</v>
      </c>
    </row>
    <row r="6" ht="15.75" customHeight="1">
      <c r="A6" s="138" t="s">
        <v>163</v>
      </c>
      <c r="B6" s="138">
        <v>84.0</v>
      </c>
      <c r="D6" s="24" t="s">
        <v>164</v>
      </c>
      <c r="E6" s="29">
        <v>1000000.0</v>
      </c>
      <c r="G6" s="137" t="s">
        <v>165</v>
      </c>
      <c r="H6" s="38">
        <v>6.58E8</v>
      </c>
      <c r="J6" s="138" t="s">
        <v>166</v>
      </c>
      <c r="L6" s="138" t="s">
        <v>124</v>
      </c>
    </row>
    <row r="7" ht="15.75" customHeight="1">
      <c r="A7" s="138" t="s">
        <v>167</v>
      </c>
      <c r="B7" s="138">
        <v>72.0</v>
      </c>
      <c r="D7" s="24" t="s">
        <v>168</v>
      </c>
      <c r="E7" s="25">
        <v>1.4E7</v>
      </c>
      <c r="G7" s="139" t="s">
        <v>25</v>
      </c>
      <c r="H7" s="38">
        <v>6.98E8</v>
      </c>
      <c r="J7" s="138" t="s">
        <v>169</v>
      </c>
      <c r="L7" s="138" t="s">
        <v>139</v>
      </c>
    </row>
    <row r="8" ht="15.75" customHeight="1">
      <c r="A8" s="138" t="s">
        <v>92</v>
      </c>
      <c r="B8" s="138">
        <v>60.0</v>
      </c>
      <c r="D8" s="24" t="s">
        <v>170</v>
      </c>
      <c r="E8" s="25">
        <v>350000.0</v>
      </c>
      <c r="G8" s="140"/>
      <c r="H8" s="38">
        <v>7.03E8</v>
      </c>
      <c r="J8" s="138" t="s">
        <v>171</v>
      </c>
      <c r="L8" s="138" t="s">
        <v>172</v>
      </c>
    </row>
    <row r="9" ht="15.75" customHeight="1">
      <c r="A9" s="138" t="s">
        <v>82</v>
      </c>
      <c r="B9" s="138">
        <v>48.0</v>
      </c>
      <c r="E9" s="16"/>
      <c r="G9" s="137" t="s">
        <v>131</v>
      </c>
      <c r="H9" s="24"/>
      <c r="J9" s="138" t="s">
        <v>173</v>
      </c>
      <c r="L9" s="138" t="s">
        <v>174</v>
      </c>
    </row>
    <row r="10" ht="15.75" customHeight="1">
      <c r="A10" s="138" t="s">
        <v>136</v>
      </c>
      <c r="B10" s="138">
        <v>36.0</v>
      </c>
      <c r="D10" s="18" t="s">
        <v>175</v>
      </c>
      <c r="E10" s="19"/>
      <c r="G10" s="137" t="s">
        <v>138</v>
      </c>
      <c r="H10" s="24"/>
      <c r="J10" s="138" t="s">
        <v>176</v>
      </c>
      <c r="L10" s="138" t="s">
        <v>177</v>
      </c>
    </row>
    <row r="11" ht="15.75" customHeight="1">
      <c r="A11" s="138" t="s">
        <v>81</v>
      </c>
      <c r="B11" s="138">
        <v>24.0</v>
      </c>
      <c r="D11" s="24" t="s">
        <v>178</v>
      </c>
      <c r="E11" s="29">
        <v>530700.0</v>
      </c>
      <c r="G11" s="137" t="s">
        <v>143</v>
      </c>
      <c r="H11" s="24"/>
      <c r="J11" s="138" t="s">
        <v>98</v>
      </c>
      <c r="L11" s="138" t="s">
        <v>179</v>
      </c>
    </row>
    <row r="12" ht="15.75" customHeight="1">
      <c r="A12" s="138" t="s">
        <v>180</v>
      </c>
      <c r="B12" s="138">
        <v>12.0</v>
      </c>
      <c r="D12" s="24" t="s">
        <v>181</v>
      </c>
      <c r="E12" s="29">
        <v>943400.0</v>
      </c>
      <c r="G12" s="137" t="s">
        <v>95</v>
      </c>
      <c r="H12" s="24"/>
      <c r="J12" s="138" t="s">
        <v>182</v>
      </c>
      <c r="L12" s="138" t="s">
        <v>183</v>
      </c>
    </row>
    <row r="13" ht="15.75" customHeight="1">
      <c r="D13" s="24" t="s">
        <v>184</v>
      </c>
      <c r="E13" s="29">
        <v>881500.0</v>
      </c>
      <c r="G13" s="137" t="s">
        <v>101</v>
      </c>
      <c r="H13" s="24"/>
      <c r="J13" s="138" t="s">
        <v>103</v>
      </c>
      <c r="L13" s="138" t="s">
        <v>21</v>
      </c>
    </row>
    <row r="14" ht="15.75" customHeight="1">
      <c r="D14" s="24" t="s">
        <v>185</v>
      </c>
      <c r="E14" s="29">
        <v>1203000.0</v>
      </c>
      <c r="G14" s="137" t="s">
        <v>104</v>
      </c>
      <c r="H14" s="24"/>
      <c r="J14" s="138" t="s">
        <v>145</v>
      </c>
      <c r="L14" s="138" t="s">
        <v>18</v>
      </c>
    </row>
    <row r="15" ht="15.75" customHeight="1">
      <c r="D15" s="18" t="s">
        <v>186</v>
      </c>
      <c r="E15" s="19"/>
      <c r="G15" s="137" t="s">
        <v>107</v>
      </c>
      <c r="H15" s="24"/>
      <c r="J15" s="138" t="s">
        <v>15</v>
      </c>
    </row>
    <row r="16" ht="15.75" customHeight="1">
      <c r="D16" s="24" t="s">
        <v>188</v>
      </c>
      <c r="E16" s="29">
        <v>1560000.0</v>
      </c>
      <c r="G16" s="137" t="s">
        <v>189</v>
      </c>
      <c r="H16" s="24"/>
    </row>
    <row r="17" ht="15.75" customHeight="1">
      <c r="D17" s="24" t="s">
        <v>190</v>
      </c>
      <c r="E17" s="29">
        <v>2160000.0</v>
      </c>
      <c r="G17" s="137" t="s">
        <v>125</v>
      </c>
      <c r="H17" s="24"/>
    </row>
    <row r="18" ht="15.75" customHeight="1">
      <c r="D18" s="24" t="s">
        <v>170</v>
      </c>
      <c r="E18" s="29">
        <v>2160000.0</v>
      </c>
      <c r="G18" s="137" t="s">
        <v>128</v>
      </c>
      <c r="H18" s="24"/>
    </row>
    <row r="19" ht="15.75" customHeight="1">
      <c r="G19" s="141" t="s">
        <v>149</v>
      </c>
      <c r="H19" s="24"/>
    </row>
    <row r="20" ht="15.75" customHeight="1">
      <c r="D20" s="57" t="s">
        <v>191</v>
      </c>
      <c r="E20" s="29">
        <v>3000000.0</v>
      </c>
      <c r="G20" s="141" t="s">
        <v>187</v>
      </c>
      <c r="H20" s="24"/>
    </row>
    <row r="21" ht="15.75" customHeight="1">
      <c r="G21" s="137" t="s">
        <v>147</v>
      </c>
      <c r="H21" s="24"/>
    </row>
    <row r="22" ht="15.75" customHeight="1">
      <c r="G22" s="137" t="s">
        <v>148</v>
      </c>
      <c r="H22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3:H3"/>
    <mergeCell ref="D4:E4"/>
    <mergeCell ref="G7:G8"/>
    <mergeCell ref="D10:E10"/>
    <mergeCell ref="D15:E15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9.0"/>
    <col customWidth="1" min="7" max="26" width="8.56"/>
  </cols>
  <sheetData>
    <row r="1" ht="15.75" customHeight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ht="15.75" customHeight="1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ht="15.75" customHeight="1">
      <c r="A5" s="142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ht="15.75" customHeigh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ht="15.75" customHeight="1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ht="15.75" customHeight="1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ht="15.75" customHeight="1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ht="15.75" customHeight="1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ht="15.75" customHeight="1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ht="15.75" customHeight="1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ht="15.75" customHeight="1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ht="15.75" customHeight="1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ht="15.75" customHeight="1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ht="15.75" customHeight="1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ht="15.75" customHeight="1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ht="15.75" customHeight="1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ht="15.75" customHeight="1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ht="15.75" customHeight="1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15.75" customHeight="1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ht="15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ht="15.75" customHeight="1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ht="15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ht="15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ht="15.75" customHeight="1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ht="15.75" customHeight="1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ht="15.75" customHeight="1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ht="15.75" customHeight="1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ht="15.75" customHeight="1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ht="15.75" customHeight="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ht="15.75" customHeight="1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ht="15.75" customHeight="1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ht="15.75" customHeight="1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ht="15.75" customHeight="1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15.75" customHeight="1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ht="15.75" customHeight="1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ht="15.75" customHeight="1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ht="15.75" customHeight="1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ht="15.75" customHeight="1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15.75" customHeight="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5.75" customHeight="1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15.75" customHeight="1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ht="15.75" customHeight="1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ht="15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ht="15.75" customHeight="1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15.75" customHeight="1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ht="15.75" customHeight="1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ht="15.75" customHeight="1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15.75" customHeight="1">
      <c r="A50" s="143" t="s">
        <v>194</v>
      </c>
      <c r="B50" s="64"/>
      <c r="C50" s="144" t="s">
        <v>195</v>
      </c>
      <c r="D50" s="19"/>
      <c r="E50" s="145">
        <v>6.2E8</v>
      </c>
      <c r="F50" s="19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ht="15.75" customHeight="1">
      <c r="A51" s="99"/>
      <c r="B51" s="100"/>
      <c r="C51" s="144" t="s">
        <v>196</v>
      </c>
      <c r="D51" s="19"/>
      <c r="E51" s="145">
        <v>6.6E8</v>
      </c>
      <c r="F51" s="19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ht="15.75" customHeight="1">
      <c r="A52" s="99"/>
      <c r="B52" s="100"/>
      <c r="C52" s="144" t="s">
        <v>197</v>
      </c>
      <c r="D52" s="19"/>
      <c r="E52" s="145">
        <v>6.99E8</v>
      </c>
      <c r="F52" s="19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ht="15.75" customHeight="1">
      <c r="A53" s="99"/>
      <c r="B53" s="100"/>
      <c r="C53" s="146" t="s">
        <v>198</v>
      </c>
      <c r="D53" s="64"/>
      <c r="E53" s="145">
        <v>7.05E8</v>
      </c>
      <c r="F53" s="19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15.75" customHeight="1">
      <c r="A54" s="107"/>
      <c r="B54" s="108"/>
      <c r="C54" s="107"/>
      <c r="D54" s="108"/>
      <c r="E54" s="145">
        <v>7.1E8</v>
      </c>
      <c r="F54" s="19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ht="15.75" customHeight="1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ht="15.75" customHeight="1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ht="15.75" customHeight="1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15.75" customHeight="1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15.75" customHeight="1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15.75" customHeight="1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15.75" customHeight="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ht="15.75" customHeight="1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ht="15.75" customHeight="1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15.75" customHeight="1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15.75" customHeight="1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ht="15.75" customHeight="1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ht="15.75" customHeight="1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5.75" customHeight="1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15.75" customHeight="1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15.75" customHeight="1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15.75" customHeight="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15.75" customHeight="1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5.75" customHeight="1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5.75" customHeight="1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5.75" customHeight="1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5.75" customHeight="1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15.75" customHeight="1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ht="15.75" customHeight="1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15.75" customHeight="1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15.75" customHeight="1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15.75" customHeight="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5.75" customHeight="1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15.75" customHeight="1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5.75" customHeight="1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5.75" customHeight="1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15.75" customHeight="1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ht="15.7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ht="15.75" customHeight="1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ht="15.75" customHeight="1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ht="15.75" customHeight="1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ht="15.75" customHeight="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ht="15.75" customHeight="1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ht="15.75" customHeight="1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ht="15.75" customHeight="1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ht="15.75" customHeight="1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ht="15.75" customHeight="1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ht="15.75" customHeight="1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ht="15.7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ht="15.7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ht="15.75" customHeight="1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15.75" customHeight="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ht="15.75" customHeight="1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ht="15.75" customHeight="1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ht="15.75" customHeight="1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ht="15.75" customHeight="1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ht="15.75" customHeight="1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ht="15.75" customHeight="1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ht="15.75" customHeight="1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ht="15.75" customHeight="1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ht="15.75" customHeight="1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15.75" customHeight="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ht="15.75" customHeight="1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ht="15.75" customHeight="1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ht="15.75" customHeight="1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15.75" customHeight="1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ht="15.75" customHeight="1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ht="15.75" customHeight="1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ht="15.75" customHeight="1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ht="15.75" customHeight="1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ht="15.75" customHeight="1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ht="15.75" customHeight="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ht="15.75" customHeight="1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ht="15.75" customHeight="1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ht="15.75" customHeight="1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ht="15.75" customHeight="1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ht="15.75" customHeight="1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ht="15.75" customHeight="1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ht="15.75" customHeight="1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ht="15.75" customHeight="1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ht="15.75" customHeight="1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ht="15.75" customHeight="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ht="15.75" customHeight="1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ht="15.75" customHeight="1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ht="15.75" customHeight="1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ht="15.75" customHeight="1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ht="15.75" customHeight="1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15.75" customHeight="1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ht="15.75" customHeight="1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ht="15.75" customHeight="1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ht="15.75" customHeight="1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ht="15.75" customHeight="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ht="15.75" customHeight="1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ht="15.75" customHeight="1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ht="15.75" customHeight="1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ht="15.75" customHeight="1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ht="15.75" customHeight="1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ht="15.75" customHeight="1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ht="15.75" customHeight="1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ht="15.75" customHeight="1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ht="15.75" customHeight="1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ht="15.75" customHeight="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ht="15.75" customHeight="1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ht="15.75" customHeight="1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ht="15.75" customHeight="1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ht="15.75" customHeight="1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ht="15.75" customHeight="1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ht="15.75" customHeight="1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ht="15.75" customHeight="1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ht="15.75" customHeight="1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ht="15.75" customHeight="1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ht="15.75" customHeight="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ht="15.75" customHeight="1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ht="15.75" customHeight="1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ht="15.75" customHeight="1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ht="15.75" customHeight="1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ht="15.75" customHeight="1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ht="15.75" customHeight="1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ht="15.75" customHeight="1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ht="15.75" customHeight="1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ht="15.75" customHeight="1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ht="15.75" customHeight="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ht="15.75" customHeight="1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ht="15.75" customHeight="1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ht="15.7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ht="15.7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ht="15.7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ht="15.7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ht="15.7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ht="15.7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ht="15.75" customHeight="1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ht="15.7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ht="15.7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ht="15.75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ht="15.7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ht="15.7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ht="15.7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ht="15.7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ht="15.7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ht="15.7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ht="15.7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ht="15.7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ht="15.7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ht="15.7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ht="15.7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ht="15.7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ht="15.7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ht="15.7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ht="15.7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ht="15.7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ht="15.7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ht="15.7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ht="15.7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ht="15.7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ht="15.7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ht="15.7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ht="15.7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ht="15.7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ht="15.7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ht="15.7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ht="15.7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ht="15.7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ht="15.7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ht="15.7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ht="15.7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ht="15.7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ht="15.7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ht="15.7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ht="15.7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ht="15.7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ht="15.7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ht="15.7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ht="15.7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ht="15.7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ht="15.7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ht="15.7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ht="15.7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ht="15.7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ht="15.7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ht="15.7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ht="15.7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ht="15.7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ht="15.7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ht="15.7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ht="15.7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ht="15.7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ht="15.7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ht="15.7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ht="15.7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ht="15.7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ht="15.7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ht="15.7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ht="15.7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ht="15.75" customHeight="1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ht="15.75" customHeight="1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ht="15.75" customHeight="1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ht="15.75" customHeight="1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ht="15.75" customHeight="1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ht="15.75" customHeight="1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ht="15.75" customHeight="1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ht="15.75" customHeight="1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ht="15.75" customHeight="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ht="15.75" customHeight="1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ht="15.75" customHeight="1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ht="15.75" customHeight="1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ht="15.75" customHeight="1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ht="15.75" customHeight="1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ht="15.75" customHeight="1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ht="15.75" customHeight="1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ht="15.75" customHeight="1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ht="15.75" customHeight="1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ht="15.7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ht="15.7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ht="15.7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ht="15.75" customHeight="1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ht="15.75" customHeight="1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ht="15.75" customHeight="1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ht="15.75" customHeight="1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ht="15.75" customHeight="1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ht="15.75" customHeight="1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ht="15.75" customHeight="1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ht="15.75" customHeight="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ht="15.75" customHeight="1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ht="15.75" customHeight="1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ht="15.75" customHeight="1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ht="15.75" customHeight="1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ht="15.75" customHeight="1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ht="15.75" customHeight="1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ht="15.75" customHeight="1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ht="15.75" customHeight="1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ht="15.75" customHeight="1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ht="15.75" customHeight="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ht="15.75" customHeight="1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ht="15.75" customHeight="1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ht="15.75" customHeight="1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ht="15.75" customHeight="1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ht="15.75" customHeight="1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ht="15.75" customHeight="1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ht="15.75" customHeight="1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ht="15.75" customHeight="1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ht="15.75" customHeight="1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ht="15.75" customHeight="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ht="15.75" customHeight="1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ht="15.75" customHeight="1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ht="15.75" customHeight="1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ht="15.75" customHeight="1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ht="15.75" customHeight="1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ht="15.75" customHeight="1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ht="15.75" customHeight="1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ht="15.75" customHeight="1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ht="15.75" customHeight="1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ht="15.75" customHeight="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ht="15.75" customHeight="1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ht="15.75" customHeight="1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ht="15.75" customHeight="1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ht="15.75" customHeight="1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ht="15.75" customHeight="1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ht="15.75" customHeight="1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ht="15.75" customHeight="1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ht="15.75" customHeight="1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ht="15.75" customHeight="1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ht="15.75" customHeight="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ht="15.75" customHeight="1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ht="15.75" customHeight="1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ht="15.7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ht="15.7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ht="15.7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ht="15.7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ht="15.7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ht="15.75" customHeight="1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ht="15.75" customHeight="1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ht="15.75" customHeight="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ht="15.75" customHeight="1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ht="15.75" customHeight="1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ht="15.75" customHeight="1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ht="15.75" customHeight="1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ht="15.75" customHeight="1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ht="15.75" customHeight="1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ht="15.75" customHeight="1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ht="15.75" customHeight="1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ht="15.75" customHeight="1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ht="15.75" customHeight="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ht="15.75" customHeight="1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ht="15.75" customHeight="1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ht="15.75" customHeight="1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ht="15.75" customHeight="1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ht="15.75" customHeight="1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ht="15.75" customHeight="1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ht="15.75" customHeight="1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ht="15.75" customHeight="1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ht="15.75" customHeight="1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ht="15.75" customHeight="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ht="15.75" customHeight="1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ht="15.75" customHeight="1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ht="15.75" customHeight="1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ht="15.75" customHeight="1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ht="15.75" customHeight="1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ht="15.75" customHeight="1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ht="15.75" customHeight="1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ht="15.75" customHeight="1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ht="15.75" customHeight="1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ht="15.75" customHeight="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ht="15.75" customHeight="1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ht="15.75" customHeight="1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ht="15.75" customHeight="1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ht="15.75" customHeight="1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ht="15.75" customHeight="1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ht="15.75" customHeight="1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ht="15.75" customHeight="1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ht="15.75" customHeight="1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ht="15.7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ht="15.7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ht="15.7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ht="15.7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ht="15.7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ht="15.7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ht="15.7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ht="15.7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ht="15.7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ht="15.75" customHeight="1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ht="15.75" customHeight="1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ht="15.75" customHeight="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ht="15.75" customHeight="1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ht="15.75" customHeight="1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ht="15.75" customHeight="1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ht="15.75" customHeight="1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ht="15.75" customHeight="1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ht="15.75" customHeight="1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ht="15.75" customHeight="1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ht="15.75" customHeight="1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ht="15.75" customHeight="1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ht="15.75" customHeight="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ht="15.75" customHeight="1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ht="15.75" customHeight="1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ht="15.75" customHeight="1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ht="15.75" customHeight="1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ht="15.75" customHeight="1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ht="15.75" customHeight="1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ht="15.75" customHeight="1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ht="15.75" customHeight="1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ht="15.75" customHeight="1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ht="15.75" customHeight="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ht="15.75" customHeight="1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ht="15.75" customHeight="1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ht="15.75" customHeight="1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ht="15.75" customHeight="1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ht="15.75" customHeight="1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ht="15.75" customHeight="1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ht="15.75" customHeight="1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ht="15.75" customHeight="1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ht="15.75" customHeight="1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ht="15.75" customHeight="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ht="15.75" customHeight="1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ht="15.75" customHeight="1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ht="15.75" customHeight="1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ht="15.75" customHeight="1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ht="15.75" customHeight="1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ht="15.75" customHeight="1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ht="15.75" customHeight="1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ht="15.75" customHeight="1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ht="15.75" customHeight="1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ht="15.75" customHeight="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ht="15.75" customHeight="1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ht="15.75" customHeight="1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ht="15.75" customHeight="1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ht="15.75" customHeight="1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ht="15.75" customHeight="1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ht="15.75" customHeight="1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ht="15.75" customHeight="1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ht="15.75" customHeight="1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ht="15.75" customHeight="1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ht="15.75" customHeight="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ht="15.75" customHeight="1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ht="15.75" customHeight="1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ht="15.75" customHeight="1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ht="15.75" customHeight="1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ht="15.75" customHeight="1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ht="15.75" customHeight="1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ht="15.75" customHeight="1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ht="15.75" customHeight="1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ht="15.75" customHeight="1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ht="15.75" customHeight="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ht="15.75" customHeight="1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ht="15.75" customHeight="1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ht="15.75" customHeight="1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ht="15.75" customHeight="1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ht="15.75" customHeight="1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ht="15.75" customHeight="1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ht="15.75" customHeight="1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ht="15.75" customHeight="1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ht="15.75" customHeight="1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ht="15.75" customHeight="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ht="15.75" customHeight="1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ht="15.75" customHeight="1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ht="15.75" customHeight="1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ht="15.75" customHeight="1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ht="15.75" customHeight="1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ht="15.75" customHeight="1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ht="15.75" customHeight="1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ht="15.75" customHeight="1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ht="15.75" customHeight="1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ht="15.75" customHeight="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ht="15.75" customHeight="1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ht="15.75" customHeight="1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ht="15.75" customHeight="1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ht="15.75" customHeight="1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ht="15.75" customHeight="1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ht="15.75" customHeight="1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ht="15.75" customHeight="1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ht="15.75" customHeight="1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ht="15.75" customHeight="1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ht="15.75" customHeight="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ht="15.75" customHeight="1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ht="15.75" customHeight="1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ht="15.75" customHeight="1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ht="15.75" customHeight="1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ht="15.75" customHeight="1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ht="15.75" customHeight="1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ht="15.75" customHeight="1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ht="15.75" customHeight="1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ht="15.75" customHeight="1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ht="15.75" customHeight="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ht="15.75" customHeight="1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ht="15.75" customHeight="1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ht="15.75" customHeight="1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ht="15.75" customHeight="1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ht="15.75" customHeight="1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ht="15.75" customHeight="1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ht="15.75" customHeight="1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ht="15.75" customHeight="1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ht="15.75" customHeight="1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ht="15.75" customHeight="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ht="15.75" customHeight="1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ht="15.75" customHeight="1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ht="15.75" customHeight="1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ht="15.75" customHeight="1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ht="15.75" customHeight="1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ht="15.75" customHeight="1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ht="15.75" customHeight="1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ht="15.75" customHeight="1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ht="15.75" customHeight="1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ht="15.75" customHeight="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ht="15.75" customHeight="1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ht="15.75" customHeight="1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ht="15.75" customHeight="1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ht="15.75" customHeight="1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ht="15.75" customHeight="1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ht="15.75" customHeight="1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ht="15.75" customHeight="1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ht="15.75" customHeight="1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ht="15.75" customHeight="1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ht="15.75" customHeight="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ht="15.75" customHeight="1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ht="15.75" customHeight="1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ht="15.75" customHeight="1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ht="15.75" customHeight="1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ht="15.75" customHeight="1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ht="15.75" customHeight="1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ht="15.75" customHeight="1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ht="15.75" customHeight="1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ht="15.75" customHeight="1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ht="15.75" customHeight="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ht="15.75" customHeight="1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ht="15.75" customHeight="1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ht="15.75" customHeight="1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ht="15.75" customHeight="1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ht="15.75" customHeight="1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ht="15.75" customHeight="1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ht="15.75" customHeight="1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ht="15.75" customHeight="1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ht="15.75" customHeight="1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ht="15.75" customHeight="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ht="15.75" customHeight="1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ht="15.75" customHeight="1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ht="15.75" customHeight="1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ht="15.75" customHeight="1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ht="15.75" customHeight="1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ht="15.75" customHeight="1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ht="15.75" customHeight="1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ht="15.75" customHeight="1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ht="15.75" customHeight="1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ht="15.75" customHeight="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ht="15.75" customHeight="1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ht="15.75" customHeight="1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ht="15.75" customHeight="1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ht="15.75" customHeight="1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ht="15.75" customHeight="1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ht="15.75" customHeight="1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ht="15.75" customHeight="1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ht="15.75" customHeight="1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ht="15.75" customHeight="1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ht="15.75" customHeight="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ht="15.75" customHeight="1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ht="15.75" customHeight="1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ht="15.75" customHeight="1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ht="15.75" customHeight="1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ht="15.75" customHeight="1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ht="15.75" customHeight="1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ht="15.75" customHeight="1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ht="15.75" customHeight="1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ht="15.75" customHeight="1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ht="15.75" customHeight="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ht="15.75" customHeight="1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ht="15.75" customHeight="1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ht="15.75" customHeight="1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ht="15.75" customHeight="1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ht="15.75" customHeight="1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ht="15.75" customHeight="1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ht="15.75" customHeight="1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ht="15.75" customHeight="1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ht="15.75" customHeight="1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ht="15.75" customHeight="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ht="15.75" customHeight="1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ht="15.75" customHeight="1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ht="15.75" customHeight="1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ht="15.75" customHeight="1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ht="15.75" customHeight="1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ht="15.75" customHeight="1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ht="15.75" customHeight="1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ht="15.75" customHeight="1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ht="15.75" customHeight="1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ht="15.75" customHeight="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ht="15.75" customHeight="1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ht="15.75" customHeight="1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ht="15.75" customHeight="1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ht="15.75" customHeight="1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ht="15.75" customHeight="1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ht="15.75" customHeight="1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ht="15.75" customHeight="1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ht="15.75" customHeight="1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ht="15.75" customHeight="1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ht="15.75" customHeight="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ht="15.75" customHeight="1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ht="15.75" customHeight="1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ht="15.75" customHeight="1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ht="15.75" customHeight="1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ht="15.75" customHeight="1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ht="15.75" customHeight="1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ht="15.75" customHeight="1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ht="15.75" customHeight="1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ht="15.75" customHeight="1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ht="15.75" customHeight="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ht="15.75" customHeight="1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ht="15.75" customHeight="1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ht="15.75" customHeight="1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ht="15.75" customHeight="1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ht="15.75" customHeight="1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ht="15.75" customHeight="1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ht="15.75" customHeight="1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ht="15.75" customHeight="1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ht="15.75" customHeight="1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ht="15.75" customHeight="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ht="15.75" customHeight="1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ht="15.75" customHeight="1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ht="15.75" customHeight="1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ht="15.75" customHeight="1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ht="15.75" customHeight="1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ht="15.75" customHeight="1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ht="15.75" customHeight="1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ht="15.75" customHeight="1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ht="15.75" customHeight="1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ht="15.75" customHeight="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ht="15.75" customHeight="1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ht="15.75" customHeight="1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ht="15.75" customHeight="1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ht="15.75" customHeight="1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ht="15.75" customHeight="1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ht="15.75" customHeight="1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ht="15.75" customHeight="1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ht="15.75" customHeight="1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ht="15.75" customHeight="1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ht="15.75" customHeight="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ht="15.75" customHeight="1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ht="15.75" customHeight="1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ht="15.75" customHeight="1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ht="15.75" customHeight="1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ht="15.75" customHeight="1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ht="15.75" customHeight="1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ht="15.75" customHeight="1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ht="15.75" customHeight="1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ht="15.75" customHeight="1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ht="15.75" customHeight="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ht="15.75" customHeight="1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ht="15.75" customHeight="1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ht="15.75" customHeight="1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ht="15.75" customHeight="1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ht="15.75" customHeight="1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ht="15.75" customHeight="1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ht="15.75" customHeight="1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ht="15.75" customHeight="1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ht="15.75" customHeight="1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ht="15.75" customHeight="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ht="15.75" customHeight="1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ht="15.75" customHeight="1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ht="15.75" customHeight="1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ht="15.75" customHeight="1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ht="15.75" customHeight="1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ht="15.75" customHeight="1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ht="15.75" customHeight="1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ht="15.75" customHeight="1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ht="15.75" customHeight="1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ht="15.75" customHeight="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ht="15.75" customHeight="1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ht="15.75" customHeight="1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ht="15.75" customHeight="1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ht="15.75" customHeight="1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ht="15.75" customHeight="1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ht="15.75" customHeight="1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ht="15.75" customHeight="1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ht="15.75" customHeight="1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ht="15.75" customHeight="1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ht="15.75" customHeight="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ht="15.75" customHeight="1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ht="15.75" customHeight="1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ht="15.75" customHeight="1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ht="15.75" customHeight="1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ht="15.75" customHeight="1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ht="15.75" customHeight="1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ht="15.75" customHeight="1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ht="15.75" customHeight="1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ht="15.75" customHeight="1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ht="15.75" customHeight="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ht="15.75" customHeight="1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ht="15.75" customHeight="1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ht="15.75" customHeight="1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ht="15.75" customHeight="1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ht="15.75" customHeight="1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ht="15.75" customHeight="1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ht="15.75" customHeight="1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ht="15.75" customHeight="1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ht="15.75" customHeight="1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ht="15.75" customHeight="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ht="15.75" customHeight="1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ht="15.75" customHeight="1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ht="15.75" customHeight="1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ht="15.75" customHeight="1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ht="15.75" customHeight="1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ht="15.75" customHeight="1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ht="15.75" customHeight="1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ht="15.75" customHeight="1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ht="15.75" customHeight="1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ht="15.75" customHeight="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ht="15.75" customHeight="1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ht="15.75" customHeight="1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ht="15.75" customHeight="1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ht="15.75" customHeight="1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ht="15.75" customHeight="1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ht="15.75" customHeight="1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ht="15.75" customHeight="1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ht="15.75" customHeight="1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ht="15.75" customHeight="1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ht="15.75" customHeight="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ht="15.75" customHeight="1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ht="15.75" customHeight="1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ht="15.75" customHeight="1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ht="15.75" customHeight="1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ht="15.75" customHeight="1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ht="15.75" customHeight="1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ht="15.75" customHeight="1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ht="15.75" customHeight="1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ht="15.75" customHeight="1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ht="15.75" customHeight="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ht="15.75" customHeight="1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ht="15.75" customHeight="1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ht="15.75" customHeight="1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ht="15.75" customHeight="1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ht="15.75" customHeight="1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ht="15.75" customHeight="1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ht="15.75" customHeight="1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ht="15.75" customHeight="1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ht="15.75" customHeight="1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ht="15.75" customHeight="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ht="15.75" customHeight="1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ht="15.75" customHeight="1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ht="15.75" customHeight="1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ht="15.75" customHeight="1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ht="15.75" customHeight="1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ht="15.75" customHeight="1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ht="15.75" customHeight="1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ht="15.75" customHeight="1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ht="15.75" customHeight="1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ht="15.75" customHeight="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ht="15.75" customHeight="1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ht="15.75" customHeight="1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ht="15.75" customHeight="1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ht="15.75" customHeight="1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ht="15.75" customHeight="1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ht="15.75" customHeight="1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ht="15.75" customHeight="1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ht="15.75" customHeight="1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ht="15.75" customHeight="1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ht="15.75" customHeight="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ht="15.75" customHeight="1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ht="15.75" customHeight="1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ht="15.75" customHeight="1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ht="15.75" customHeight="1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ht="15.75" customHeight="1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ht="15.75" customHeight="1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ht="15.75" customHeight="1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ht="15.75" customHeight="1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ht="15.75" customHeight="1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ht="15.75" customHeight="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ht="15.75" customHeight="1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ht="15.75" customHeight="1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ht="15.75" customHeight="1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ht="15.75" customHeight="1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ht="15.75" customHeight="1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ht="15.75" customHeight="1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ht="15.75" customHeight="1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ht="15.75" customHeight="1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ht="15.75" customHeight="1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ht="15.75" customHeight="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ht="15.75" customHeight="1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ht="15.75" customHeight="1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ht="15.75" customHeight="1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ht="15.75" customHeight="1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ht="15.75" customHeight="1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ht="15.75" customHeight="1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ht="15.75" customHeight="1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ht="15.75" customHeight="1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ht="15.75" customHeight="1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ht="15.75" customHeight="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ht="15.75" customHeight="1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ht="15.75" customHeight="1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ht="15.75" customHeight="1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ht="15.75" customHeight="1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ht="15.75" customHeight="1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ht="15.75" customHeight="1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ht="15.75" customHeight="1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ht="15.75" customHeight="1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ht="15.75" customHeight="1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ht="15.75" customHeight="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ht="15.75" customHeight="1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ht="15.75" customHeight="1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ht="15.75" customHeight="1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ht="15.75" customHeight="1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ht="15.75" customHeight="1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ht="15.75" customHeight="1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ht="15.75" customHeight="1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ht="15.75" customHeight="1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ht="15.75" customHeight="1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ht="15.75" customHeight="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ht="15.75" customHeight="1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ht="15.75" customHeight="1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ht="15.75" customHeight="1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ht="15.75" customHeight="1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ht="15.75" customHeight="1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ht="15.75" customHeight="1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ht="15.75" customHeight="1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ht="15.75" customHeight="1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ht="15.75" customHeight="1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ht="15.75" customHeight="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ht="15.75" customHeight="1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ht="15.75" customHeight="1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ht="15.75" customHeight="1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ht="15.75" customHeight="1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ht="15.75" customHeight="1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ht="15.75" customHeight="1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ht="15.75" customHeight="1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ht="15.75" customHeight="1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ht="15.75" customHeight="1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ht="15.75" customHeight="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ht="15.75" customHeight="1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ht="15.75" customHeight="1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ht="15.75" customHeight="1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ht="15.75" customHeight="1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ht="15.75" customHeight="1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ht="15.75" customHeight="1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ht="15.75" customHeight="1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ht="15.75" customHeight="1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ht="15.75" customHeight="1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ht="15.75" customHeight="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ht="15.75" customHeight="1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ht="15.75" customHeight="1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ht="15.75" customHeight="1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ht="15.75" customHeight="1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ht="15.75" customHeight="1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ht="15.75" customHeight="1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ht="15.75" customHeight="1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ht="15.75" customHeight="1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ht="15.75" customHeight="1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ht="15.75" customHeight="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ht="15.75" customHeight="1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ht="15.75" customHeight="1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ht="15.75" customHeight="1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ht="15.75" customHeight="1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ht="15.75" customHeight="1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ht="15.75" customHeight="1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ht="15.75" customHeight="1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ht="15.75" customHeight="1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ht="15.75" customHeight="1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ht="15.75" customHeight="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ht="15.75" customHeight="1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ht="15.75" customHeight="1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ht="15.75" customHeight="1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ht="15.75" customHeight="1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ht="15.75" customHeight="1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ht="15.75" customHeight="1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ht="15.75" customHeight="1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ht="15.75" customHeight="1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ht="15.75" customHeight="1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ht="15.75" customHeight="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ht="15.75" customHeight="1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ht="15.75" customHeight="1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ht="15.75" customHeight="1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ht="15.75" customHeight="1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ht="15.75" customHeight="1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ht="15.75" customHeight="1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ht="15.75" customHeight="1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ht="15.75" customHeight="1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ht="15.75" customHeight="1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ht="15.75" customHeight="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ht="15.75" customHeight="1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ht="15.75" customHeight="1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ht="15.75" customHeight="1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ht="15.75" customHeight="1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ht="15.75" customHeight="1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ht="15.75" customHeight="1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ht="15.75" customHeight="1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ht="15.75" customHeight="1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ht="15.75" customHeight="1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ht="15.75" customHeight="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ht="15.75" customHeight="1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ht="15.75" customHeight="1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ht="15.75" customHeight="1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ht="15.75" customHeight="1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ht="15.75" customHeight="1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ht="15.75" customHeight="1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ht="15.75" customHeight="1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ht="15.75" customHeight="1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ht="15.75" customHeight="1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ht="15.75" customHeight="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ht="15.75" customHeight="1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ht="15.75" customHeight="1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ht="15.75" customHeight="1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ht="15.75" customHeight="1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ht="15.75" customHeight="1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ht="15.75" customHeight="1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ht="15.75" customHeight="1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ht="15.75" customHeight="1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ht="15.75" customHeight="1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ht="15.75" customHeight="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ht="15.75" customHeight="1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ht="15.75" customHeight="1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ht="15.75" customHeight="1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ht="15.75" customHeight="1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ht="15.75" customHeight="1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ht="15.75" customHeight="1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ht="15.75" customHeight="1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ht="15.75" customHeight="1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ht="15.75" customHeight="1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ht="15.75" customHeight="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ht="15.75" customHeight="1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ht="15.75" customHeight="1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ht="15.75" customHeight="1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ht="15.75" customHeight="1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ht="15.75" customHeight="1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ht="15.75" customHeight="1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ht="15.75" customHeight="1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ht="15.75" customHeight="1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ht="15.75" customHeight="1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ht="15.75" customHeight="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ht="15.75" customHeight="1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ht="15.75" customHeight="1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ht="15.75" customHeight="1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ht="15.75" customHeight="1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ht="15.75" customHeight="1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ht="15.75" customHeight="1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ht="15.75" customHeight="1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ht="15.75" customHeight="1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ht="15.75" customHeight="1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ht="15.75" customHeight="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ht="15.75" customHeight="1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ht="15.75" customHeight="1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ht="15.75" customHeight="1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ht="15.75" customHeight="1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ht="15.75" customHeight="1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ht="15.75" customHeight="1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ht="15.75" customHeight="1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ht="15.75" customHeight="1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ht="15.75" customHeight="1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ht="15.75" customHeight="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ht="15.75" customHeight="1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ht="15.75" customHeight="1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ht="15.75" customHeight="1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ht="15.75" customHeight="1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ht="15.75" customHeight="1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ht="15.75" customHeight="1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ht="15.75" customHeight="1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ht="15.75" customHeight="1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ht="15.75" customHeight="1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ht="15.75" customHeight="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ht="15.75" customHeight="1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ht="15.75" customHeight="1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ht="15.75" customHeight="1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ht="15.75" customHeight="1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ht="15.75" customHeight="1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ht="15.75" customHeight="1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ht="15.75" customHeight="1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ht="15.75" customHeight="1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ht="15.75" customHeight="1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ht="15.75" customHeight="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ht="15.75" customHeight="1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ht="15.75" customHeight="1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ht="15.75" customHeight="1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ht="15.75" customHeight="1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ht="15.75" customHeight="1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ht="15.75" customHeight="1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ht="15.75" customHeight="1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ht="15.75" customHeight="1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ht="15.75" customHeight="1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ht="15.75" customHeight="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ht="15.75" customHeight="1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ht="15.75" customHeight="1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ht="15.75" customHeight="1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ht="15.75" customHeight="1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ht="15.75" customHeight="1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ht="15.75" customHeight="1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ht="15.75" customHeight="1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ht="15.75" customHeight="1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ht="15.75" customHeight="1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ht="15.75" customHeight="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ht="15.75" customHeight="1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ht="15.75" customHeight="1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ht="15.75" customHeight="1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ht="15.75" customHeight="1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ht="15.75" customHeight="1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ht="15.75" customHeight="1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ht="15.75" customHeight="1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ht="15.75" customHeight="1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ht="15.75" customHeight="1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ht="15.75" customHeight="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ht="15.75" customHeight="1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ht="15.75" customHeight="1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ht="15.75" customHeight="1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ht="15.75" customHeight="1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ht="15.75" customHeight="1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ht="15.75" customHeight="1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ht="15.75" customHeight="1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ht="15.75" customHeight="1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ht="15.75" customHeight="1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ht="15.75" customHeight="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ht="15.75" customHeight="1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ht="15.75" customHeight="1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ht="15.75" customHeight="1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ht="15.75" customHeight="1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ht="15.75" customHeight="1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ht="15.75" customHeight="1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 ht="15.75" customHeight="1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 ht="15.75" customHeight="1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 ht="15.75" customHeight="1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10">
    <mergeCell ref="E52:F52"/>
    <mergeCell ref="E53:F53"/>
    <mergeCell ref="A50:B54"/>
    <mergeCell ref="C50:D50"/>
    <mergeCell ref="E50:F50"/>
    <mergeCell ref="C51:D51"/>
    <mergeCell ref="E51:F51"/>
    <mergeCell ref="C52:D52"/>
    <mergeCell ref="C53:D54"/>
    <mergeCell ref="E54:F5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2022-11-22T02:23:19Z</dcterms:created>
  <dc:creator>Admin</dc:creator>
</cp:coreProperties>
</file>