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Xpander MT" state="visible" r:id="rId4"/>
    <sheet sheetId="2" name="Xpander Eco" state="visible" r:id="rId5"/>
    <sheet sheetId="3" name="Trang tính5" state="visible" r:id="rId6"/>
    <sheet sheetId="4" name="Xpander Premium" state="visible" r:id="rId7"/>
    <sheet sheetId="5" name="Xpander Cross" state="visible" r:id="rId8"/>
    <sheet sheetId="6" name="Xforce GLX" state="visible" r:id="rId9"/>
    <sheet sheetId="7" name="Xforce Exceed" state="visible" r:id="rId10"/>
    <sheet sheetId="8" name="Xforce Premium" state="visible" r:id="rId11"/>
    <sheet sheetId="9" name="Xforce Ultimate" state="visible" r:id="rId12"/>
    <sheet sheetId="10" name="Trang tính6" state="visible" r:id="rId13"/>
    <sheet sheetId="11" name="Trang tính1" state="visible" r:id="rId14"/>
    <sheet sheetId="12" name="Triton GLX" state="visible" r:id="rId15"/>
    <sheet sheetId="13" name="Trang tính7" state="visible" r:id="rId16"/>
    <sheet sheetId="14" name="Triton Premium" state="visible" r:id="rId17"/>
    <sheet sheetId="15" name="Triton Athlete" state="visible" r:id="rId18"/>
    <sheet sheetId="16" name="Trang tính2" state="visible" r:id="rId19"/>
    <sheet sheetId="17" name="Attrage MT" state="visible" r:id="rId20"/>
    <sheet sheetId="18" name="Attrage CVT" state="visible" r:id="rId21"/>
    <sheet sheetId="19" name="Attrage Premium" state="visible" r:id="rId22"/>
    <sheet sheetId="20" name="Trang tính4" state="visible" r:id="rId23"/>
    <sheet sheetId="21" name="Pajero (4x2)" state="visible" r:id="rId24"/>
    <sheet sheetId="22" name="Pajero (4x4)" state="visible" r:id="rId25"/>
    <sheet sheetId="23" name="Outlander STD" state="visible" r:id="rId26"/>
    <sheet sheetId="24" name="Trang tính3" state="visible" r:id="rId27"/>
    <sheet sheetId="25" name="Outlander Premium" state="visible" r:id="rId28"/>
    <sheet sheetId="26" name="Dữ liệu nguồn" state="visible" r:id="rId29"/>
    <sheet sheetId="27" name="CP ĐĂNG KÝ" state="visible" r:id="rId30"/>
    <sheet sheetId="28" name="GIÁ ÁP THUẾ" state="visible" r:id="rId31"/>
  </sheets>
  <calcPr calcId="171027"/>
</workbook>
</file>

<file path=xl/sharedStrings.xml><?xml version="1.0" encoding="utf-8"?>
<sst xmlns="http://schemas.openxmlformats.org/spreadsheetml/2006/main" count="1167" uniqueCount="183">
  <si>
    <t xml:space="preserve">MITSUBISHI MOVEO NEW CITY - THÀNH PHỐ MỚI BÌNH DƯƠNG
1C, Đường Hùng Vương, Phường Hòa Phú, TP. Thủ Dầu Một, Tỉnh Bình Dương</t>
  </si>
  <si>
    <t>Khách hàng:</t>
  </si>
  <si>
    <t xml:space="preserve">Địa chỉ:                                                                                          TVBH:                  - SĐT: </t>
  </si>
  <si>
    <t>Loại xe:</t>
  </si>
  <si>
    <t>Xpander MT</t>
  </si>
  <si>
    <t xml:space="preserve">Đời xe: </t>
  </si>
  <si>
    <t>Ngày: 11/04/2025</t>
  </si>
  <si>
    <t>Giá niêm yết:</t>
  </si>
  <si>
    <t>TG giao xe:</t>
  </si>
  <si>
    <t>T2/2025</t>
  </si>
  <si>
    <t>Màu xe</t>
  </si>
  <si>
    <t>Trắng</t>
  </si>
  <si>
    <t>Giảm giá:</t>
  </si>
  <si>
    <t>Hiệu lực báo giá áp dụng trong tháng</t>
  </si>
  <si>
    <t>Giá Bán:</t>
  </si>
  <si>
    <t>ĐVT: VNĐ</t>
  </si>
  <si>
    <t>Tạm tính chi phí</t>
  </si>
  <si>
    <t>Quà Tặng</t>
  </si>
  <si>
    <t>Thuế trước bạ (tạm tính)</t>
  </si>
  <si>
    <t>Bao tay lái</t>
  </si>
  <si>
    <t>Phim cách nhiệt</t>
  </si>
  <si>
    <t>Phí bấm biển số</t>
  </si>
  <si>
    <t>02 gối đầu</t>
  </si>
  <si>
    <t>Cam hành trình</t>
  </si>
  <si>
    <t>Lệ phí đăng kiểm</t>
  </si>
  <si>
    <t>Ví da đựng hồ sơ</t>
  </si>
  <si>
    <t>Miễn phí công dán VETC</t>
  </si>
  <si>
    <t>Bảo hiểm TNDS + Người ngồi xe (1 năm)</t>
  </si>
  <si>
    <t>Tappi lót sàn</t>
  </si>
  <si>
    <t>Bình chữa cháy</t>
  </si>
  <si>
    <t>Phí sử dụng đường bộ (1 năm)</t>
  </si>
  <si>
    <t>Miễn phí công bảo dưỡng 5000km</t>
  </si>
  <si>
    <t>Áo trùm xe</t>
  </si>
  <si>
    <t>Bảo hiểm vật chất thân vỏ xe</t>
  </si>
  <si>
    <t>10L Nhiên Liệu</t>
  </si>
  <si>
    <t>Biển số mica</t>
  </si>
  <si>
    <t>CHI PHÍ PHÁT SINH THÊM</t>
  </si>
  <si>
    <t>Phí dịch vụ đăng ký xe</t>
  </si>
  <si>
    <t>Phụ kiện trang bị thêm (Nếu có)</t>
  </si>
  <si>
    <t>Tổng Chi Phí Đăng ký xe</t>
  </si>
  <si>
    <t>Hộp đen (nếu có)</t>
  </si>
  <si>
    <t>Tặng</t>
  </si>
  <si>
    <t>TỔNG LĂNG BÁNH</t>
  </si>
  <si>
    <t>TỔNG CP PHÁT SINH</t>
  </si>
  <si>
    <t>PHƯƠNG ÁN: MUA TIỀN MẶT</t>
  </si>
  <si>
    <t>PHƯƠNG ÁN: MUA VAY NGÂN HÀNG</t>
  </si>
  <si>
    <t>Tiền cọc:</t>
  </si>
  <si>
    <t>Tiền cọc</t>
  </si>
  <si>
    <t>Chi Phí Phát sinh thêm (Nếu có)</t>
  </si>
  <si>
    <t>Số tiền vay</t>
  </si>
  <si>
    <t>THANH TOÁN LẦN 2</t>
  </si>
  <si>
    <t xml:space="preserve">CÁC MÀU XE </t>
  </si>
  <si>
    <t>PHƯƠNG ÁN TRẢ HÀNG THÁNG</t>
  </si>
  <si>
    <t>Thời gian vay:</t>
  </si>
  <si>
    <t>5 Năm</t>
  </si>
  <si>
    <t>Tiền gốc tháng:</t>
  </si>
  <si>
    <t>Thanh toán tháng</t>
  </si>
  <si>
    <t xml:space="preserve">Quý khách đặt cọc và ký hợp đồng chúng tôi sẽ tiến hành thẩm
 định và làm hồ sơ ngân hàng, trường hợp ngân hàng không đồng ý cho vay, chúng tôi sẽ hoàn lại 100% tiền cọc</t>
  </si>
  <si>
    <r>
      <rPr>
        <b/>
        <u/>
        <color theme="1"/>
        <sz val="12"/>
        <rFont val="Times New Roman"/>
      </rPr>
      <t>* Chính sách bảo hành:</t>
    </r>
    <r>
      <rPr>
        <color theme="1"/>
        <sz val="12"/>
        <rFont val="Times New Roman"/>
      </rPr>
      <t xml:space="preserve"> 3 năm/100.000km tùy theo điều kiện nào đến trước</t>
    </r>
  </si>
  <si>
    <t>XÁC NHẬN TVBH</t>
  </si>
  <si>
    <t>XÁC NHẬN KHÁCH HÀNG</t>
  </si>
  <si>
    <t xml:space="preserve">Khách hàng: </t>
  </si>
  <si>
    <t xml:space="preserve">Địa chỉ:                                                                                          TVBH:        - SĐT: </t>
  </si>
  <si>
    <t>Xpander Eco</t>
  </si>
  <si>
    <t>Ngày: 20/6/2025</t>
  </si>
  <si>
    <t>Nâu</t>
  </si>
  <si>
    <t>Nước hoa</t>
  </si>
  <si>
    <t>Bảo hiểm thân vỏ xe (10tr)</t>
  </si>
  <si>
    <t>Khăn lau chuyên dụng</t>
  </si>
  <si>
    <t>TẶNG</t>
  </si>
  <si>
    <t>Thuế 10%</t>
  </si>
  <si>
    <t>8 Năm</t>
  </si>
  <si>
    <t xml:space="preserve">Địa chỉ:                                                                                                     TVBH:              - SĐT: </t>
  </si>
  <si>
    <t>Xpander Premium</t>
  </si>
  <si>
    <t>Đời xe: 2026</t>
  </si>
  <si>
    <t>Ngày: 11/3/2025</t>
  </si>
  <si>
    <t>Thảm lót sàn</t>
  </si>
  <si>
    <t>Hộp đen</t>
  </si>
  <si>
    <t>BHVC xe</t>
  </si>
  <si>
    <t>Thảm taplo nhung</t>
  </si>
  <si>
    <t>Số tiền thuế 10%</t>
  </si>
  <si>
    <t>BHTV</t>
  </si>
  <si>
    <t>4 Năm</t>
  </si>
  <si>
    <t xml:space="preserve">Địa chỉ: Bến Cát, Bình Dương                                                                                        TVBH:       - SĐT: </t>
  </si>
  <si>
    <t>Xpander Cross</t>
  </si>
  <si>
    <t>Đời xe: 2025</t>
  </si>
  <si>
    <t>Ngày: 10/11/2025</t>
  </si>
  <si>
    <t>Bảo hiểm thân vỏ xe</t>
  </si>
  <si>
    <t xml:space="preserve">Lót sàn </t>
  </si>
  <si>
    <t>Bảo hiểm thân vỏ ( vay ngân hàng )</t>
  </si>
  <si>
    <t>2 Năm</t>
  </si>
  <si>
    <t>Địa chỉ:                                                                                          TVBH: NGUYỄN VĂN A        - SĐT: 0901………………</t>
  </si>
  <si>
    <t>Xforce GLX</t>
  </si>
  <si>
    <t>Đời xe: 2024</t>
  </si>
  <si>
    <t>Ngày: 24/09/2024</t>
  </si>
  <si>
    <t>T10/2024</t>
  </si>
  <si>
    <t>Bạc</t>
  </si>
  <si>
    <t>Chi Phí phát sinh thêm (nếu có)</t>
  </si>
  <si>
    <t xml:space="preserve">Địa chỉ:                                                                                          TVBH:         - SĐT: </t>
  </si>
  <si>
    <t>Xforce Exceed</t>
  </si>
  <si>
    <t>Ngày: 03/12/2024</t>
  </si>
  <si>
    <t>T12/2024</t>
  </si>
  <si>
    <t>10l Nhiên liệu</t>
  </si>
  <si>
    <t>Xforce Premium</t>
  </si>
  <si>
    <t>Ngày: 20/03/2025</t>
  </si>
  <si>
    <t>Tặng Cam hành trình</t>
  </si>
  <si>
    <t>Hoa giao xe</t>
  </si>
  <si>
    <t>Xforce Ultimate</t>
  </si>
  <si>
    <t>Lót sàn simily</t>
  </si>
  <si>
    <t>Phủ Gầm cao cấp</t>
  </si>
  <si>
    <t xml:space="preserve">Bảo hiểm vật chất thân vỏ xe </t>
  </si>
  <si>
    <t>Bình chữa cháy, nước hoa, khăn lau chuyên dụng</t>
  </si>
  <si>
    <t xml:space="preserve">Ngân hàng cho vay </t>
  </si>
  <si>
    <t>BẢNG BÁO GIÁ CHI TIẾT</t>
  </si>
  <si>
    <t xml:space="preserve">Địa chỉ:                                                                                          TVBH:                                 - SĐT: </t>
  </si>
  <si>
    <t>Triton 4x2 - AT GLX</t>
  </si>
  <si>
    <t>Ngày: 10/07/2025</t>
  </si>
  <si>
    <t>Xám</t>
  </si>
  <si>
    <t>Taplo nhung</t>
  </si>
  <si>
    <r>
      <rPr>
        <b/>
        <u/>
        <color theme="1"/>
        <sz val="12"/>
        <rFont val="Times New Roman"/>
      </rPr>
      <t>* Chính sách bảo hành:</t>
    </r>
    <r>
      <rPr>
        <color theme="1"/>
        <sz val="12"/>
        <rFont val="Times New Roman"/>
      </rPr>
      <t xml:space="preserve"> 5 năm/150.000km tùy theo điều kiện nào đến trước</t>
    </r>
  </si>
  <si>
    <t>Triton(4x2)Premium</t>
  </si>
  <si>
    <t xml:space="preserve">Địa chỉ: Bình Dương                                                                                          TVBH:                - SĐT: </t>
  </si>
  <si>
    <t>Triton (4x4) Athlete</t>
  </si>
  <si>
    <t>Ngày: 06/04/2025</t>
  </si>
  <si>
    <t xml:space="preserve">Phim cách nhiệt bản Premium </t>
  </si>
  <si>
    <t>Attrage MT</t>
  </si>
  <si>
    <t>Ngày: 07/03/2025</t>
  </si>
  <si>
    <t>3 Năm</t>
  </si>
  <si>
    <t>Khách hàng: Chị Huyền</t>
  </si>
  <si>
    <t>Attrage CVT</t>
  </si>
  <si>
    <t>Đỏ</t>
  </si>
  <si>
    <t xml:space="preserve">Địa chỉ:                                                                                          TVBH: Trần Thị Thanh Thảo      - SĐT: </t>
  </si>
  <si>
    <t>Attrage CVT - Pre</t>
  </si>
  <si>
    <t>Ngày: 29/12/2024</t>
  </si>
  <si>
    <t>T1/2025</t>
  </si>
  <si>
    <t>Bảo hiểm vật chất thân vỏ xe (Tặng)</t>
  </si>
  <si>
    <t>Pajero 2.4 AT (4x2)</t>
  </si>
  <si>
    <t>Pajero 2.4 AT (4x4)</t>
  </si>
  <si>
    <t>Destinator Premium</t>
  </si>
  <si>
    <t>Destinator Ultimate</t>
  </si>
  <si>
    <t>m</t>
  </si>
  <si>
    <t>Xe Xpander</t>
  </si>
  <si>
    <t>TG Giao Xe</t>
  </si>
  <si>
    <t>Màu Xe</t>
  </si>
  <si>
    <t>TG VAY</t>
  </si>
  <si>
    <t>KỲ VAY</t>
  </si>
  <si>
    <t>T3/2024</t>
  </si>
  <si>
    <t>Đen</t>
  </si>
  <si>
    <t xml:space="preserve"> - Huyện</t>
  </si>
  <si>
    <t>T4/2024</t>
  </si>
  <si>
    <t>7 Năm</t>
  </si>
  <si>
    <t xml:space="preserve"> - TP/Thị Xã</t>
  </si>
  <si>
    <t>Xpander Pre</t>
  </si>
  <si>
    <t>T5/2024</t>
  </si>
  <si>
    <t>6 Năm</t>
  </si>
  <si>
    <t xml:space="preserve"> - Hà Nội/TP. HCM</t>
  </si>
  <si>
    <t>T6/2024</t>
  </si>
  <si>
    <t xml:space="preserve"> - Xe bán tải</t>
  </si>
  <si>
    <t>T7/2024</t>
  </si>
  <si>
    <t>Đỏ/đen</t>
  </si>
  <si>
    <t>T8/2024</t>
  </si>
  <si>
    <t>Cam/Đen</t>
  </si>
  <si>
    <t>BH Dân Sự</t>
  </si>
  <si>
    <t>T9/2024</t>
  </si>
  <si>
    <t>Cam</t>
  </si>
  <si>
    <t xml:space="preserve"> - 5 Chỗ</t>
  </si>
  <si>
    <t>Vàng</t>
  </si>
  <si>
    <t>1 Năm</t>
  </si>
  <si>
    <t xml:space="preserve"> - 7 Chỗ</t>
  </si>
  <si>
    <t>T11/2024</t>
  </si>
  <si>
    <t>Vàng/đen</t>
  </si>
  <si>
    <t xml:space="preserve"> - 5 Chỗ KD</t>
  </si>
  <si>
    <t xml:space="preserve"> - 7 Chỗ KD</t>
  </si>
  <si>
    <t>Phí đường bộ</t>
  </si>
  <si>
    <t xml:space="preserve"> - Cá Nhân</t>
  </si>
  <si>
    <t>Triton (4x2) GLX</t>
  </si>
  <si>
    <t xml:space="preserve"> - Công Ty/Tổ chức</t>
  </si>
  <si>
    <t xml:space="preserve">Hộp đen: </t>
  </si>
  <si>
    <t>XFORCE</t>
  </si>
  <si>
    <t>GLX</t>
  </si>
  <si>
    <t>EXCEED</t>
  </si>
  <si>
    <t>PREMIUM</t>
  </si>
  <si>
    <t>UITIMATE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</si>
</sst>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color theme="1"/>
      <family val="2"/>
      <scheme val="minor"/>
      <sz val="11"/>
      <name val="Calibri"/>
    </font>
    <font>
      <b/>
      <color theme="1"/>
      <sz val="12"/>
      <name val="Times New Roman"/>
    </font>
    <font>
      <b/>
      <color rgb="FFFF0000"/>
      <sz val="12"/>
      <name val="Times New Roman"/>
    </font>
    <font>
      <color theme="1"/>
      <scheme val="minor"/>
      <name val="Times New Roman"/>
    </font>
    <font>
      <color theme="1"/>
      <sz val="12"/>
      <name val="Times New Roman"/>
    </font>
    <font>
      <b/>
      <color rgb="FF002060"/>
      <sz val="12"/>
      <name val="Times New Roman"/>
    </font>
    <font/>
    <font>
      <color theme="1"/>
      <sz val="11"/>
      <name val="Times New Roman"/>
    </font>
    <font>
      <i/>
      <color theme="1"/>
      <sz val="11"/>
      <name val="Times New Roman"/>
    </font>
    <font>
      <b/>
      <color rgb="FFFF0000"/>
      <sz val="11"/>
      <name val="Times New Roman"/>
    </font>
    <font>
      <color rgb="FFFF0000"/>
      <sz val="11"/>
      <name val="Times New Roman"/>
    </font>
    <font>
      <color theme="1"/>
      <sz val="10"/>
      <name val="Times New Roman"/>
    </font>
    <font>
      <b/>
      <color rgb="FF002060"/>
      <sz val="10"/>
      <name val="Times New Roman"/>
    </font>
    <font>
      <b/>
      <color theme="1"/>
      <sz val="11"/>
      <name val="Times New Roman"/>
    </font>
    <font>
      <b/>
      <i/>
      <color theme="1"/>
      <sz val="11"/>
      <name val="Times New Roman"/>
    </font>
    <font>
      <color rgb="FFFF0000"/>
      <sz val="12"/>
      <name val="Times New Roman"/>
    </font>
    <font>
      <b/>
      <color theme="1"/>
      <scheme val="minor"/>
      <name val="Times New Roman"/>
    </font>
    <font>
      <color rgb="FF000000"/>
      <sz val="12"/>
      <name val="Times New Roman"/>
    </font>
    <font>
      <color rgb="FFFF0000"/>
      <scheme val="minor"/>
      <name val="Times New Roman"/>
    </font>
    <font>
      <color theme="1"/>
      <sz val="18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</fills>
  <borders count="3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readingOrder="1"/>
    </xf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readingOrder="1"/>
    </xf>
    <xf numFmtId="0" fontId="2" fillId="0" borderId="0" xfId="0" applyFont="1" applyAlignment="1">
      <alignment horizontal="left" readingOrder="1"/>
    </xf>
    <xf numFmtId="3" fontId="1" fillId="0" borderId="0" xfId="0" applyNumberFormat="1" applyFont="1" applyAlignment="1">
      <alignment readingOrder="1"/>
    </xf>
    <xf numFmtId="0" fontId="3" fillId="0" borderId="0" xfId="0" applyFont="1" applyAlignment="1">
      <alignment readingOrder="1"/>
    </xf>
    <xf numFmtId="0" fontId="1" fillId="0" borderId="0" xfId="0" applyFont="1" applyAlignment="1">
      <alignment horizontal="center" readingOrder="1"/>
    </xf>
    <xf numFmtId="3" fontId="4" fillId="0" borderId="0" xfId="0" applyNumberFormat="1" applyFont="1" applyAlignment="1">
      <alignment readingOrder="1"/>
    </xf>
    <xf numFmtId="0" fontId="5" fillId="0" borderId="0" xfId="0" applyFont="1" applyAlignment="1">
      <alignment horizontal="left"/>
    </xf>
    <xf numFmtId="3" fontId="4" fillId="0" borderId="0" xfId="0" applyNumberFormat="1" applyFont="1"/>
    <xf numFmtId="0" fontId="4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/>
    <xf numFmtId="0" fontId="2" fillId="2" borderId="3" xfId="0" applyFont="1" applyFill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0" fontId="4" fillId="0" borderId="6" xfId="0" applyFont="1" applyBorder="1"/>
    <xf numFmtId="3" fontId="4" fillId="0" borderId="6" xfId="0" applyNumberFormat="1" applyFont="1" applyBorder="1" applyAlignment="1">
      <alignment readingOrder="1"/>
    </xf>
    <xf numFmtId="0" fontId="7" fillId="0" borderId="7" xfId="0" applyFont="1" applyBorder="1" applyAlignment="1">
      <alignment horizontal="left"/>
    </xf>
    <xf numFmtId="0" fontId="7" fillId="0" borderId="1" xfId="0" applyFont="1" applyBorder="1" applyAlignment="1">
      <alignment horizontal="left" readingOrder="1"/>
    </xf>
    <xf numFmtId="0" fontId="6" fillId="0" borderId="8" xfId="0" applyFont="1" applyBorder="1"/>
    <xf numFmtId="0" fontId="4" fillId="0" borderId="0" xfId="0" applyFont="1"/>
    <xf numFmtId="3" fontId="4" fillId="0" borderId="6" xfId="0" applyNumberFormat="1" applyFont="1" applyBorder="1"/>
    <xf numFmtId="0" fontId="8" fillId="0" borderId="0" xfId="0" applyFont="1"/>
    <xf numFmtId="3" fontId="4" fillId="0" borderId="6" xfId="0" applyNumberFormat="1" applyFont="1" applyBorder="1" applyAlignment="1">
      <alignment horizontal="right"/>
    </xf>
    <xf numFmtId="0" fontId="7" fillId="0" borderId="9" xfId="0" applyFont="1" applyBorder="1" applyAlignment="1">
      <alignment horizontal="left"/>
    </xf>
    <xf numFmtId="0" fontId="6" fillId="0" borderId="10" xfId="0" applyFont="1" applyBorder="1"/>
    <xf numFmtId="0" fontId="7" fillId="0" borderId="11" xfId="0" applyFont="1" applyBorder="1" applyAlignment="1">
      <alignment horizontal="left"/>
    </xf>
    <xf numFmtId="0" fontId="6" fillId="0" borderId="12" xfId="0" applyFont="1" applyBorder="1"/>
    <xf numFmtId="3" fontId="4" fillId="0" borderId="6" xfId="0" applyNumberFormat="1" applyFont="1" applyBorder="1" applyAlignment="1">
      <alignment horizontal="right" readingOrder="1"/>
    </xf>
    <xf numFmtId="0" fontId="9" fillId="2" borderId="13" xfId="0" applyFont="1" applyFill="1" applyBorder="1" applyAlignment="1">
      <alignment horizontal="center"/>
    </xf>
    <xf numFmtId="0" fontId="6" fillId="0" borderId="14" xfId="0" applyFont="1" applyBorder="1"/>
    <xf numFmtId="0" fontId="6" fillId="0" borderId="15" xfId="0" applyFont="1" applyBorder="1"/>
    <xf numFmtId="0" fontId="7" fillId="0" borderId="3" xfId="0" applyFont="1" applyBorder="1" applyAlignment="1">
      <alignment horizontal="left"/>
    </xf>
    <xf numFmtId="0" fontId="6" fillId="0" borderId="16" xfId="0" applyFont="1" applyBorder="1"/>
    <xf numFmtId="0" fontId="7" fillId="0" borderId="17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3" fontId="1" fillId="0" borderId="6" xfId="0" applyNumberFormat="1" applyFont="1" applyBorder="1"/>
    <xf numFmtId="0" fontId="9" fillId="0" borderId="7" xfId="0" applyFont="1" applyBorder="1" applyAlignment="1">
      <alignment horizontal="left"/>
    </xf>
    <xf numFmtId="0" fontId="9" fillId="0" borderId="1" xfId="0" applyFont="1" applyBorder="1" applyAlignment="1">
      <alignment horizontal="right" readingOrder="1"/>
    </xf>
    <xf numFmtId="0" fontId="2" fillId="0" borderId="6" xfId="0" applyFont="1" applyBorder="1" applyAlignment="1">
      <alignment horizontal="center"/>
    </xf>
    <xf numFmtId="3" fontId="2" fillId="0" borderId="6" xfId="0" applyNumberFormat="1" applyFont="1" applyBorder="1"/>
    <xf numFmtId="0" fontId="10" fillId="0" borderId="18" xfId="0" applyFont="1" applyBorder="1" applyAlignment="1">
      <alignment horizontal="left"/>
    </xf>
    <xf numFmtId="0" fontId="6" fillId="0" borderId="19" xfId="0" applyFont="1" applyBorder="1"/>
    <xf numFmtId="0" fontId="7" fillId="0" borderId="20" xfId="0" applyFont="1" applyBorder="1" applyAlignment="1">
      <alignment horizontal="right"/>
    </xf>
    <xf numFmtId="0" fontId="6" fillId="0" borderId="21" xfId="0" applyFont="1" applyBorder="1"/>
    <xf numFmtId="0" fontId="5" fillId="0" borderId="9" xfId="0" applyFont="1" applyBorder="1" applyAlignment="1">
      <alignment horizontal="left"/>
    </xf>
    <xf numFmtId="0" fontId="5" fillId="0" borderId="11" xfId="0" applyFont="1" applyBorder="1" applyAlignment="1">
      <alignment horizontal="right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5" fillId="0" borderId="0" xfId="0" applyFont="1" applyAlignment="1">
      <alignment horizontal="right"/>
    </xf>
    <xf numFmtId="0" fontId="1" fillId="2" borderId="3" xfId="0" applyFont="1" applyFill="1" applyBorder="1" applyAlignment="1">
      <alignment horizontal="center"/>
    </xf>
    <xf numFmtId="0" fontId="4" fillId="0" borderId="22" xfId="0" applyFont="1" applyBorder="1" applyAlignment="1">
      <alignment horizontal="left"/>
    </xf>
    <xf numFmtId="3" fontId="4" fillId="0" borderId="23" xfId="0" applyNumberFormat="1" applyFont="1" applyBorder="1" applyAlignment="1">
      <alignment readingOrder="1"/>
    </xf>
    <xf numFmtId="0" fontId="4" fillId="0" borderId="7" xfId="0" applyFont="1" applyBorder="1" applyAlignment="1">
      <alignment horizontal="left"/>
    </xf>
    <xf numFmtId="3" fontId="4" fillId="0" borderId="1" xfId="0" applyNumberFormat="1" applyFont="1" applyBorder="1" applyAlignment="1">
      <alignment horizontal="right" readingOrder="1"/>
    </xf>
    <xf numFmtId="0" fontId="4" fillId="0" borderId="22" xfId="0" applyFont="1" applyBorder="1" applyAlignment="1">
      <alignment vertical="center"/>
    </xf>
    <xf numFmtId="3" fontId="4" fillId="0" borderId="23" xfId="0" applyNumberFormat="1" applyFont="1" applyBorder="1" applyAlignment="1">
      <alignment vertical="center"/>
    </xf>
    <xf numFmtId="0" fontId="5" fillId="3" borderId="24" xfId="0" applyFont="1" applyFill="1" applyBorder="1" applyAlignment="1">
      <alignment horizontal="center" vertical="center"/>
    </xf>
    <xf numFmtId="3" fontId="5" fillId="3" borderId="25" xfId="0" applyNumberFormat="1" applyFont="1" applyFill="1" applyBorder="1" applyAlignment="1">
      <alignment horizontal="right" vertical="center"/>
    </xf>
    <xf numFmtId="0" fontId="4" fillId="0" borderId="7" xfId="0" applyFont="1" applyBorder="1" applyAlignment="1">
      <alignment horizontal="left" readingOrder="1"/>
    </xf>
    <xf numFmtId="0" fontId="11" fillId="0" borderId="1" xfId="0" applyFont="1" applyBorder="1" applyAlignment="1">
      <alignment horizontal="right" readingOrder="1"/>
    </xf>
    <xf numFmtId="0" fontId="6" fillId="0" borderId="26" xfId="0" applyFont="1" applyBorder="1"/>
    <xf numFmtId="0" fontId="6" fillId="0" borderId="27" xfId="0" applyFont="1" applyBorder="1"/>
    <xf numFmtId="0" fontId="12" fillId="3" borderId="9" xfId="0" applyFont="1" applyFill="1" applyBorder="1" applyAlignment="1">
      <alignment horizontal="left"/>
    </xf>
    <xf numFmtId="3" fontId="12" fillId="3" borderId="11" xfId="0" applyNumberFormat="1" applyFont="1" applyFill="1" applyBorder="1" applyAlignment="1">
      <alignment horizontal="right"/>
    </xf>
    <xf numFmtId="0" fontId="6" fillId="0" borderId="28" xfId="0" applyFont="1" applyBorder="1"/>
    <xf numFmtId="0" fontId="4" fillId="0" borderId="20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 readingOrder="1"/>
    </xf>
    <xf numFmtId="3" fontId="7" fillId="0" borderId="6" xfId="0" applyNumberFormat="1" applyFont="1" applyBorder="1"/>
    <xf numFmtId="0" fontId="6" fillId="0" borderId="29" xfId="0" applyFont="1" applyBorder="1"/>
    <xf numFmtId="0" fontId="6" fillId="0" borderId="30" xfId="0" applyFont="1" applyBorder="1"/>
    <xf numFmtId="10" fontId="7" fillId="0" borderId="6" xfId="0" applyNumberFormat="1" applyFont="1" applyBorder="1" applyAlignment="1">
      <alignment horizontal="center" readingOrder="1"/>
    </xf>
    <xf numFmtId="10" fontId="7" fillId="0" borderId="6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3" fontId="13" fillId="0" borderId="6" xfId="0" applyNumberFormat="1" applyFont="1" applyBorder="1"/>
    <xf numFmtId="0" fontId="14" fillId="0" borderId="20" xfId="0" applyFont="1" applyBorder="1" applyAlignment="1">
      <alignment horizontal="left" wrapText="1"/>
    </xf>
    <xf numFmtId="0" fontId="6" fillId="0" borderId="31" xfId="0" applyFont="1" applyBorder="1"/>
    <xf numFmtId="0" fontId="6" fillId="0" borderId="32" xfId="0" applyFont="1" applyBorder="1"/>
    <xf numFmtId="0" fontId="6" fillId="0" borderId="33" xfId="0" applyFont="1" applyBorder="1"/>
    <xf numFmtId="0" fontId="6" fillId="0" borderId="34" xfId="0" applyFont="1" applyBorder="1"/>
    <xf numFmtId="0" fontId="4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/>
    <xf numFmtId="3" fontId="15" fillId="0" borderId="0" xfId="0" applyNumberFormat="1" applyFont="1" applyAlignment="1">
      <alignment readingOrder="1"/>
    </xf>
    <xf numFmtId="0" fontId="1" fillId="2" borderId="0" xfId="0" applyFont="1" applyFill="1" applyAlignment="1">
      <alignment horizontal="center"/>
    </xf>
    <xf numFmtId="0" fontId="2" fillId="0" borderId="6" xfId="0" applyFont="1" applyBorder="1" applyAlignment="1">
      <alignment readingOrder="1"/>
    </xf>
    <xf numFmtId="3" fontId="2" fillId="0" borderId="6" xfId="0" applyNumberFormat="1" applyFont="1" applyBorder="1" applyAlignment="1">
      <alignment horizontal="right" readingOrder="1"/>
    </xf>
    <xf numFmtId="3" fontId="2" fillId="0" borderId="0" xfId="0" applyNumberFormat="1" applyFont="1" applyAlignment="1">
      <alignment horizontal="right" readingOrder="1"/>
    </xf>
    <xf numFmtId="0" fontId="7" fillId="0" borderId="11" xfId="0" applyFont="1" applyBorder="1" applyAlignment="1">
      <alignment horizontal="left" readingOrder="1"/>
    </xf>
    <xf numFmtId="3" fontId="4" fillId="0" borderId="0" xfId="0" applyNumberFormat="1" applyFont="1" applyAlignment="1">
      <alignment horizontal="right" readingOrder="1"/>
    </xf>
    <xf numFmtId="3" fontId="4" fillId="0" borderId="0" xfId="0" applyNumberFormat="1" applyFont="1" applyAlignment="1">
      <alignment vertical="center"/>
    </xf>
    <xf numFmtId="3" fontId="5" fillId="3" borderId="0" xfId="0" applyNumberFormat="1" applyFont="1" applyFill="1" applyAlignment="1">
      <alignment horizontal="right" vertical="center"/>
    </xf>
    <xf numFmtId="0" fontId="14" fillId="0" borderId="20" xfId="0" applyFont="1" applyBorder="1" applyAlignment="1">
      <alignment horizontal="center" wrapText="1"/>
    </xf>
    <xf numFmtId="0" fontId="13" fillId="0" borderId="7" xfId="0" applyFont="1" applyBorder="1" applyAlignment="1">
      <alignment horizontal="left"/>
    </xf>
    <xf numFmtId="0" fontId="13" fillId="0" borderId="1" xfId="0" applyFont="1" applyBorder="1" applyAlignment="1">
      <alignment horizontal="left" readingOrder="1"/>
    </xf>
    <xf numFmtId="3" fontId="4" fillId="0" borderId="6" xfId="0" applyNumberFormat="1" applyFont="1" applyBorder="1" applyAlignment="1">
      <alignment horizontal="center" readingOrder="1"/>
    </xf>
    <xf numFmtId="0" fontId="13" fillId="0" borderId="7" xfId="0" applyFont="1" applyBorder="1" applyAlignment="1">
      <alignment horizontal="left" readingOrder="1"/>
    </xf>
    <xf numFmtId="0" fontId="1" fillId="0" borderId="6" xfId="0" applyFont="1" applyBorder="1" applyAlignment="1">
      <alignment readingOrder="1"/>
    </xf>
    <xf numFmtId="0" fontId="7" fillId="0" borderId="9" xfId="0" applyFont="1" applyBorder="1" applyAlignment="1">
      <alignment horizontal="left" readingOrder="1"/>
    </xf>
    <xf numFmtId="0" fontId="7" fillId="0" borderId="10" xfId="0" applyFont="1" applyBorder="1" applyAlignment="1">
      <alignment horizontal="left"/>
    </xf>
    <xf numFmtId="0" fontId="13" fillId="0" borderId="17" xfId="0" applyFont="1" applyBorder="1" applyAlignment="1">
      <alignment horizontal="left" readingOrder="1"/>
    </xf>
    <xf numFmtId="0" fontId="7" fillId="0" borderId="1" xfId="0" applyFont="1" applyBorder="1" applyAlignment="1">
      <alignment horizontal="right"/>
    </xf>
    <xf numFmtId="3" fontId="11" fillId="0" borderId="1" xfId="0" applyNumberFormat="1" applyFont="1" applyBorder="1" applyAlignment="1">
      <alignment horizontal="right" readingOrder="1"/>
    </xf>
    <xf numFmtId="3" fontId="12" fillId="3" borderId="11" xfId="0" applyNumberFormat="1" applyFont="1" applyFill="1" applyBorder="1" applyAlignment="1">
      <alignment horizontal="right" readingOrder="1"/>
    </xf>
    <xf numFmtId="0" fontId="16" fillId="0" borderId="0" xfId="0" applyFont="1"/>
    <xf numFmtId="0" fontId="17" fillId="0" borderId="6" xfId="0" applyFont="1" applyBorder="1" applyAlignment="1">
      <alignment readingOrder="1"/>
    </xf>
    <xf numFmtId="0" fontId="2" fillId="0" borderId="0" xfId="0" applyFont="1" applyAlignment="1">
      <alignment horizontal="left"/>
    </xf>
    <xf numFmtId="0" fontId="3" fillId="0" borderId="0" xfId="0" applyFont="1"/>
    <xf numFmtId="0" fontId="7" fillId="0" borderId="1" xfId="0" applyFont="1" applyBorder="1" applyAlignment="1">
      <alignment horizontal="left"/>
    </xf>
    <xf numFmtId="0" fontId="11" fillId="0" borderId="1" xfId="0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0" fontId="7" fillId="0" borderId="6" xfId="0" applyFont="1" applyBorder="1" applyAlignment="1">
      <alignment horizontal="center"/>
    </xf>
    <xf numFmtId="0" fontId="2" fillId="0" borderId="0" xfId="0" applyFont="1"/>
    <xf numFmtId="3" fontId="2" fillId="0" borderId="0" xfId="0" applyNumberFormat="1" applyFont="1" applyAlignment="1">
      <alignment readingOrder="1"/>
    </xf>
    <xf numFmtId="0" fontId="2" fillId="0" borderId="6" xfId="0" applyFont="1" applyBorder="1"/>
    <xf numFmtId="0" fontId="1" fillId="2" borderId="0" xfId="0" applyFont="1" applyFill="1" applyAlignment="1">
      <alignment readingOrder="1"/>
    </xf>
    <xf numFmtId="3" fontId="2" fillId="0" borderId="6" xfId="0" applyNumberFormat="1" applyFont="1" applyBorder="1" applyAlignment="1">
      <alignment readingOrder="1"/>
    </xf>
    <xf numFmtId="0" fontId="4" fillId="0" borderId="22" xfId="0" applyFont="1" applyBorder="1" applyAlignment="1">
      <alignment vertical="center" readingOrder="1"/>
    </xf>
    <xf numFmtId="3" fontId="4" fillId="0" borderId="23" xfId="0" applyNumberFormat="1" applyFont="1" applyBorder="1" applyAlignment="1">
      <alignment vertical="center" readingOrder="1"/>
    </xf>
    <xf numFmtId="0" fontId="1" fillId="0" borderId="0" xfId="0" applyFont="1" applyAlignment="1">
      <alignment horizontal="center" vertical="center" wrapText="1" readingOrder="1"/>
    </xf>
    <xf numFmtId="0" fontId="4" fillId="0" borderId="6" xfId="0" applyFont="1" applyBorder="1" applyAlignment="1">
      <alignment readingOrder="1"/>
    </xf>
    <xf numFmtId="0" fontId="7" fillId="0" borderId="7" xfId="0" applyFont="1" applyBorder="1" applyAlignment="1">
      <alignment horizontal="left" readingOrder="1"/>
    </xf>
    <xf numFmtId="0" fontId="15" fillId="0" borderId="6" xfId="0" applyFont="1" applyBorder="1" applyAlignment="1">
      <alignment readingOrder="1"/>
    </xf>
    <xf numFmtId="3" fontId="15" fillId="0" borderId="6" xfId="0" applyNumberFormat="1" applyFont="1" applyBorder="1" applyAlignment="1">
      <alignment horizontal="right" readingOrder="1"/>
    </xf>
    <xf numFmtId="0" fontId="7" fillId="0" borderId="17" xfId="0" applyFont="1" applyBorder="1" applyAlignment="1">
      <alignment horizontal="left" readingOrder="1"/>
    </xf>
    <xf numFmtId="0" fontId="5" fillId="0" borderId="11" xfId="0" applyFont="1" applyBorder="1" applyAlignment="1">
      <alignment horizontal="left" readingOrder="1"/>
    </xf>
    <xf numFmtId="0" fontId="18" fillId="0" borderId="0" xfId="0" applyFont="1"/>
    <xf numFmtId="3" fontId="4" fillId="0" borderId="23" xfId="0" applyNumberFormat="1" applyFont="1" applyBorder="1"/>
    <xf numFmtId="0" fontId="1" fillId="2" borderId="6" xfId="0" applyFont="1" applyFill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0" fontId="4" fillId="0" borderId="35" xfId="0" applyFont="1" applyBorder="1" applyAlignment="1">
      <alignment horizontal="left" vertical="center"/>
    </xf>
    <xf numFmtId="0" fontId="6" fillId="0" borderId="36" xfId="0" applyFont="1" applyBorder="1"/>
    <xf numFmtId="0" fontId="4" fillId="0" borderId="6" xfId="0" applyFont="1" applyBorder="1" applyAlignment="1">
      <alignment horizontal="left" readingOrder="1"/>
    </xf>
    <xf numFmtId="0" fontId="4" fillId="0" borderId="0" xfId="0" applyFont="1" applyAlignment="1">
      <alignment vertical="center"/>
    </xf>
    <xf numFmtId="0" fontId="19" fillId="0" borderId="2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32.png"/><Relationship Id="rId4" Type="http://schemas.openxmlformats.org/officeDocument/2006/relationships/image" Target="../media/image18.png"/><Relationship Id="rId5" Type="http://schemas.openxmlformats.org/officeDocument/2006/relationships/image" Target="../media/image8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32.png"/><Relationship Id="rId4" Type="http://schemas.openxmlformats.org/officeDocument/2006/relationships/image" Target="../media/image13.png"/><Relationship Id="rId5" Type="http://schemas.openxmlformats.org/officeDocument/2006/relationships/image" Target="../media/image18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2.png"/><Relationship Id="rId2" Type="http://schemas.openxmlformats.org/officeDocument/2006/relationships/image" Target="../media/image18.png"/><Relationship Id="rId3" Type="http://schemas.openxmlformats.org/officeDocument/2006/relationships/image" Target="../media/image9.png"/><Relationship Id="rId4" Type="http://schemas.openxmlformats.org/officeDocument/2006/relationships/image" Target="../media/image15.png"/><Relationship Id="rId5" Type="http://schemas.openxmlformats.org/officeDocument/2006/relationships/image" Target="../media/image5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17.png"/><Relationship Id="rId4" Type="http://schemas.openxmlformats.org/officeDocument/2006/relationships/image" Target="../media/image2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10.png"/><Relationship Id="rId4" Type="http://schemas.openxmlformats.org/officeDocument/2006/relationships/image" Target="../media/image30.png"/><Relationship Id="rId5" Type="http://schemas.openxmlformats.org/officeDocument/2006/relationships/image" Target="../media/image22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0.png"/><Relationship Id="rId4" Type="http://schemas.openxmlformats.org/officeDocument/2006/relationships/image" Target="../media/image10.png"/><Relationship Id="rId5" Type="http://schemas.openxmlformats.org/officeDocument/2006/relationships/image" Target="../media/image30.png"/><Relationship Id="rId6" Type="http://schemas.openxmlformats.org/officeDocument/2006/relationships/image" Target="../media/image22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0.png"/><Relationship Id="rId4" Type="http://schemas.openxmlformats.org/officeDocument/2006/relationships/image" Target="../media/image10.png"/><Relationship Id="rId5" Type="http://schemas.openxmlformats.org/officeDocument/2006/relationships/image" Target="../media/image30.png"/><Relationship Id="rId6" Type="http://schemas.openxmlformats.org/officeDocument/2006/relationships/image" Target="../media/image22.png"/><Relationship Id="rId7" Type="http://schemas.openxmlformats.org/officeDocument/2006/relationships/image" Target="../media/image4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8.png"/><Relationship Id="rId4" Type="http://schemas.openxmlformats.org/officeDocument/2006/relationships/image" Target="../media/image10.png"/><Relationship Id="rId5" Type="http://schemas.openxmlformats.org/officeDocument/2006/relationships/image" Target="../media/image22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2.png"/><Relationship Id="rId3" Type="http://schemas.openxmlformats.org/officeDocument/2006/relationships/image" Target="../media/image14.png"/><Relationship Id="rId4" Type="http://schemas.openxmlformats.org/officeDocument/2006/relationships/image" Target="../media/image27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3.png"/><Relationship Id="rId4" Type="http://schemas.openxmlformats.org/officeDocument/2006/relationships/image" Target="../media/image14.png"/><Relationship Id="rId5" Type="http://schemas.openxmlformats.org/officeDocument/2006/relationships/image" Target="../media/image27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3.png"/><Relationship Id="rId4" Type="http://schemas.openxmlformats.org/officeDocument/2006/relationships/image" Target="../media/image14.png"/><Relationship Id="rId5" Type="http://schemas.openxmlformats.org/officeDocument/2006/relationships/image" Target="../media/image27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9.png"/><Relationship Id="rId4" Type="http://schemas.openxmlformats.org/officeDocument/2006/relationships/image" Target="../media/image21.png"/><Relationship Id="rId5" Type="http://schemas.openxmlformats.org/officeDocument/2006/relationships/image" Target="../media/image19.png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11.png"/><Relationship Id="rId4" Type="http://schemas.openxmlformats.org/officeDocument/2006/relationships/image" Target="../media/image29.png"/><Relationship Id="rId5" Type="http://schemas.openxmlformats.org/officeDocument/2006/relationships/image" Target="../media/image21.png"/><Relationship Id="rId6" Type="http://schemas.openxmlformats.org/officeDocument/2006/relationships/image" Target="../media/image19.png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11.png"/><Relationship Id="rId4" Type="http://schemas.openxmlformats.org/officeDocument/2006/relationships/image" Target="../media/image29.png"/><Relationship Id="rId5" Type="http://schemas.openxmlformats.org/officeDocument/2006/relationships/image" Target="../media/image21.png"/><Relationship Id="rId6" Type="http://schemas.openxmlformats.org/officeDocument/2006/relationships/image" Target="../media/image19.png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33.png"/><Relationship Id="rId4" Type="http://schemas.openxmlformats.org/officeDocument/2006/relationships/image" Target="../media/image24.png"/><Relationship Id="rId5" Type="http://schemas.openxmlformats.org/officeDocument/2006/relationships/image" Target="../media/image16.png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33.png"/><Relationship Id="rId4" Type="http://schemas.openxmlformats.org/officeDocument/2006/relationships/image" Target="../media/image24.png"/><Relationship Id="rId5" Type="http://schemas.openxmlformats.org/officeDocument/2006/relationships/image" Target="../media/image16.png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6.png"/><Relationship Id="rId4" Type="http://schemas.openxmlformats.org/officeDocument/2006/relationships/image" Target="../media/image12.png"/><Relationship Id="rId5" Type="http://schemas.openxmlformats.org/officeDocument/2006/relationships/image" Target="../media/image6.png"/><Relationship Id="rId6" Type="http://schemas.openxmlformats.org/officeDocument/2006/relationships/image" Target="../media/image31.png"/><Relationship Id="rId7" Type="http://schemas.openxmlformats.org/officeDocument/2006/relationships/image" Target="../media/image7.png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5.png"/><Relationship Id="rId3" Type="http://schemas.openxmlformats.org/officeDocument/2006/relationships/image" Target="../media/image26.png"/><Relationship Id="rId4" Type="http://schemas.openxmlformats.org/officeDocument/2006/relationships/image" Target="../media/image12.png"/><Relationship Id="rId5" Type="http://schemas.openxmlformats.org/officeDocument/2006/relationships/image" Target="../media/image6.png"/><Relationship Id="rId6" Type="http://schemas.openxmlformats.org/officeDocument/2006/relationships/image" Target="../media/image31.png"/><Relationship Id="rId7" Type="http://schemas.openxmlformats.org/officeDocument/2006/relationships/image" Target="../media/image7.png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123825</xdr:colOff>
      <xdr:row>0</xdr:row>
      <xdr:rowOff>123825</xdr:rowOff>
    </xdr:from>
    <xdr:ext cx="1171575" cy="94297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428625</xdr:colOff>
      <xdr:row>33</xdr:row>
      <xdr:rowOff>19050</xdr:rowOff>
    </xdr:from>
    <xdr:ext cx="1333500" cy="5048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457200</xdr:colOff>
      <xdr:row>35</xdr:row>
      <xdr:rowOff>133350</xdr:rowOff>
    </xdr:from>
    <xdr:ext cx="2971800" cy="59055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1838325</xdr:colOff>
      <xdr:row>33</xdr:row>
      <xdr:rowOff>47625</xdr:rowOff>
    </xdr:from>
    <xdr:ext cx="1628775" cy="4953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123825</xdr:colOff>
      <xdr:row>0</xdr:row>
      <xdr:rowOff>114300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657225</xdr:colOff>
      <xdr:row>32</xdr:row>
      <xdr:rowOff>0</xdr:rowOff>
    </xdr:from>
    <xdr:ext cx="1171575" cy="5905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2019300</xdr:colOff>
      <xdr:row>32</xdr:row>
      <xdr:rowOff>19050</xdr:rowOff>
    </xdr:from>
    <xdr:ext cx="1428750" cy="59055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704850</xdr:colOff>
      <xdr:row>34</xdr:row>
      <xdr:rowOff>133350</xdr:rowOff>
    </xdr:from>
    <xdr:ext cx="2724150" cy="619125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123825</xdr:colOff>
      <xdr:row>32</xdr:row>
      <xdr:rowOff>85725</xdr:rowOff>
    </xdr:from>
    <xdr:ext cx="1133475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876300</xdr:colOff>
      <xdr:row>34</xdr:row>
      <xdr:rowOff>57150</xdr:rowOff>
    </xdr:from>
    <xdr:ext cx="2752725" cy="533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1609725</xdr:colOff>
      <xdr:row>32</xdr:row>
      <xdr:rowOff>104775</xdr:rowOff>
    </xdr:from>
    <xdr:ext cx="1514475" cy="4381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190500</xdr:colOff>
      <xdr:row>0</xdr:row>
      <xdr:rowOff>133350</xdr:rowOff>
    </xdr:from>
    <xdr:ext cx="1171575" cy="9239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161925</xdr:colOff>
      <xdr:row>0</xdr:row>
      <xdr:rowOff>114300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57150</xdr:colOff>
      <xdr:row>32</xdr:row>
      <xdr:rowOff>76200</xdr:rowOff>
    </xdr:from>
    <xdr:ext cx="2047875" cy="7715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1647825</xdr:colOff>
      <xdr:row>34</xdr:row>
      <xdr:rowOff>114300</xdr:rowOff>
    </xdr:from>
    <xdr:ext cx="2333625" cy="71437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219075</xdr:colOff>
      <xdr:row>0</xdr:row>
      <xdr:rowOff>123825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28575</xdr:colOff>
      <xdr:row>32</xdr:row>
      <xdr:rowOff>209550</xdr:rowOff>
    </xdr:from>
    <xdr:ext cx="1247775" cy="5334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1200150</xdr:colOff>
      <xdr:row>34</xdr:row>
      <xdr:rowOff>28575</xdr:rowOff>
    </xdr:from>
    <xdr:ext cx="1619250" cy="56197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2486025</xdr:colOff>
      <xdr:row>32</xdr:row>
      <xdr:rowOff>190500</xdr:rowOff>
    </xdr:from>
    <xdr:ext cx="1562100" cy="5334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257175</xdr:colOff>
      <xdr:row>0</xdr:row>
      <xdr:rowOff>104775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2286000</xdr:colOff>
      <xdr:row>32</xdr:row>
      <xdr:rowOff>57150</xdr:rowOff>
    </xdr:from>
    <xdr:ext cx="1562100" cy="5143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114300</xdr:colOff>
      <xdr:row>32</xdr:row>
      <xdr:rowOff>47625</xdr:rowOff>
    </xdr:from>
    <xdr:ext cx="1171575" cy="4953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66675</xdr:colOff>
      <xdr:row>34</xdr:row>
      <xdr:rowOff>152400</xdr:rowOff>
    </xdr:from>
    <xdr:ext cx="1152525" cy="4953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2266950</xdr:colOff>
      <xdr:row>34</xdr:row>
      <xdr:rowOff>152400</xdr:rowOff>
    </xdr:from>
    <xdr:ext cx="1466850" cy="485775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247650</xdr:colOff>
      <xdr:row>0</xdr:row>
      <xdr:rowOff>142875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28575</xdr:colOff>
      <xdr:row>32</xdr:row>
      <xdr:rowOff>76200</xdr:rowOff>
    </xdr:from>
    <xdr:ext cx="1209675" cy="4953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9525</xdr:colOff>
      <xdr:row>32</xdr:row>
      <xdr:rowOff>104775</xdr:rowOff>
    </xdr:from>
    <xdr:ext cx="1171575" cy="5048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34</xdr:row>
      <xdr:rowOff>200025</xdr:rowOff>
    </xdr:from>
    <xdr:ext cx="1152525" cy="4953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47625</xdr:colOff>
      <xdr:row>34</xdr:row>
      <xdr:rowOff>142875</xdr:rowOff>
    </xdr:from>
    <xdr:ext cx="1143000" cy="485775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1133475</xdr:colOff>
      <xdr:row>33</xdr:row>
      <xdr:rowOff>38100</xdr:rowOff>
    </xdr:from>
    <xdr:ext cx="1323975" cy="638175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171450</xdr:colOff>
      <xdr:row>0</xdr:row>
      <xdr:rowOff>123825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57150</xdr:colOff>
      <xdr:row>32</xdr:row>
      <xdr:rowOff>161925</xdr:rowOff>
    </xdr:from>
    <xdr:ext cx="1228725" cy="9715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2028825</xdr:colOff>
      <xdr:row>32</xdr:row>
      <xdr:rowOff>171450</xdr:rowOff>
    </xdr:from>
    <xdr:ext cx="1485900" cy="5048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2019300</xdr:colOff>
      <xdr:row>34</xdr:row>
      <xdr:rowOff>104775</xdr:rowOff>
    </xdr:from>
    <xdr:ext cx="1466850" cy="4953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209550</xdr:colOff>
      <xdr:row>0</xdr:row>
      <xdr:rowOff>104775</xdr:rowOff>
    </xdr:from>
    <xdr:ext cx="1171575" cy="9239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2409825</xdr:colOff>
      <xdr:row>32</xdr:row>
      <xdr:rowOff>152400</xdr:rowOff>
    </xdr:from>
    <xdr:ext cx="1514475" cy="5905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28575</xdr:colOff>
      <xdr:row>32</xdr:row>
      <xdr:rowOff>95250</xdr:rowOff>
    </xdr:from>
    <xdr:ext cx="1152525" cy="6381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1285875</xdr:colOff>
      <xdr:row>33</xdr:row>
      <xdr:rowOff>257175</xdr:rowOff>
    </xdr:from>
    <xdr:ext cx="1171575" cy="63817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266700</xdr:colOff>
      <xdr:row>0</xdr:row>
      <xdr:rowOff>114300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66675</xdr:colOff>
      <xdr:row>32</xdr:row>
      <xdr:rowOff>219075</xdr:rowOff>
    </xdr:from>
    <xdr:ext cx="1238250" cy="6000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1323975</xdr:colOff>
      <xdr:row>33</xdr:row>
      <xdr:rowOff>247650</xdr:rowOff>
    </xdr:from>
    <xdr:ext cx="1495425" cy="6572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2495550</xdr:colOff>
      <xdr:row>32</xdr:row>
      <xdr:rowOff>85725</xdr:rowOff>
    </xdr:from>
    <xdr:ext cx="1504950" cy="62865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295275</xdr:colOff>
      <xdr:row>0</xdr:row>
      <xdr:rowOff>123825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57150</xdr:colOff>
      <xdr:row>32</xdr:row>
      <xdr:rowOff>238125</xdr:rowOff>
    </xdr:from>
    <xdr:ext cx="1238250" cy="6000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1314450</xdr:colOff>
      <xdr:row>33</xdr:row>
      <xdr:rowOff>266700</xdr:rowOff>
    </xdr:from>
    <xdr:ext cx="1162050" cy="6572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2486025</xdr:colOff>
      <xdr:row>32</xdr:row>
      <xdr:rowOff>104775</xdr:rowOff>
    </xdr:from>
    <xdr:ext cx="1504950" cy="62865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200025</xdr:colOff>
      <xdr:row>0</xdr:row>
      <xdr:rowOff>76200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142875</xdr:colOff>
      <xdr:row>32</xdr:row>
      <xdr:rowOff>152400</xdr:rowOff>
    </xdr:from>
    <xdr:ext cx="1285875" cy="4476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1228725</xdr:colOff>
      <xdr:row>34</xdr:row>
      <xdr:rowOff>200025</xdr:rowOff>
    </xdr:from>
    <xdr:ext cx="1238250" cy="4667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2352675</xdr:colOff>
      <xdr:row>32</xdr:row>
      <xdr:rowOff>257175</xdr:rowOff>
    </xdr:from>
    <xdr:ext cx="1619250" cy="466725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238125</xdr:colOff>
      <xdr:row>0</xdr:row>
      <xdr:rowOff>104775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142875</xdr:colOff>
      <xdr:row>32</xdr:row>
      <xdr:rowOff>76200</xdr:rowOff>
    </xdr:from>
    <xdr:ext cx="1143000" cy="4286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114300</xdr:colOff>
      <xdr:row>34</xdr:row>
      <xdr:rowOff>200025</xdr:rowOff>
    </xdr:from>
    <xdr:ext cx="1133475" cy="3905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2200275</xdr:colOff>
      <xdr:row>32</xdr:row>
      <xdr:rowOff>76200</xdr:rowOff>
    </xdr:from>
    <xdr:ext cx="1562100" cy="4572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2295525</xdr:colOff>
      <xdr:row>34</xdr:row>
      <xdr:rowOff>238125</xdr:rowOff>
    </xdr:from>
    <xdr:ext cx="1362075" cy="38100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152400</xdr:colOff>
      <xdr:row>0</xdr:row>
      <xdr:rowOff>66675</xdr:rowOff>
    </xdr:from>
    <xdr:ext cx="1171575" cy="914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104775</xdr:colOff>
      <xdr:row>32</xdr:row>
      <xdr:rowOff>66675</xdr:rowOff>
    </xdr:from>
    <xdr:ext cx="1143000" cy="4286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76200</xdr:colOff>
      <xdr:row>34</xdr:row>
      <xdr:rowOff>190500</xdr:rowOff>
    </xdr:from>
    <xdr:ext cx="1133475" cy="3905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2162175</xdr:colOff>
      <xdr:row>32</xdr:row>
      <xdr:rowOff>66675</xdr:rowOff>
    </xdr:from>
    <xdr:ext cx="1562100" cy="4572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2257425</xdr:colOff>
      <xdr:row>34</xdr:row>
      <xdr:rowOff>228600</xdr:rowOff>
    </xdr:from>
    <xdr:ext cx="1362075" cy="38100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200025</xdr:colOff>
      <xdr:row>0</xdr:row>
      <xdr:rowOff>123825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1123950</xdr:colOff>
      <xdr:row>34</xdr:row>
      <xdr:rowOff>142875</xdr:rowOff>
    </xdr:from>
    <xdr:ext cx="1295400" cy="5619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2257425</xdr:colOff>
      <xdr:row>32</xdr:row>
      <xdr:rowOff>161925</xdr:rowOff>
    </xdr:from>
    <xdr:ext cx="1752600" cy="6096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47625</xdr:colOff>
      <xdr:row>32</xdr:row>
      <xdr:rowOff>66675</xdr:rowOff>
    </xdr:from>
    <xdr:ext cx="1295400" cy="6096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171450</xdr:colOff>
      <xdr:row>0</xdr:row>
      <xdr:rowOff>123825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1114425</xdr:colOff>
      <xdr:row>34</xdr:row>
      <xdr:rowOff>123825</xdr:rowOff>
    </xdr:from>
    <xdr:ext cx="1295400" cy="5619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2247900</xdr:colOff>
      <xdr:row>32</xdr:row>
      <xdr:rowOff>142875</xdr:rowOff>
    </xdr:from>
    <xdr:ext cx="1752600" cy="6096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28575</xdr:colOff>
      <xdr:row>32</xdr:row>
      <xdr:rowOff>47625</xdr:rowOff>
    </xdr:from>
    <xdr:ext cx="1295400" cy="6096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247650</xdr:colOff>
      <xdr:row>0</xdr:row>
      <xdr:rowOff>123825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19050</xdr:colOff>
      <xdr:row>32</xdr:row>
      <xdr:rowOff>47625</xdr:rowOff>
    </xdr:from>
    <xdr:ext cx="1285875" cy="4857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2362200</xdr:colOff>
      <xdr:row>32</xdr:row>
      <xdr:rowOff>47625</xdr:rowOff>
    </xdr:from>
    <xdr:ext cx="1676400" cy="43815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47625</xdr:colOff>
      <xdr:row>34</xdr:row>
      <xdr:rowOff>247650</xdr:rowOff>
    </xdr:from>
    <xdr:ext cx="1238250" cy="4191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1266825</xdr:colOff>
      <xdr:row>33</xdr:row>
      <xdr:rowOff>180975</xdr:rowOff>
    </xdr:from>
    <xdr:ext cx="1600200" cy="466725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2495550</xdr:colOff>
      <xdr:row>34</xdr:row>
      <xdr:rowOff>266700</xdr:rowOff>
    </xdr:from>
    <xdr:ext cx="1571625" cy="47625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 editAs="oneCell">
    <xdr:from>
      <xdr:col>5</xdr:col>
      <xdr:colOff>819150</xdr:colOff>
      <xdr:row>2</xdr:row>
      <xdr:rowOff>19050</xdr:rowOff>
    </xdr:from>
    <xdr:ext cx="1276350" cy="504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200025</xdr:colOff>
      <xdr:row>0</xdr:row>
      <xdr:rowOff>95250</xdr:rowOff>
    </xdr:from>
    <xdr:ext cx="1171575" cy="9239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28575</xdr:colOff>
      <xdr:row>32</xdr:row>
      <xdr:rowOff>57150</xdr:rowOff>
    </xdr:from>
    <xdr:ext cx="1285875" cy="48577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2371725</xdr:colOff>
      <xdr:row>32</xdr:row>
      <xdr:rowOff>57150</xdr:rowOff>
    </xdr:from>
    <xdr:ext cx="1676400" cy="43815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57150</xdr:colOff>
      <xdr:row>34</xdr:row>
      <xdr:rowOff>257175</xdr:rowOff>
    </xdr:from>
    <xdr:ext cx="1238250" cy="4191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1276350</xdr:colOff>
      <xdr:row>33</xdr:row>
      <xdr:rowOff>190500</xdr:rowOff>
    </xdr:from>
    <xdr:ext cx="1600200" cy="466725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34</xdr:row>
      <xdr:rowOff>276225</xdr:rowOff>
    </xdr:from>
    <xdr:ext cx="1238250" cy="47625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28575</xdr:rowOff>
    </xdr:from>
    <xdr:ext cx="8220075" cy="97440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38100</xdr:colOff>
      <xdr:row>0</xdr:row>
      <xdr:rowOff>0</xdr:rowOff>
    </xdr:from>
    <xdr:ext cx="18116550" cy="9610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2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4</v>
      </c>
      <c r="D8" s="6" t="s">
        <v>5</v>
      </c>
      <c r="F8" s="7" t="s">
        <v>6</v>
      </c>
      <c r="G8"/>
    </row>
    <row r="9" ht="21.75" customHeight="1" spans="1:7" x14ac:dyDescent="0.25">
      <c r="A9" s="4" t="s">
        <v>7</v>
      </c>
      <c r="B9" s="8">
        <v>568000000</v>
      </c>
      <c r="D9" s="4" t="s">
        <v>8</v>
      </c>
      <c r="E9" s="9" t="s">
        <v>9</v>
      </c>
      <c r="F9" s="4" t="s">
        <v>10</v>
      </c>
      <c r="G9" s="10" t="s">
        <v>11</v>
      </c>
    </row>
    <row r="10" ht="21" customHeight="1" spans="1:7" x14ac:dyDescent="0.25">
      <c r="A10" s="4" t="s">
        <v>12</v>
      </c>
      <c r="B10" s="11">
        <v>70000000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498000000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56000000</v>
      </c>
      <c r="D13" s="22" t="s">
        <v>19</v>
      </c>
      <c r="E13" s="16"/>
      <c r="F13" s="23" t="s">
        <v>20</v>
      </c>
      <c r="G13" s="24"/>
    </row>
    <row r="14" ht="21.75" customHeight="1" spans="1:10" x14ac:dyDescent="0.25">
      <c r="A14" s="20" t="s">
        <v>21</v>
      </c>
      <c r="B14" s="21">
        <v>14000000</v>
      </c>
      <c r="D14" s="22" t="s">
        <v>22</v>
      </c>
      <c r="E14" s="16"/>
      <c r="F14" s="23" t="s">
        <v>23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26</v>
      </c>
      <c r="G15" s="24"/>
      <c r="I15" s="27"/>
      <c r="J15" s="27"/>
    </row>
    <row r="16" ht="21.75" customHeight="1" spans="1:10" x14ac:dyDescent="0.25">
      <c r="A16" s="20" t="s">
        <v>27</v>
      </c>
      <c r="B16" s="21">
        <v>1203000</v>
      </c>
      <c r="D16" s="22" t="s">
        <v>28</v>
      </c>
      <c r="E16" s="16"/>
      <c r="F16" s="23" t="s">
        <v>29</v>
      </c>
      <c r="G16" s="24"/>
      <c r="I16" s="25"/>
      <c r="J16" s="25"/>
    </row>
    <row r="17" ht="21.75" customHeight="1" spans="1:10" x14ac:dyDescent="0.25">
      <c r="A17" s="20" t="s">
        <v>30</v>
      </c>
      <c r="B17" s="21">
        <v>2160000</v>
      </c>
      <c r="D17" s="22" t="s">
        <v>31</v>
      </c>
      <c r="E17" s="16"/>
      <c r="F17" s="23" t="s">
        <v>32</v>
      </c>
      <c r="G17" s="24"/>
      <c r="I17" s="25"/>
      <c r="J17" s="25"/>
    </row>
    <row r="18" ht="21.75" customHeight="1" hidden="1" spans="1:7" x14ac:dyDescent="0.25">
      <c r="A18" s="20" t="s">
        <v>33</v>
      </c>
      <c r="B18" s="28"/>
      <c r="D18" s="29" t="s">
        <v>34</v>
      </c>
      <c r="E18" s="30"/>
      <c r="F18" s="31"/>
      <c r="G18" s="32"/>
    </row>
    <row r="19" ht="21.75" customHeight="1" hidden="1" spans="1:7" x14ac:dyDescent="0.25">
      <c r="A19" s="20" t="s">
        <v>35</v>
      </c>
      <c r="B19" s="33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3000000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76503000</v>
      </c>
      <c r="D21" s="42" t="s">
        <v>40</v>
      </c>
      <c r="E21" s="16"/>
      <c r="F21" s="43" t="s">
        <v>41</v>
      </c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574503000</v>
      </c>
      <c r="C23" s="25"/>
      <c r="D23" s="50" t="s">
        <v>43</v>
      </c>
      <c r="E23" s="30"/>
      <c r="F23" s="51"/>
      <c r="G23" s="32"/>
    </row>
    <row r="24" ht="12.75" customHeight="1" spans="1:7" x14ac:dyDescent="0.25">
      <c r="A24" s="52"/>
      <c r="B24" s="53"/>
      <c r="C24" s="25"/>
      <c r="D24" s="12"/>
      <c r="E24" s="12"/>
      <c r="F24" s="54"/>
      <c r="G24" s="54"/>
    </row>
    <row r="25" ht="6" customHeight="1" spans="1:7" x14ac:dyDescent="0.25">
      <c r="A25" s="52"/>
      <c r="B25" s="53"/>
      <c r="C25" s="25"/>
      <c r="D25" s="25"/>
      <c r="E25" s="25"/>
      <c r="F25" s="25"/>
      <c r="G25" s="25"/>
    </row>
    <row r="26" ht="21.75" customHeight="1" spans="1:7" x14ac:dyDescent="0.25">
      <c r="A26" s="55" t="s">
        <v>44</v>
      </c>
      <c r="B26" s="19"/>
      <c r="D26" s="55" t="s">
        <v>45</v>
      </c>
      <c r="E26" s="18"/>
      <c r="F26" s="18"/>
      <c r="G26" s="19"/>
    </row>
    <row r="27" ht="21.75" customHeight="1" spans="1:7" x14ac:dyDescent="0.25">
      <c r="A27" s="56" t="s">
        <v>46</v>
      </c>
      <c r="B27" s="57">
        <v>20000000</v>
      </c>
      <c r="D27" s="58" t="s">
        <v>47</v>
      </c>
      <c r="E27" s="16"/>
      <c r="F27" s="59">
        <v>20000000</v>
      </c>
      <c r="G27" s="24"/>
    </row>
    <row r="28" ht="21.75" customHeight="1" spans="1:7" x14ac:dyDescent="0.25">
      <c r="A28" s="60" t="s">
        <v>48</v>
      </c>
      <c r="B28" s="61">
        <f>F23</f>
      </c>
      <c r="D28" s="58" t="s">
        <v>49</v>
      </c>
      <c r="E28" s="16"/>
      <c r="F28" s="59">
        <v>320000000</v>
      </c>
      <c r="G28" s="24"/>
    </row>
    <row r="29" ht="16.5" customHeight="1" spans="1:7" x14ac:dyDescent="0.25">
      <c r="A29" s="62" t="s">
        <v>50</v>
      </c>
      <c r="B29" s="63">
        <f>B23-B27+B28</f>
        <v>554503000</v>
      </c>
      <c r="D29" s="64"/>
      <c r="E29" s="16"/>
      <c r="F29" s="65"/>
      <c r="G29" s="24"/>
    </row>
    <row r="30" ht="16.5" customHeight="1" spans="1:7" x14ac:dyDescent="0.25">
      <c r="A30" s="66"/>
      <c r="B30" s="67"/>
      <c r="D30" s="68" t="s">
        <v>50</v>
      </c>
      <c r="E30" s="30"/>
      <c r="F30" s="69">
        <f>B23-F27-F28+F29</f>
        <v>234503000</v>
      </c>
      <c r="G30" s="32"/>
    </row>
    <row r="31" ht="9.75" customHeight="1" x14ac:dyDescent="0.25"/>
    <row r="32" ht="4.5" customHeight="1" x14ac:dyDescent="0.25"/>
    <row r="33" ht="15.75" customHeight="1" spans="1:7" x14ac:dyDescent="0.25">
      <c r="A33" s="15" t="s">
        <v>51</v>
      </c>
      <c r="B33" s="16"/>
      <c r="D33" s="15" t="s">
        <v>52</v>
      </c>
      <c r="E33" s="70"/>
      <c r="F33" s="70"/>
      <c r="G33" s="16"/>
    </row>
    <row r="34" ht="24" customHeight="1" spans="1:7" x14ac:dyDescent="0.25">
      <c r="A34" s="71"/>
      <c r="B34" s="47"/>
      <c r="D34" s="72" t="s">
        <v>53</v>
      </c>
      <c r="E34" s="73" t="s">
        <v>54</v>
      </c>
      <c r="F34" s="73">
        <v>60</v>
      </c>
      <c r="G34" s="74">
        <f>F28/F34</f>
        <v>5333333.333</v>
      </c>
    </row>
    <row r="35" ht="22.5" customHeight="1" spans="1:7" x14ac:dyDescent="0.25">
      <c r="A35" s="75"/>
      <c r="B35" s="76"/>
      <c r="D35" s="72" t="s">
        <v>55</v>
      </c>
      <c r="E35" s="77">
        <v>0.078</v>
      </c>
      <c r="F35" s="78">
        <f>E35/12</f>
        <v>0.0065</v>
      </c>
      <c r="G35" s="74">
        <f>F35*F28</f>
        <v>2080000</v>
      </c>
    </row>
    <row r="36" ht="22.5" customHeight="1" spans="1:7" x14ac:dyDescent="0.25">
      <c r="A36" s="75"/>
      <c r="B36" s="76"/>
      <c r="D36" s="79" t="s">
        <v>56</v>
      </c>
      <c r="E36" s="70"/>
      <c r="F36" s="16"/>
      <c r="G36" s="80">
        <f>G34+G35</f>
        <v>7413333.333</v>
      </c>
    </row>
    <row r="37" ht="15.75" customHeight="1" spans="1:7" x14ac:dyDescent="0.25">
      <c r="A37" s="75"/>
      <c r="B37" s="76"/>
      <c r="D37" s="81" t="s">
        <v>57</v>
      </c>
      <c r="E37" s="82"/>
      <c r="F37" s="82"/>
      <c r="G37" s="47"/>
    </row>
    <row r="38" ht="29.25" customHeight="1" spans="1:7" x14ac:dyDescent="0.25">
      <c r="A38" s="83"/>
      <c r="B38" s="84"/>
      <c r="D38" s="83"/>
      <c r="E38" s="85"/>
      <c r="F38" s="85"/>
      <c r="G38" s="84"/>
    </row>
    <row r="39" ht="20.25" customHeight="1" spans="1:7" x14ac:dyDescent="0.25">
      <c r="A39" s="14" t="s">
        <v>58</v>
      </c>
      <c r="B39"/>
      <c r="C39"/>
      <c r="D39"/>
      <c r="E39"/>
      <c r="F39"/>
      <c r="G39"/>
    </row>
    <row r="40" ht="17.25" customHeight="1" spans="1:7" x14ac:dyDescent="0.25">
      <c r="A40" s="86"/>
      <c r="B40" s="86"/>
      <c r="D40" s="87"/>
      <c r="E40" s="87"/>
      <c r="F40" s="87"/>
      <c r="G40" s="87"/>
    </row>
    <row r="41" ht="15.75" customHeight="1" spans="1:7" x14ac:dyDescent="0.25">
      <c r="A41" s="88" t="s">
        <v>59</v>
      </c>
      <c r="B41"/>
      <c r="F41" s="88" t="s">
        <v>60</v>
      </c>
      <c r="G41"/>
    </row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6:B26"/>
    <mergeCell ref="D26:G26"/>
    <mergeCell ref="D27:E27"/>
    <mergeCell ref="F27:G27"/>
    <mergeCell ref="D28:E28"/>
    <mergeCell ref="F28:G28"/>
    <mergeCell ref="D29:E29"/>
    <mergeCell ref="F29:G29"/>
    <mergeCell ref="A29:A30"/>
    <mergeCell ref="B29:B30"/>
    <mergeCell ref="D30:E30"/>
    <mergeCell ref="F30:G30"/>
    <mergeCell ref="A33:B33"/>
    <mergeCell ref="D33:G33"/>
    <mergeCell ref="A34:B38"/>
    <mergeCell ref="D36:F36"/>
    <mergeCell ref="D37:G38"/>
    <mergeCell ref="A39:G39"/>
    <mergeCell ref="A41:B41"/>
    <mergeCell ref="F41:G41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4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4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3" width="16.67" customWidth="1"/>
    <col min="4" max="4" width="2.11" customWidth="1"/>
    <col min="5" max="5" width="11.89" customWidth="1"/>
    <col min="6" max="6" width="15.11" customWidth="1"/>
    <col min="7" max="7" width="11" customWidth="1"/>
    <col min="8" max="8" width="17.22" customWidth="1"/>
    <col min="9" max="27" width="8.56" customWidth="1"/>
  </cols>
  <sheetData>
    <row r="1" ht="15.75" customHeight="1" x14ac:dyDescent="0.25"/>
    <row r="2" ht="15.75" customHeight="1" x14ac:dyDescent="0.25"/>
    <row r="3" ht="15.75" customHeight="1" spans="1:8" x14ac:dyDescent="0.25">
      <c r="A3" s="1" t="s">
        <v>0</v>
      </c>
      <c r="B3"/>
      <c r="C3"/>
      <c r="D3"/>
      <c r="E3"/>
      <c r="F3"/>
      <c r="G3"/>
      <c r="H3"/>
    </row>
    <row r="4" ht="15.75" customHeight="1" spans="1:8" x14ac:dyDescent="0.25">
      <c r="A4"/>
      <c r="B4"/>
      <c r="C4"/>
      <c r="D4"/>
      <c r="E4"/>
      <c r="F4"/>
      <c r="G4"/>
      <c r="H4"/>
    </row>
    <row r="5" ht="15.75" customHeight="1" spans="1:8" x14ac:dyDescent="0.25">
      <c r="A5"/>
      <c r="B5"/>
      <c r="C5"/>
      <c r="D5"/>
      <c r="E5"/>
      <c r="F5"/>
      <c r="G5"/>
      <c r="H5"/>
    </row>
    <row r="6" ht="21.75" customHeight="1" spans="1:8" x14ac:dyDescent="0.25">
      <c r="A6" s="3" t="s">
        <v>61</v>
      </c>
      <c r="B6"/>
      <c r="C6"/>
      <c r="D6"/>
      <c r="E6"/>
      <c r="F6"/>
      <c r="G6"/>
      <c r="H6"/>
    </row>
    <row r="7" ht="21.75" customHeight="1" spans="1:8" x14ac:dyDescent="0.25">
      <c r="A7" s="3" t="s">
        <v>62</v>
      </c>
      <c r="B7"/>
      <c r="C7"/>
      <c r="D7"/>
      <c r="E7"/>
      <c r="F7"/>
      <c r="G7"/>
      <c r="H7"/>
    </row>
    <row r="8" ht="21.75" customHeight="1" spans="1:8" x14ac:dyDescent="0.25">
      <c r="A8" s="4" t="s">
        <v>3</v>
      </c>
      <c r="B8" s="5" t="s">
        <v>63</v>
      </c>
      <c r="C8" s="5"/>
      <c r="E8" s="6" t="s">
        <v>5</v>
      </c>
      <c r="G8" s="7" t="s">
        <v>64</v>
      </c>
      <c r="H8"/>
    </row>
    <row r="9" ht="21.75" customHeight="1" spans="1:8" x14ac:dyDescent="0.25">
      <c r="A9" s="4" t="s">
        <v>7</v>
      </c>
      <c r="B9" s="89">
        <v>598000000</v>
      </c>
      <c r="C9" s="89"/>
      <c r="E9" s="4" t="s">
        <v>8</v>
      </c>
      <c r="F9" s="9" t="s">
        <v>9</v>
      </c>
      <c r="G9" s="4" t="s">
        <v>10</v>
      </c>
      <c r="H9" s="10" t="s">
        <v>65</v>
      </c>
    </row>
    <row r="10" ht="21" customHeight="1" spans="1:8" x14ac:dyDescent="0.25">
      <c r="A10" s="4" t="s">
        <v>12</v>
      </c>
      <c r="B10" s="90">
        <v>102000000</v>
      </c>
      <c r="C10" s="90"/>
      <c r="E10" s="12" t="s">
        <v>13</v>
      </c>
      <c r="F10"/>
      <c r="G10"/>
      <c r="H10"/>
    </row>
    <row r="11" ht="21" customHeight="1" spans="1:8" x14ac:dyDescent="0.25">
      <c r="A11" s="4" t="s">
        <v>14</v>
      </c>
      <c r="B11" s="13">
        <f>B9-B10</f>
        <v>496000000</v>
      </c>
      <c r="C11" s="13"/>
      <c r="E11" s="14" t="s">
        <v>15</v>
      </c>
      <c r="F11"/>
      <c r="G11"/>
      <c r="H11"/>
    </row>
    <row r="12" ht="15.75" customHeight="1" spans="1:8" x14ac:dyDescent="0.25">
      <c r="A12" s="15" t="s">
        <v>16</v>
      </c>
      <c r="B12" s="16"/>
      <c r="C12" s="91"/>
      <c r="E12" s="17" t="s">
        <v>17</v>
      </c>
      <c r="F12" s="18"/>
      <c r="G12" s="18"/>
      <c r="H12" s="19"/>
    </row>
    <row r="13" ht="21.75" customHeight="1" spans="1:8" x14ac:dyDescent="0.25">
      <c r="A13" s="20" t="s">
        <v>18</v>
      </c>
      <c r="B13" s="26">
        <f>0.1*B9</f>
        <v>59800000</v>
      </c>
      <c r="C13" s="13"/>
      <c r="E13" s="22" t="s">
        <v>19</v>
      </c>
      <c r="F13" s="16"/>
      <c r="G13" s="23" t="s">
        <v>20</v>
      </c>
      <c r="H13" s="24"/>
    </row>
    <row r="14" ht="21.75" customHeight="1" spans="1:11" x14ac:dyDescent="0.25">
      <c r="A14" s="20" t="s">
        <v>21</v>
      </c>
      <c r="B14" s="21">
        <v>14000000</v>
      </c>
      <c r="C14" s="11"/>
      <c r="E14" s="22" t="s">
        <v>22</v>
      </c>
      <c r="F14" s="16"/>
      <c r="G14" s="23" t="s">
        <v>23</v>
      </c>
      <c r="H14" s="24"/>
      <c r="J14" s="25"/>
      <c r="K14" s="25"/>
    </row>
    <row r="15" ht="21.75" customHeight="1" spans="1:11" x14ac:dyDescent="0.25">
      <c r="A15" s="20" t="s">
        <v>24</v>
      </c>
      <c r="B15" s="26">
        <v>140000</v>
      </c>
      <c r="C15" s="13"/>
      <c r="E15" s="22" t="s">
        <v>25</v>
      </c>
      <c r="F15" s="16"/>
      <c r="G15" s="23" t="s">
        <v>29</v>
      </c>
      <c r="H15" s="24"/>
      <c r="J15" s="27"/>
      <c r="K15" s="27"/>
    </row>
    <row r="16" ht="21.75" customHeight="1" spans="1:11" x14ac:dyDescent="0.25">
      <c r="A16" s="20" t="s">
        <v>27</v>
      </c>
      <c r="B16" s="21">
        <v>943400</v>
      </c>
      <c r="C16" s="11">
        <v>943400</v>
      </c>
      <c r="E16" s="22" t="s">
        <v>28</v>
      </c>
      <c r="F16" s="16"/>
      <c r="G16" s="23" t="s">
        <v>26</v>
      </c>
      <c r="H16" s="24"/>
      <c r="J16" s="25"/>
      <c r="K16" s="25"/>
    </row>
    <row r="17" ht="25.5" customHeight="1" spans="1:11" x14ac:dyDescent="0.25">
      <c r="A17" s="20" t="s">
        <v>30</v>
      </c>
      <c r="B17" s="21">
        <v>1560000</v>
      </c>
      <c r="C17" s="11"/>
      <c r="E17" s="22" t="s">
        <v>31</v>
      </c>
      <c r="F17" s="16"/>
      <c r="G17" s="23" t="s">
        <v>66</v>
      </c>
      <c r="H17" s="24"/>
      <c r="J17" s="25"/>
      <c r="K17" s="25"/>
    </row>
    <row r="18" ht="21.75" customHeight="1" hidden="1" spans="1:8" x14ac:dyDescent="0.25">
      <c r="A18" s="92" t="s">
        <v>67</v>
      </c>
      <c r="B18" s="93" t="s">
        <v>41</v>
      </c>
      <c r="C18" s="94"/>
      <c r="E18" s="29" t="s">
        <v>34</v>
      </c>
      <c r="F18" s="30"/>
      <c r="G18" s="95" t="s">
        <v>68</v>
      </c>
      <c r="H18" s="32"/>
    </row>
    <row r="19" ht="22.5" customHeight="1" hidden="1" spans="1:8" x14ac:dyDescent="0.25">
      <c r="A19" s="20" t="s">
        <v>35</v>
      </c>
      <c r="B19" s="33"/>
      <c r="C19" s="96"/>
      <c r="E19" s="34" t="s">
        <v>36</v>
      </c>
      <c r="F19" s="35"/>
      <c r="G19" s="35"/>
      <c r="H19" s="36"/>
    </row>
    <row r="20" ht="21.75" customHeight="1" spans="1:8" x14ac:dyDescent="0.25">
      <c r="A20" s="20" t="s">
        <v>37</v>
      </c>
      <c r="B20" s="21">
        <v>3000000</v>
      </c>
      <c r="C20" s="11"/>
      <c r="E20" s="37" t="s">
        <v>38</v>
      </c>
      <c r="F20" s="38"/>
      <c r="G20" s="39"/>
      <c r="H20" s="19"/>
    </row>
    <row r="21" ht="21" customHeight="1" spans="1:8" x14ac:dyDescent="0.25">
      <c r="A21" s="40" t="s">
        <v>39</v>
      </c>
      <c r="B21" s="41">
        <f>SUM(B13:B20)</f>
        <v>79443400</v>
      </c>
      <c r="C21" s="89"/>
      <c r="E21" s="42" t="s">
        <v>40</v>
      </c>
      <c r="F21" s="16"/>
      <c r="G21" s="43" t="s">
        <v>69</v>
      </c>
      <c r="H21" s="24"/>
    </row>
    <row r="22" ht="21.75" customHeight="1" hidden="1" spans="1:8" x14ac:dyDescent="0.25">
      <c r="A22" s="44"/>
      <c r="B22" s="45"/>
      <c r="C22" s="53"/>
      <c r="E22" s="46"/>
      <c r="F22" s="47"/>
      <c r="G22" s="48"/>
      <c r="H22" s="49"/>
    </row>
    <row r="23" ht="21" customHeight="1" spans="1:8" x14ac:dyDescent="0.25">
      <c r="A23" s="44" t="s">
        <v>42</v>
      </c>
      <c r="B23" s="45">
        <f>B11+B21</f>
        <v>575443400</v>
      </c>
      <c r="C23" s="53"/>
      <c r="D23" s="25"/>
      <c r="E23" s="50" t="s">
        <v>43</v>
      </c>
      <c r="F23" s="30"/>
      <c r="G23" s="51"/>
      <c r="H23" s="32"/>
    </row>
    <row r="24" ht="10.5" customHeight="1" spans="1:8" x14ac:dyDescent="0.25">
      <c r="A24" s="52"/>
      <c r="B24" s="53"/>
      <c r="C24" s="53"/>
      <c r="D24" s="25"/>
      <c r="E24" s="25"/>
      <c r="F24" s="25"/>
      <c r="G24" s="25"/>
      <c r="H24" s="25"/>
    </row>
    <row r="25" ht="21.75" customHeight="1" spans="1:8" x14ac:dyDescent="0.25">
      <c r="A25" s="55" t="s">
        <v>44</v>
      </c>
      <c r="B25" s="19"/>
      <c r="C25" s="91"/>
      <c r="E25" s="55" t="s">
        <v>45</v>
      </c>
      <c r="F25" s="18"/>
      <c r="G25" s="18"/>
      <c r="H25" s="19"/>
    </row>
    <row r="26" ht="21.75" customHeight="1" spans="1:8" x14ac:dyDescent="0.25">
      <c r="A26" s="56" t="s">
        <v>46</v>
      </c>
      <c r="B26" s="57">
        <v>20000000</v>
      </c>
      <c r="C26" s="11"/>
      <c r="E26" s="58" t="s">
        <v>47</v>
      </c>
      <c r="F26" s="16"/>
      <c r="G26" s="59">
        <v>570000000</v>
      </c>
      <c r="H26" s="24"/>
    </row>
    <row r="27" ht="21.75" customHeight="1" spans="1:8" x14ac:dyDescent="0.25">
      <c r="A27" s="60" t="s">
        <v>48</v>
      </c>
      <c r="B27" s="61">
        <f>G23</f>
      </c>
      <c r="C27" s="97"/>
      <c r="E27" s="58" t="s">
        <v>49</v>
      </c>
      <c r="F27" s="16"/>
      <c r="G27" s="59">
        <v>495000000</v>
      </c>
      <c r="H27" s="24"/>
    </row>
    <row r="28" ht="16.5" customHeight="1" spans="1:8" x14ac:dyDescent="0.25">
      <c r="A28" s="62" t="s">
        <v>50</v>
      </c>
      <c r="B28" s="63">
        <f>B23-B26+B27</f>
        <v>555443400</v>
      </c>
      <c r="C28" s="98"/>
      <c r="E28" s="64" t="s">
        <v>70</v>
      </c>
      <c r="F28" s="16"/>
      <c r="G28" s="65">
        <v>9500000</v>
      </c>
      <c r="H28" s="24"/>
    </row>
    <row r="29" ht="16.5" customHeight="1" spans="1:8" x14ac:dyDescent="0.25">
      <c r="A29" s="66"/>
      <c r="B29" s="67"/>
      <c r="C29" s="98"/>
      <c r="E29" s="68" t="s">
        <v>50</v>
      </c>
      <c r="F29" s="30"/>
      <c r="G29" s="69">
        <f>G26:H26-G27:H27+G28:H28</f>
        <v>84500000</v>
      </c>
      <c r="H29" s="32"/>
    </row>
    <row r="30" ht="6.75" customHeight="1" x14ac:dyDescent="0.25"/>
    <row r="31" ht="4.5" customHeight="1" x14ac:dyDescent="0.25"/>
    <row r="32" ht="15.75" customHeight="1" spans="1:8" x14ac:dyDescent="0.25">
      <c r="A32" s="15" t="s">
        <v>51</v>
      </c>
      <c r="B32" s="16"/>
      <c r="C32" s="91"/>
      <c r="E32" s="15" t="s">
        <v>52</v>
      </c>
      <c r="F32" s="70"/>
      <c r="G32" s="70"/>
      <c r="H32" s="16"/>
    </row>
    <row r="33" ht="24" customHeight="1" spans="1:8" x14ac:dyDescent="0.25">
      <c r="A33" s="71"/>
      <c r="B33" s="47"/>
      <c r="C33" s="86"/>
      <c r="E33" s="72" t="s">
        <v>53</v>
      </c>
      <c r="F33" s="73" t="s">
        <v>71</v>
      </c>
      <c r="G33" s="73">
        <v>96</v>
      </c>
      <c r="H33" s="74">
        <f>G27/G33</f>
        <v>5156250</v>
      </c>
    </row>
    <row r="34" ht="22.5" customHeight="1" spans="1:8" x14ac:dyDescent="0.25">
      <c r="A34" s="75"/>
      <c r="B34" s="76"/>
      <c r="C34" s="86"/>
      <c r="E34" s="72" t="s">
        <v>55</v>
      </c>
      <c r="F34" s="77">
        <v>0.091</v>
      </c>
      <c r="G34" s="78">
        <f>F34/12</f>
        <v>0.007583333333</v>
      </c>
      <c r="H34" s="74">
        <f>G34*G27</f>
        <v>3753750</v>
      </c>
    </row>
    <row r="35" ht="22.5" customHeight="1" spans="1:8" x14ac:dyDescent="0.25">
      <c r="A35" s="75"/>
      <c r="B35" s="76"/>
      <c r="C35" s="86"/>
      <c r="E35" s="79" t="s">
        <v>56</v>
      </c>
      <c r="F35" s="70"/>
      <c r="G35" s="16"/>
      <c r="H35" s="80">
        <f>H33+H34</f>
        <v>8910000</v>
      </c>
    </row>
    <row r="36" ht="15.75" customHeight="1" spans="1:8" x14ac:dyDescent="0.25">
      <c r="A36" s="75"/>
      <c r="B36" s="76"/>
      <c r="C36" s="86"/>
      <c r="E36" s="99" t="s">
        <v>57</v>
      </c>
      <c r="F36" s="82"/>
      <c r="G36" s="82"/>
      <c r="H36" s="47"/>
    </row>
    <row r="37" ht="29.25" customHeight="1" spans="1:8" x14ac:dyDescent="0.25">
      <c r="A37" s="83"/>
      <c r="B37" s="84"/>
      <c r="C37" s="86"/>
      <c r="E37" s="83"/>
      <c r="F37" s="85"/>
      <c r="G37" s="85"/>
      <c r="H37" s="84"/>
    </row>
    <row r="38" ht="18.75" customHeight="1" spans="1:8" x14ac:dyDescent="0.25">
      <c r="A38" s="14" t="s">
        <v>58</v>
      </c>
      <c r="B38"/>
      <c r="C38"/>
      <c r="D38"/>
      <c r="E38"/>
      <c r="F38"/>
      <c r="G38"/>
      <c r="H38"/>
    </row>
    <row r="39" ht="14.25" customHeight="1" spans="1:8" x14ac:dyDescent="0.25">
      <c r="A39" s="14"/>
      <c r="B39" s="14"/>
      <c r="C39" s="14"/>
      <c r="D39" s="14"/>
      <c r="E39" s="14"/>
      <c r="F39" s="14"/>
      <c r="G39" s="14"/>
      <c r="H39" s="14"/>
    </row>
    <row r="40" ht="15.75" customHeight="1" spans="1:8" x14ac:dyDescent="0.25">
      <c r="A40" s="88" t="s">
        <v>59</v>
      </c>
      <c r="B40"/>
      <c r="C40" s="88"/>
      <c r="G40" s="88" t="s">
        <v>60</v>
      </c>
      <c r="H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H5"/>
    <mergeCell ref="A6:H6"/>
    <mergeCell ref="A7:H7"/>
    <mergeCell ref="G8:H8"/>
    <mergeCell ref="E10:H10"/>
    <mergeCell ref="E11:H11"/>
    <mergeCell ref="A12:B12"/>
    <mergeCell ref="E12:H12"/>
    <mergeCell ref="E13:F13"/>
    <mergeCell ref="G13:H13"/>
    <mergeCell ref="E14:F14"/>
    <mergeCell ref="G14:H14"/>
    <mergeCell ref="E15:F15"/>
    <mergeCell ref="G15:H15"/>
    <mergeCell ref="E16:F16"/>
    <mergeCell ref="G16:H16"/>
    <mergeCell ref="E17:F17"/>
    <mergeCell ref="G17:H17"/>
    <mergeCell ref="E18:F18"/>
    <mergeCell ref="G18:H18"/>
    <mergeCell ref="E19:H19"/>
    <mergeCell ref="E20:F20"/>
    <mergeCell ref="G20:H20"/>
    <mergeCell ref="E21:F21"/>
    <mergeCell ref="G21:H21"/>
    <mergeCell ref="E22:F22"/>
    <mergeCell ref="G22:H22"/>
    <mergeCell ref="E23:F23"/>
    <mergeCell ref="G23:H23"/>
    <mergeCell ref="A25:B25"/>
    <mergeCell ref="E25:H25"/>
    <mergeCell ref="E26:F26"/>
    <mergeCell ref="G26:H26"/>
    <mergeCell ref="E27:F27"/>
    <mergeCell ref="G27:H27"/>
    <mergeCell ref="E28:F28"/>
    <mergeCell ref="G28:H28"/>
    <mergeCell ref="A28:A29"/>
    <mergeCell ref="B28:B29"/>
    <mergeCell ref="E29:F29"/>
    <mergeCell ref="G29:H29"/>
    <mergeCell ref="A32:B32"/>
    <mergeCell ref="E32:H32"/>
    <mergeCell ref="A33:B37"/>
    <mergeCell ref="E35:G35"/>
    <mergeCell ref="E36:H37"/>
    <mergeCell ref="A38:H38"/>
    <mergeCell ref="A40:B40"/>
    <mergeCell ref="G40:H40"/>
  </mergeCells>
  <dataValidations count="8">
    <dataValidation type="list" allowBlank="1" showErrorMessage="1" sqref="B14:C14">
      <formula1>'Dữ liệu nguồn'!$E$5:$E$8</formula1>
    </dataValidation>
    <dataValidation type="list" allowBlank="1" showErrorMessage="1" sqref="B16:C16">
      <formula1>'Dữ liệu nguồn'!$E$11:$E$14</formula1>
    </dataValidation>
    <dataValidation type="list" allowBlank="1" showErrorMessage="1" sqref="B17:C17">
      <formula1>'Dữ liệu nguồn'!$E$16:$E$18</formula1>
    </dataValidation>
    <dataValidation type="list" allowBlank="1" showErrorMessage="1" sqref="B8:C8">
      <formula1>'Dữ liệu nguồn'!$G$4:$G$22</formula1>
    </dataValidation>
    <dataValidation type="list" allowBlank="1" showErrorMessage="1" sqref="F33">
      <formula1>'Dữ liệu nguồn'!$A$5:$A$12</formula1>
    </dataValidation>
    <dataValidation type="list" allowBlank="1" showErrorMessage="1" sqref="F9">
      <formula1>'Dữ liệu nguồn'!$J$4:$J$15</formula1>
    </dataValidation>
    <dataValidation type="list" allowBlank="1" showErrorMessage="1" sqref="G33">
      <formula1>'Dữ liệu nguồn'!$B$5:$B$12</formula1>
    </dataValidation>
    <dataValidation type="list" allowBlank="1" showErrorMessage="1" sqref="H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" outlineLevelRow="0" outlineLevelCol="0" x14ac:dyDescent="0" defaultColWidth="11.22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72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73</v>
      </c>
      <c r="D8" s="6" t="s">
        <v>74</v>
      </c>
      <c r="F8" s="7" t="s">
        <v>75</v>
      </c>
      <c r="G8"/>
    </row>
    <row r="9" ht="21.75" customHeight="1" spans="1:7" x14ac:dyDescent="0.25">
      <c r="A9" s="4" t="s">
        <v>7</v>
      </c>
      <c r="B9" s="8">
        <v>659000000</v>
      </c>
      <c r="D9" s="4" t="s">
        <v>8</v>
      </c>
      <c r="E9" s="9"/>
      <c r="F9" s="4" t="s">
        <v>10</v>
      </c>
      <c r="G9" s="10" t="s">
        <v>11</v>
      </c>
    </row>
    <row r="10" ht="21" customHeight="1" spans="1:7" x14ac:dyDescent="0.25">
      <c r="A10" s="4" t="s">
        <v>12</v>
      </c>
      <c r="B10" s="8">
        <v>105000000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554000000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62000000</v>
      </c>
      <c r="D13" s="100" t="s">
        <v>19</v>
      </c>
      <c r="E13" s="16"/>
      <c r="F13" s="101" t="s">
        <v>20</v>
      </c>
      <c r="G13" s="24"/>
    </row>
    <row r="14" ht="21.75" customHeight="1" spans="1:10" x14ac:dyDescent="0.25">
      <c r="A14" s="20" t="s">
        <v>21</v>
      </c>
      <c r="B14" s="102">
        <v>14000000</v>
      </c>
      <c r="D14" s="100" t="s">
        <v>22</v>
      </c>
      <c r="E14" s="16"/>
      <c r="F14" s="101" t="s">
        <v>23</v>
      </c>
      <c r="G14" s="24"/>
      <c r="I14" s="25"/>
      <c r="J14" s="25"/>
    </row>
    <row r="15" ht="21.75" customHeight="1" spans="1:10" x14ac:dyDescent="0.25">
      <c r="A15" s="20" t="s">
        <v>24</v>
      </c>
      <c r="B15" s="21">
        <v>90000</v>
      </c>
      <c r="D15" s="100" t="s">
        <v>25</v>
      </c>
      <c r="E15" s="16"/>
      <c r="F15" s="101" t="s">
        <v>76</v>
      </c>
      <c r="G15" s="24"/>
      <c r="I15" s="27"/>
      <c r="J15" s="27"/>
    </row>
    <row r="16" ht="21.75" customHeight="1" spans="1:10" x14ac:dyDescent="0.25">
      <c r="A16" s="20" t="s">
        <v>27</v>
      </c>
      <c r="B16" s="21">
        <v>943400</v>
      </c>
      <c r="D16" s="103" t="s">
        <v>66</v>
      </c>
      <c r="E16" s="16"/>
      <c r="F16" s="101" t="s">
        <v>32</v>
      </c>
      <c r="G16" s="24"/>
      <c r="I16" s="25"/>
      <c r="J16" s="25"/>
    </row>
    <row r="17" ht="21.75" customHeight="1" spans="1:10" x14ac:dyDescent="0.25">
      <c r="A17" s="20" t="s">
        <v>30</v>
      </c>
      <c r="B17" s="21">
        <v>1560000</v>
      </c>
      <c r="D17" s="22" t="s">
        <v>31</v>
      </c>
      <c r="E17" s="16"/>
      <c r="F17" s="101" t="s">
        <v>77</v>
      </c>
      <c r="G17" s="24"/>
      <c r="I17" s="25"/>
      <c r="J17" s="25"/>
    </row>
    <row r="18" ht="21.75" customHeight="1" hidden="1" spans="1:7" x14ac:dyDescent="0.25">
      <c r="A18" s="104" t="s">
        <v>78</v>
      </c>
      <c r="B18" s="93"/>
      <c r="D18" s="105" t="s">
        <v>34</v>
      </c>
      <c r="E18" s="106"/>
      <c r="F18" s="95" t="s">
        <v>66</v>
      </c>
      <c r="G18" s="32"/>
    </row>
    <row r="19" ht="21.75" customHeight="1" hidden="1" spans="1:7" x14ac:dyDescent="0.25">
      <c r="A19" s="20" t="s">
        <v>35</v>
      </c>
      <c r="B19" s="33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3000000</v>
      </c>
      <c r="D20" s="37" t="s">
        <v>38</v>
      </c>
      <c r="E20" s="38"/>
      <c r="F20" s="107" t="s">
        <v>79</v>
      </c>
      <c r="G20" s="19"/>
    </row>
    <row r="21" ht="21" customHeight="1" spans="1:7" x14ac:dyDescent="0.25">
      <c r="A21" s="40" t="s">
        <v>39</v>
      </c>
      <c r="B21" s="41">
        <f>SUM(B13:B20)</f>
        <v>81593400</v>
      </c>
      <c r="D21" s="22" t="s">
        <v>40</v>
      </c>
      <c r="E21" s="16"/>
      <c r="F21" s="108"/>
      <c r="G21" s="24"/>
    </row>
    <row r="22" ht="10.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635593400</v>
      </c>
      <c r="C23" s="25"/>
      <c r="D23" s="50" t="s">
        <v>43</v>
      </c>
      <c r="E23" s="30"/>
      <c r="F23" s="51"/>
      <c r="G23" s="32"/>
    </row>
    <row r="24" ht="6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64" t="s">
        <v>80</v>
      </c>
      <c r="E26" s="16"/>
      <c r="F26" s="59">
        <v>7500000</v>
      </c>
      <c r="G26" s="24"/>
    </row>
    <row r="27" ht="21.75" customHeight="1" spans="1:7" x14ac:dyDescent="0.25">
      <c r="A27" s="60" t="s">
        <v>48</v>
      </c>
      <c r="B27" s="61">
        <f>F23</f>
      </c>
      <c r="D27" s="58" t="s">
        <v>49</v>
      </c>
      <c r="E27" s="16"/>
      <c r="F27" s="59">
        <v>557000000</v>
      </c>
      <c r="G27" s="24"/>
    </row>
    <row r="28" ht="16.5" customHeight="1" spans="1:7" x14ac:dyDescent="0.25">
      <c r="A28" s="62" t="s">
        <v>50</v>
      </c>
      <c r="B28" s="63">
        <f>B23-B26+B27</f>
        <v>615593400</v>
      </c>
      <c r="D28" s="64" t="s">
        <v>81</v>
      </c>
      <c r="E28" s="16"/>
      <c r="F28" s="109">
        <v>8000000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110">
        <f>B23-F27:G27+F26:G26+F28:G28</f>
        <v>94093400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82</v>
      </c>
      <c r="F33" s="73">
        <v>48</v>
      </c>
      <c r="G33" s="74">
        <f>F27/F33</f>
        <v>11604166.67</v>
      </c>
    </row>
    <row r="34" ht="22.5" customHeight="1" spans="1:7" x14ac:dyDescent="0.25">
      <c r="A34" s="75"/>
      <c r="B34" s="76"/>
      <c r="D34" s="72" t="s">
        <v>55</v>
      </c>
      <c r="E34" s="77">
        <v>0.09</v>
      </c>
      <c r="F34" s="78">
        <f>E34/12</f>
        <v>0.0075</v>
      </c>
      <c r="G34" s="74">
        <f>F34*F27</f>
        <v>4177500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15781666.67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spans="5:5" x14ac:dyDescent="0.25">
      <c r="E49" s="111"/>
    </row>
    <row r="50" ht="15.75" customHeight="1" x14ac:dyDescent="0.25"/>
    <row r="51" ht="15.75" customHeight="1" x14ac:dyDescent="0.25"/>
    <row r="52" ht="15.75" customHeight="1" x14ac:dyDescent="0.25"/>
    <row r="53" ht="15.75" customHeight="1" spans="6:6" x14ac:dyDescent="0.25">
      <c r="F53" s="9"/>
    </row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8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3" t="s">
        <v>61</v>
      </c>
      <c r="B6"/>
      <c r="C6"/>
      <c r="D6"/>
      <c r="E6"/>
      <c r="F6"/>
      <c r="G6"/>
    </row>
    <row r="7" ht="21.75" customHeight="1" spans="1:7" x14ac:dyDescent="0.25">
      <c r="A7" s="3" t="s">
        <v>83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84</v>
      </c>
      <c r="D8" s="6" t="s">
        <v>85</v>
      </c>
      <c r="F8" s="7" t="s">
        <v>86</v>
      </c>
      <c r="G8"/>
    </row>
    <row r="9" ht="21.75" customHeight="1" spans="1:7" x14ac:dyDescent="0.25">
      <c r="A9" s="4" t="s">
        <v>7</v>
      </c>
      <c r="B9" s="8">
        <v>699000000</v>
      </c>
      <c r="D9" s="4" t="s">
        <v>8</v>
      </c>
      <c r="E9" s="9"/>
      <c r="F9" s="4" t="s">
        <v>10</v>
      </c>
      <c r="G9" s="10" t="s">
        <v>11</v>
      </c>
    </row>
    <row r="10" ht="21" customHeight="1" spans="1:7" x14ac:dyDescent="0.25">
      <c r="A10" s="4" t="s">
        <v>12</v>
      </c>
      <c r="B10" s="11">
        <v>103000000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596000000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68270000</v>
      </c>
      <c r="D13" s="22" t="s">
        <v>19</v>
      </c>
      <c r="E13" s="16"/>
      <c r="F13" s="23" t="s">
        <v>20</v>
      </c>
      <c r="G13" s="24"/>
    </row>
    <row r="14" ht="21.75" customHeight="1" spans="1:10" x14ac:dyDescent="0.25">
      <c r="A14" s="20" t="s">
        <v>21</v>
      </c>
      <c r="B14" s="21">
        <v>14000000</v>
      </c>
      <c r="D14" s="22" t="s">
        <v>22</v>
      </c>
      <c r="E14" s="16"/>
      <c r="F14" s="23" t="s">
        <v>23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29</v>
      </c>
      <c r="G15" s="24"/>
      <c r="I15" s="27"/>
      <c r="J15" s="27"/>
    </row>
    <row r="16" ht="21.75" customHeight="1" spans="1:10" x14ac:dyDescent="0.25">
      <c r="A16" s="20" t="s">
        <v>27</v>
      </c>
      <c r="B16" s="21">
        <v>943400</v>
      </c>
      <c r="D16" s="22" t="s">
        <v>28</v>
      </c>
      <c r="E16" s="16"/>
      <c r="F16" s="23" t="s">
        <v>68</v>
      </c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23" t="s">
        <v>66</v>
      </c>
      <c r="G17" s="24"/>
      <c r="I17" s="25"/>
      <c r="J17" s="25"/>
    </row>
    <row r="18" ht="21.75" customHeight="1" hidden="1" spans="1:7" x14ac:dyDescent="0.25">
      <c r="A18" s="112" t="s">
        <v>87</v>
      </c>
      <c r="B18" s="33"/>
      <c r="D18" s="29" t="s">
        <v>34</v>
      </c>
      <c r="E18" s="30"/>
      <c r="F18" s="95" t="s">
        <v>88</v>
      </c>
      <c r="G18" s="32"/>
    </row>
    <row r="19" ht="21.75" customHeight="1" hidden="1" spans="1:7" x14ac:dyDescent="0.25">
      <c r="A19" s="20" t="s">
        <v>35</v>
      </c>
      <c r="B19" s="33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5000000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89913400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685913400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v>200000000</v>
      </c>
      <c r="G27" s="24"/>
    </row>
    <row r="28" ht="16.5" customHeight="1" spans="1:7" x14ac:dyDescent="0.25">
      <c r="A28" s="62" t="s">
        <v>50</v>
      </c>
      <c r="B28" s="63">
        <f>B23-B26+B27</f>
        <v>665913400</v>
      </c>
      <c r="D28" s="64" t="s">
        <v>89</v>
      </c>
      <c r="E28" s="16"/>
      <c r="F28" s="65">
        <v>8500000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474413400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90</v>
      </c>
      <c r="F33" s="73">
        <v>24</v>
      </c>
      <c r="G33" s="74">
        <f>F27/F33</f>
        <v>8333333.333</v>
      </c>
    </row>
    <row r="34" ht="22.5" customHeight="1" spans="1:7" x14ac:dyDescent="0.25">
      <c r="A34" s="75"/>
      <c r="B34" s="76"/>
      <c r="D34" s="72" t="s">
        <v>55</v>
      </c>
      <c r="E34" s="77">
        <v>0.076</v>
      </c>
      <c r="F34" s="78">
        <f>E34/12</f>
        <v>0.006333333333</v>
      </c>
      <c r="G34" s="74">
        <f>F34*F27</f>
        <v>1266666.667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9600000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spans="7:7" x14ac:dyDescent="0.25">
      <c r="G58" s="9">
        <v>4000000</v>
      </c>
    </row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2" t="s">
        <v>91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92</v>
      </c>
      <c r="D8" s="4" t="s">
        <v>93</v>
      </c>
      <c r="F8" s="113" t="s">
        <v>94</v>
      </c>
      <c r="G8"/>
    </row>
    <row r="9" ht="21.75" customHeight="1" spans="1:7" x14ac:dyDescent="0.25">
      <c r="A9" s="4" t="s">
        <v>7</v>
      </c>
      <c r="B9" s="8">
        <v>605000000</v>
      </c>
      <c r="D9" s="4" t="s">
        <v>8</v>
      </c>
      <c r="E9" s="114" t="s">
        <v>95</v>
      </c>
      <c r="F9" s="4" t="s">
        <v>10</v>
      </c>
      <c r="G9" s="88" t="s">
        <v>96</v>
      </c>
    </row>
    <row r="10" ht="21" customHeight="1" spans="1:7" x14ac:dyDescent="0.25">
      <c r="A10" s="4" t="s">
        <v>12</v>
      </c>
      <c r="B10" s="11">
        <v>70000000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535000000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60500000</v>
      </c>
      <c r="D13" s="22" t="s">
        <v>19</v>
      </c>
      <c r="E13" s="16"/>
      <c r="F13" s="115"/>
      <c r="G13" s="24"/>
    </row>
    <row r="14" ht="21.75" customHeight="1" spans="1:10" x14ac:dyDescent="0.25">
      <c r="A14" s="20" t="s">
        <v>21</v>
      </c>
      <c r="B14" s="21">
        <v>14000000</v>
      </c>
      <c r="D14" s="22" t="s">
        <v>22</v>
      </c>
      <c r="E14" s="16"/>
      <c r="F14" s="115"/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115"/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115"/>
      <c r="G17" s="24"/>
      <c r="I17" s="25"/>
      <c r="J17" s="25"/>
    </row>
    <row r="18" ht="21.75" customHeight="1" hidden="1" spans="1:7" x14ac:dyDescent="0.25">
      <c r="A18" s="20" t="s">
        <v>33</v>
      </c>
      <c r="B18" s="28"/>
      <c r="D18" s="29" t="s">
        <v>34</v>
      </c>
      <c r="E18" s="30"/>
      <c r="F18" s="31"/>
      <c r="G18" s="32"/>
    </row>
    <row r="19" ht="21.75" customHeight="1" hidden="1" spans="1:7" x14ac:dyDescent="0.25">
      <c r="A19" s="20" t="s">
        <v>35</v>
      </c>
      <c r="B19" s="28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3000000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79730700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614730700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v>200000000</v>
      </c>
      <c r="G27" s="24"/>
    </row>
    <row r="28" ht="16.5" customHeight="1" spans="1:7" x14ac:dyDescent="0.25">
      <c r="A28" s="62" t="s">
        <v>50</v>
      </c>
      <c r="B28" s="63">
        <f>B23-B26+B27</f>
        <v>594730700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394730700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90</v>
      </c>
      <c r="F33" s="73">
        <v>24</v>
      </c>
      <c r="G33" s="74">
        <f>F27/F33</f>
        <v>8333333.333</v>
      </c>
    </row>
    <row r="34" ht="22.5" customHeight="1" spans="1:7" x14ac:dyDescent="0.25">
      <c r="A34" s="75"/>
      <c r="B34" s="76"/>
      <c r="D34" s="72" t="s">
        <v>55</v>
      </c>
      <c r="E34" s="77">
        <v>0.076</v>
      </c>
      <c r="F34" s="78">
        <f>E34/12</f>
        <v>0.006333333333</v>
      </c>
      <c r="G34" s="74">
        <f>F34*F27</f>
        <v>1266666.667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9600000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98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99</v>
      </c>
      <c r="D8" s="4" t="s">
        <v>93</v>
      </c>
      <c r="F8" s="7" t="s">
        <v>100</v>
      </c>
      <c r="G8"/>
    </row>
    <row r="9" ht="21.75" customHeight="1" spans="1:7" x14ac:dyDescent="0.25">
      <c r="A9" s="4" t="s">
        <v>7</v>
      </c>
      <c r="B9" s="8">
        <v>855000000</v>
      </c>
      <c r="D9" s="4" t="s">
        <v>8</v>
      </c>
      <c r="E9" s="9" t="s">
        <v>101</v>
      </c>
      <c r="F9" s="4" t="s">
        <v>10</v>
      </c>
      <c r="G9" s="10" t="s">
        <v>11</v>
      </c>
    </row>
    <row r="10" ht="21" customHeight="1" spans="1:7" x14ac:dyDescent="0.25">
      <c r="A10" s="4" t="s">
        <v>12</v>
      </c>
      <c r="B10" s="11">
        <v>47000000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808000000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0.1*B9</f>
        <v>85500000</v>
      </c>
      <c r="D13" s="22" t="s">
        <v>19</v>
      </c>
      <c r="E13" s="16"/>
      <c r="F13" s="23" t="s">
        <v>102</v>
      </c>
      <c r="G13" s="24"/>
    </row>
    <row r="14" ht="21.75" customHeight="1" spans="1:10" x14ac:dyDescent="0.25">
      <c r="A14" s="20" t="s">
        <v>21</v>
      </c>
      <c r="B14" s="21">
        <v>20000000</v>
      </c>
      <c r="D14" s="22" t="s">
        <v>22</v>
      </c>
      <c r="E14" s="16"/>
      <c r="F14" s="23" t="s">
        <v>20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23</v>
      </c>
      <c r="G15" s="24"/>
      <c r="I15" s="27"/>
      <c r="J15" s="27"/>
    </row>
    <row r="16" ht="21.75" customHeight="1" spans="1:10" x14ac:dyDescent="0.25">
      <c r="A16" s="20" t="s">
        <v>27</v>
      </c>
      <c r="B16" s="21">
        <v>943400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115"/>
      <c r="G17" s="24"/>
      <c r="I17" s="25"/>
      <c r="J17" s="25"/>
    </row>
    <row r="18" ht="21.75" customHeight="1" spans="1:7" x14ac:dyDescent="0.25">
      <c r="A18" s="20" t="s">
        <v>33</v>
      </c>
      <c r="B18" s="28">
        <f>B11*1.5%</f>
        <v>12120000</v>
      </c>
      <c r="D18" s="29" t="s">
        <v>34</v>
      </c>
      <c r="E18" s="30"/>
      <c r="F18" s="31"/>
      <c r="G18" s="32"/>
    </row>
    <row r="19" ht="21.75" customHeight="1" spans="1:7" x14ac:dyDescent="0.25">
      <c r="A19" s="20" t="s">
        <v>35</v>
      </c>
      <c r="B19" s="33">
        <v>3000000</v>
      </c>
      <c r="D19" s="34" t="s">
        <v>36</v>
      </c>
      <c r="E19" s="35"/>
      <c r="F19" s="35"/>
      <c r="G19" s="36"/>
    </row>
    <row r="20" ht="21.75" customHeight="1" hidden="1" spans="1:7" x14ac:dyDescent="0.25">
      <c r="A20" s="20" t="s">
        <v>37</v>
      </c>
      <c r="B20" s="21"/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123263400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931263400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30000000</v>
      </c>
      <c r="D26" s="58" t="s">
        <v>47</v>
      </c>
      <c r="E26" s="16"/>
      <c r="F26" s="117"/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117">
        <f>0.85*B11</f>
        <v>686800000</v>
      </c>
      <c r="G27" s="24"/>
    </row>
    <row r="28" ht="16.5" customHeight="1" spans="1:7" x14ac:dyDescent="0.25">
      <c r="A28" s="62" t="s">
        <v>50</v>
      </c>
      <c r="B28" s="63">
        <f>B23-B26+B27</f>
        <v>901263400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244463400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118" t="s">
        <v>71</v>
      </c>
      <c r="F33" s="118">
        <v>96</v>
      </c>
      <c r="G33" s="74">
        <f>F27/F33</f>
        <v>7154166.667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4235266.667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11389433.33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62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103</v>
      </c>
      <c r="D8" s="6" t="s">
        <v>85</v>
      </c>
      <c r="F8" s="7" t="s">
        <v>104</v>
      </c>
      <c r="G8"/>
    </row>
    <row r="9" ht="21.75" customHeight="1" spans="1:7" x14ac:dyDescent="0.25">
      <c r="A9" s="4" t="s">
        <v>7</v>
      </c>
      <c r="B9" s="8">
        <v>665000000</v>
      </c>
      <c r="D9" s="4" t="s">
        <v>8</v>
      </c>
      <c r="E9" s="9" t="s">
        <v>9</v>
      </c>
      <c r="F9" s="4" t="s">
        <v>10</v>
      </c>
      <c r="G9" s="10" t="s">
        <v>11</v>
      </c>
    </row>
    <row r="10" ht="21" customHeight="1" spans="1:7" x14ac:dyDescent="0.25">
      <c r="A10" s="119" t="s">
        <v>12</v>
      </c>
      <c r="B10" s="120">
        <v>76000000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589000000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65500000</v>
      </c>
      <c r="D13" s="22" t="s">
        <v>19</v>
      </c>
      <c r="E13" s="16"/>
      <c r="F13" s="23" t="s">
        <v>105</v>
      </c>
      <c r="G13" s="24"/>
    </row>
    <row r="14" ht="21.75" customHeight="1" spans="1:10" x14ac:dyDescent="0.25">
      <c r="A14" s="20" t="s">
        <v>21</v>
      </c>
      <c r="B14" s="21">
        <v>14000000</v>
      </c>
      <c r="D14" s="22" t="s">
        <v>22</v>
      </c>
      <c r="E14" s="16"/>
      <c r="F14" s="23" t="s">
        <v>20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29</v>
      </c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22" t="s">
        <v>28</v>
      </c>
      <c r="E16" s="16"/>
      <c r="F16" s="23" t="s">
        <v>68</v>
      </c>
      <c r="G16" s="24"/>
      <c r="I16" s="25"/>
      <c r="J16" s="25"/>
    </row>
    <row r="17" ht="21.75" customHeight="1" spans="1:10" x14ac:dyDescent="0.25">
      <c r="A17" s="20" t="s">
        <v>30</v>
      </c>
      <c r="B17" s="21">
        <v>1560000</v>
      </c>
      <c r="D17" s="22" t="s">
        <v>31</v>
      </c>
      <c r="E17" s="16"/>
      <c r="F17" s="23" t="s">
        <v>106</v>
      </c>
      <c r="G17" s="24"/>
      <c r="I17" s="25"/>
      <c r="J17" s="25"/>
    </row>
    <row r="18" ht="21.75" customHeight="1" hidden="1" spans="1:7" x14ac:dyDescent="0.25">
      <c r="A18" s="121" t="s">
        <v>33</v>
      </c>
      <c r="B18" s="93" t="s">
        <v>69</v>
      </c>
      <c r="D18" s="29" t="s">
        <v>34</v>
      </c>
      <c r="E18" s="30"/>
      <c r="F18" s="95" t="s">
        <v>66</v>
      </c>
      <c r="G18" s="32"/>
    </row>
    <row r="19" ht="21.75" customHeight="1" hidden="1" spans="1:7" x14ac:dyDescent="0.25">
      <c r="A19" s="20" t="s">
        <v>35</v>
      </c>
      <c r="B19" s="33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3000000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84730700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673730700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f>B9*85%</f>
        <v>565250000</v>
      </c>
      <c r="G27" s="24"/>
    </row>
    <row r="28" ht="16.5" customHeight="1" spans="1:7" x14ac:dyDescent="0.25">
      <c r="A28" s="62" t="s">
        <v>50</v>
      </c>
      <c r="B28" s="63">
        <f>B23-B26+B27</f>
        <v>653730700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110">
        <f>B23-(F27:G27+F26:G26)</f>
        <v>88480700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71</v>
      </c>
      <c r="F33" s="73">
        <v>96</v>
      </c>
      <c r="G33" s="74">
        <f>F27/F33</f>
        <v>5888020.833</v>
      </c>
    </row>
    <row r="34" ht="22.5" customHeight="1" spans="1:7" x14ac:dyDescent="0.25">
      <c r="A34" s="75"/>
      <c r="B34" s="76"/>
      <c r="D34" s="72" t="s">
        <v>55</v>
      </c>
      <c r="E34" s="77">
        <v>0.076</v>
      </c>
      <c r="F34" s="78">
        <f>E34/12</f>
        <v>0.006333333333</v>
      </c>
      <c r="G34" s="74">
        <f>F34*F27</f>
        <v>3579916.667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9467937.5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spans="8:8" x14ac:dyDescent="0.25">
      <c r="H50" s="9">
        <v>60000000</v>
      </c>
    </row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3" t="s">
        <v>61</v>
      </c>
      <c r="B6"/>
      <c r="C6"/>
      <c r="D6"/>
      <c r="E6"/>
      <c r="F6"/>
      <c r="G6"/>
    </row>
    <row r="7" ht="21.75" customHeight="1" spans="1:7" x14ac:dyDescent="0.25">
      <c r="A7" s="3" t="s">
        <v>98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122" t="s">
        <v>107</v>
      </c>
      <c r="D8" s="6" t="s">
        <v>85</v>
      </c>
      <c r="F8" s="7" t="s">
        <v>104</v>
      </c>
      <c r="G8"/>
    </row>
    <row r="9" ht="21.75" customHeight="1" spans="1:7" x14ac:dyDescent="0.25">
      <c r="A9" s="4" t="s">
        <v>7</v>
      </c>
      <c r="B9" s="8">
        <v>720000000</v>
      </c>
      <c r="D9" s="4" t="s">
        <v>8</v>
      </c>
      <c r="E9" s="9" t="s">
        <v>9</v>
      </c>
      <c r="F9" s="4" t="s">
        <v>10</v>
      </c>
      <c r="G9" s="10" t="s">
        <v>11</v>
      </c>
    </row>
    <row r="10" ht="21" customHeight="1" spans="1:7" x14ac:dyDescent="0.25">
      <c r="A10" s="4" t="s">
        <v>12</v>
      </c>
      <c r="B10" s="11">
        <v>91000000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629000000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71000000</v>
      </c>
      <c r="D13" s="22" t="s">
        <v>19</v>
      </c>
      <c r="E13" s="16"/>
      <c r="F13" s="23" t="s">
        <v>20</v>
      </c>
      <c r="G13" s="24"/>
    </row>
    <row r="14" ht="21.75" customHeight="1" spans="1:10" x14ac:dyDescent="0.25">
      <c r="A14" s="20" t="s">
        <v>21</v>
      </c>
      <c r="B14" s="21">
        <v>140000</v>
      </c>
      <c r="D14" s="22" t="s">
        <v>22</v>
      </c>
      <c r="E14" s="16"/>
      <c r="F14" s="23" t="s">
        <v>108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23</v>
      </c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22" t="s">
        <v>28</v>
      </c>
      <c r="E16" s="16"/>
      <c r="F16" s="23" t="s">
        <v>109</v>
      </c>
      <c r="G16" s="24"/>
      <c r="I16" s="25"/>
      <c r="J16" s="25"/>
    </row>
    <row r="17" ht="21.75" customHeight="1" spans="1:10" x14ac:dyDescent="0.25">
      <c r="A17" s="20" t="s">
        <v>30</v>
      </c>
      <c r="B17" s="21">
        <v>1560000</v>
      </c>
      <c r="D17" s="22" t="s">
        <v>31</v>
      </c>
      <c r="E17" s="16"/>
      <c r="F17" s="23" t="s">
        <v>106</v>
      </c>
      <c r="G17" s="24"/>
      <c r="I17" s="25"/>
      <c r="J17" s="25"/>
    </row>
    <row r="18" ht="21.75" customHeight="1" spans="1:7" x14ac:dyDescent="0.25">
      <c r="A18" s="92" t="s">
        <v>110</v>
      </c>
      <c r="B18" s="93" t="s">
        <v>41</v>
      </c>
      <c r="D18" s="29" t="s">
        <v>34</v>
      </c>
      <c r="E18" s="30"/>
      <c r="F18" s="95" t="s">
        <v>111</v>
      </c>
      <c r="G18" s="32"/>
    </row>
    <row r="19" ht="21.75" customHeight="1" hidden="1" spans="1:7" x14ac:dyDescent="0.25">
      <c r="A19" s="20" t="s">
        <v>35</v>
      </c>
      <c r="B19" s="33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5000000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78370700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123">
        <f>B11+B21</f>
        <v>707370700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124" t="s">
        <v>112</v>
      </c>
      <c r="B27" s="125"/>
      <c r="D27" s="58" t="s">
        <v>49</v>
      </c>
      <c r="E27" s="16"/>
      <c r="F27" s="59">
        <v>600000000</v>
      </c>
      <c r="G27" s="24"/>
    </row>
    <row r="28" ht="16.5" customHeight="1" spans="1:7" x14ac:dyDescent="0.25">
      <c r="A28" s="62" t="s">
        <v>50</v>
      </c>
      <c r="B28" s="63">
        <f>B23-B26-B27</f>
        <v>687370700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87370700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71</v>
      </c>
      <c r="F33" s="73">
        <v>96</v>
      </c>
      <c r="G33" s="74">
        <f>F27/F33</f>
        <v>6250000</v>
      </c>
    </row>
    <row r="34" ht="22.5" customHeight="1" spans="1:7" x14ac:dyDescent="0.25">
      <c r="A34" s="75"/>
      <c r="B34" s="76"/>
      <c r="D34" s="72" t="s">
        <v>55</v>
      </c>
      <c r="E34" s="77">
        <v>0.088</v>
      </c>
      <c r="F34" s="78">
        <f>E34/12</f>
        <v>0.007333333333</v>
      </c>
      <c r="G34" s="74">
        <f>F34*F27</f>
        <v>4400000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10650000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" outlineLevelRow="0" outlineLevelCol="0" x14ac:dyDescent="0" defaultColWidth="11.22"/>
  <sheetData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" outlineLevelRow="0" outlineLevelCol="0" x14ac:dyDescent="0" defaultColWidth="11.22"/>
  <sheetData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26" t="s">
        <v>113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114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115</v>
      </c>
      <c r="D8" s="6" t="s">
        <v>5</v>
      </c>
      <c r="F8" s="7" t="s">
        <v>116</v>
      </c>
      <c r="G8"/>
    </row>
    <row r="9" ht="21.75" customHeight="1" spans="1:7" x14ac:dyDescent="0.25">
      <c r="A9" s="4" t="s">
        <v>7</v>
      </c>
      <c r="B9" s="89">
        <v>655000000</v>
      </c>
      <c r="D9" s="4" t="s">
        <v>8</v>
      </c>
      <c r="E9" s="9"/>
      <c r="F9" s="4" t="s">
        <v>10</v>
      </c>
      <c r="G9" s="10" t="s">
        <v>117</v>
      </c>
    </row>
    <row r="10" ht="21" customHeight="1" spans="1:7" x14ac:dyDescent="0.25">
      <c r="A10" s="4" t="s">
        <v>12</v>
      </c>
      <c r="B10" s="120">
        <v>52000000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603000000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39300000</v>
      </c>
      <c r="D13" s="22" t="s">
        <v>19</v>
      </c>
      <c r="E13" s="16"/>
      <c r="F13" s="23" t="s">
        <v>20</v>
      </c>
      <c r="G13" s="24"/>
    </row>
    <row r="14" ht="21.75" customHeight="1" spans="1:10" x14ac:dyDescent="0.25">
      <c r="A14" s="20" t="s">
        <v>21</v>
      </c>
      <c r="B14" s="21">
        <v>350000</v>
      </c>
      <c r="D14" s="22" t="s">
        <v>22</v>
      </c>
      <c r="E14" s="16"/>
      <c r="F14" s="23" t="s">
        <v>108</v>
      </c>
      <c r="G14" s="24"/>
      <c r="I14" s="25"/>
      <c r="J14" s="25"/>
    </row>
    <row r="15" ht="21.75" customHeight="1" spans="1:10" x14ac:dyDescent="0.25">
      <c r="A15" s="20" t="s">
        <v>24</v>
      </c>
      <c r="B15" s="21">
        <v>70000</v>
      </c>
      <c r="D15" s="22" t="s">
        <v>25</v>
      </c>
      <c r="E15" s="16"/>
      <c r="F15" s="23" t="s">
        <v>23</v>
      </c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22" t="s">
        <v>28</v>
      </c>
      <c r="E16" s="16"/>
      <c r="F16" s="23" t="s">
        <v>118</v>
      </c>
      <c r="G16" s="24"/>
      <c r="I16" s="25"/>
      <c r="J16" s="25"/>
    </row>
    <row r="17" ht="21.75" customHeight="1" spans="1:10" x14ac:dyDescent="0.25">
      <c r="A17" s="20" t="s">
        <v>30</v>
      </c>
      <c r="B17" s="26">
        <v>2160000</v>
      </c>
      <c r="D17" s="22" t="s">
        <v>31</v>
      </c>
      <c r="E17" s="16"/>
      <c r="F17" s="23" t="s">
        <v>32</v>
      </c>
      <c r="G17" s="24"/>
      <c r="I17" s="25"/>
      <c r="J17" s="25"/>
    </row>
    <row r="18" ht="21.75" customHeight="1" spans="1:7" x14ac:dyDescent="0.25">
      <c r="A18" s="121" t="s">
        <v>33</v>
      </c>
      <c r="B18" s="93" t="s">
        <v>69</v>
      </c>
      <c r="D18" s="29" t="s">
        <v>34</v>
      </c>
      <c r="E18" s="30"/>
      <c r="F18" s="95" t="s">
        <v>66</v>
      </c>
      <c r="G18" s="32"/>
    </row>
    <row r="19" ht="21.75" customHeight="1" hidden="1" spans="1:7" x14ac:dyDescent="0.25">
      <c r="A19" s="127"/>
      <c r="B19" s="28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4000000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B13+B14+B16+B15+B17+B20+B19</f>
        <v>46410700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B21+B11</f>
        <v>649410700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50000000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v>483000000</v>
      </c>
      <c r="G27" s="24"/>
    </row>
    <row r="28" ht="16.5" customHeight="1" spans="1:7" x14ac:dyDescent="0.25">
      <c r="A28" s="62" t="s">
        <v>50</v>
      </c>
      <c r="B28" s="63">
        <f>B23-B26+B27</f>
        <v>629410700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110"/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118" t="s">
        <v>71</v>
      </c>
      <c r="F33" s="118">
        <v>96</v>
      </c>
      <c r="G33" s="74">
        <f>F27/F33</f>
        <v>5031250</v>
      </c>
    </row>
    <row r="34" ht="22.5" customHeight="1" spans="1:7" x14ac:dyDescent="0.25">
      <c r="A34" s="75"/>
      <c r="B34" s="76"/>
      <c r="D34" s="72" t="s">
        <v>55</v>
      </c>
      <c r="E34" s="77">
        <v>0.088</v>
      </c>
      <c r="F34" s="78">
        <f>E34/12</f>
        <v>0.007333333333</v>
      </c>
      <c r="G34" s="74">
        <f>F34*F27</f>
        <v>3542000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8573250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119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" outlineLevelRow="0" outlineLevelCol="0" x14ac:dyDescent="0" defaultColWidth="11.22"/>
  <sheetData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2" t="s">
        <v>91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120</v>
      </c>
      <c r="D8" s="4" t="s">
        <v>93</v>
      </c>
      <c r="F8" s="113" t="s">
        <v>94</v>
      </c>
      <c r="G8"/>
    </row>
    <row r="9" ht="21.75" customHeight="1" spans="1:7" x14ac:dyDescent="0.25">
      <c r="A9" s="4" t="s">
        <v>7</v>
      </c>
      <c r="B9" s="89">
        <v>782000000</v>
      </c>
      <c r="D9" s="4" t="s">
        <v>8</v>
      </c>
      <c r="E9" s="114" t="s">
        <v>95</v>
      </c>
      <c r="F9" s="4" t="s">
        <v>10</v>
      </c>
      <c r="G9" s="88" t="s">
        <v>96</v>
      </c>
    </row>
    <row r="10" ht="21" customHeight="1" spans="1:7" x14ac:dyDescent="0.25">
      <c r="A10" s="4" t="s">
        <v>12</v>
      </c>
      <c r="B10" s="11">
        <v>46000000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736000000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B9*6%</f>
        <v>46920000</v>
      </c>
      <c r="D13" s="22" t="s">
        <v>19</v>
      </c>
      <c r="E13" s="16"/>
      <c r="F13" s="115"/>
      <c r="G13" s="24"/>
    </row>
    <row r="14" ht="21.75" customHeight="1" spans="1:10" x14ac:dyDescent="0.25">
      <c r="A14" s="20" t="s">
        <v>21</v>
      </c>
      <c r="B14" s="21">
        <v>1000000</v>
      </c>
      <c r="D14" s="22" t="s">
        <v>22</v>
      </c>
      <c r="E14" s="16"/>
      <c r="F14" s="115"/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115"/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6">
        <v>2160000</v>
      </c>
      <c r="D17" s="22" t="s">
        <v>31</v>
      </c>
      <c r="E17" s="16"/>
      <c r="F17" s="115"/>
      <c r="G17" s="24"/>
      <c r="I17" s="25"/>
      <c r="J17" s="25"/>
    </row>
    <row r="18" ht="21.75" customHeight="1" hidden="1" spans="1:7" x14ac:dyDescent="0.25">
      <c r="A18" s="20" t="s">
        <v>33</v>
      </c>
      <c r="B18" s="33"/>
      <c r="D18" s="29" t="s">
        <v>34</v>
      </c>
      <c r="E18" s="30"/>
      <c r="F18" s="31"/>
      <c r="G18" s="32"/>
    </row>
    <row r="19" ht="21.75" customHeight="1" spans="1:7" x14ac:dyDescent="0.25">
      <c r="A19" s="20" t="s">
        <v>35</v>
      </c>
      <c r="B19" s="28">
        <v>400000</v>
      </c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5000000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56150700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792150700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117"/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117">
        <f>0.85*B11</f>
        <v>625600000</v>
      </c>
      <c r="G27" s="24"/>
    </row>
    <row r="28" ht="16.5" customHeight="1" spans="1:7" x14ac:dyDescent="0.25">
      <c r="A28" s="62" t="s">
        <v>50</v>
      </c>
      <c r="B28" s="63">
        <f>B23-B26+B27</f>
        <v>772150700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166550700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118" t="s">
        <v>71</v>
      </c>
      <c r="F33" s="118">
        <v>96</v>
      </c>
      <c r="G33" s="74">
        <f>F27/F33</f>
        <v>6516666.667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3857866.667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10374533.33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119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121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122</v>
      </c>
      <c r="D8" s="6" t="s">
        <v>85</v>
      </c>
      <c r="F8" s="7" t="s">
        <v>123</v>
      </c>
      <c r="G8"/>
    </row>
    <row r="9" ht="21.75" customHeight="1" spans="1:7" x14ac:dyDescent="0.25">
      <c r="A9" s="4" t="s">
        <v>7</v>
      </c>
      <c r="B9" s="8">
        <v>924000000</v>
      </c>
      <c r="D9" s="4" t="s">
        <v>8</v>
      </c>
      <c r="E9" s="9"/>
      <c r="F9" s="4" t="s">
        <v>10</v>
      </c>
      <c r="G9" s="10" t="s">
        <v>11</v>
      </c>
    </row>
    <row r="10" ht="21" customHeight="1" spans="1:7" x14ac:dyDescent="0.25">
      <c r="A10" s="4" t="s">
        <v>12</v>
      </c>
      <c r="B10" s="90">
        <v>70000000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854000000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0.06*B9</f>
        <v>55440000</v>
      </c>
      <c r="D13" s="22" t="s">
        <v>19</v>
      </c>
      <c r="E13" s="16"/>
      <c r="F13" s="23" t="s">
        <v>23</v>
      </c>
      <c r="G13" s="24"/>
    </row>
    <row r="14" ht="21.75" customHeight="1" spans="1:10" x14ac:dyDescent="0.25">
      <c r="A14" s="20" t="s">
        <v>21</v>
      </c>
      <c r="B14" s="21">
        <v>350000</v>
      </c>
      <c r="D14" s="22" t="s">
        <v>22</v>
      </c>
      <c r="E14" s="16"/>
      <c r="F14" s="23" t="s">
        <v>124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32</v>
      </c>
      <c r="G15" s="24"/>
      <c r="I15" s="27"/>
      <c r="J15" s="27"/>
    </row>
    <row r="16" ht="21.75" customHeight="1" spans="1:10" x14ac:dyDescent="0.25">
      <c r="A16" s="20" t="s">
        <v>27</v>
      </c>
      <c r="B16" s="21">
        <v>530700</v>
      </c>
      <c r="D16" s="128" t="s">
        <v>106</v>
      </c>
      <c r="E16" s="16"/>
      <c r="F16" s="23" t="s">
        <v>29</v>
      </c>
      <c r="G16" s="24"/>
      <c r="I16" s="25"/>
      <c r="J16" s="25"/>
    </row>
    <row r="17" ht="21.75" customHeight="1" spans="1:10" x14ac:dyDescent="0.25">
      <c r="A17" s="20" t="s">
        <v>30</v>
      </c>
      <c r="B17" s="26">
        <v>2160000</v>
      </c>
      <c r="D17" s="22" t="s">
        <v>31</v>
      </c>
      <c r="E17" s="16"/>
      <c r="F17" s="23" t="s">
        <v>26</v>
      </c>
      <c r="G17" s="24"/>
      <c r="I17" s="25"/>
      <c r="J17" s="25"/>
    </row>
    <row r="18" ht="21.75" customHeight="1" spans="1:7" x14ac:dyDescent="0.25">
      <c r="A18" s="129" t="s">
        <v>87</v>
      </c>
      <c r="B18" s="130" t="s">
        <v>69</v>
      </c>
      <c r="D18" s="29" t="s">
        <v>34</v>
      </c>
      <c r="E18" s="30"/>
      <c r="F18" s="31"/>
      <c r="G18" s="32"/>
    </row>
    <row r="19" ht="41.25" customHeight="1" hidden="1" spans="1:7" x14ac:dyDescent="0.25">
      <c r="A19" s="20" t="s">
        <v>35</v>
      </c>
      <c r="B19" s="28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3000000</v>
      </c>
      <c r="D20" s="37" t="s">
        <v>38</v>
      </c>
      <c r="E20" s="38"/>
      <c r="F20" s="131" t="s">
        <v>76</v>
      </c>
      <c r="G20" s="19"/>
    </row>
    <row r="21" ht="21" customHeight="1" spans="1:7" x14ac:dyDescent="0.25">
      <c r="A21" s="40" t="s">
        <v>39</v>
      </c>
      <c r="B21" s="41">
        <f>SUM(B13:B20)</f>
        <v>61620700</v>
      </c>
      <c r="D21" s="22" t="s">
        <v>40</v>
      </c>
      <c r="E21" s="16"/>
      <c r="F21" s="23" t="s">
        <v>79</v>
      </c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915620700</v>
      </c>
      <c r="C23" s="25"/>
      <c r="D23" s="50" t="s">
        <v>43</v>
      </c>
      <c r="E23" s="30"/>
      <c r="F23" s="132" t="s">
        <v>68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50000000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/>
      <c r="D27" s="58" t="s">
        <v>49</v>
      </c>
      <c r="E27" s="16"/>
      <c r="F27" s="117">
        <f>0.85*B11</f>
        <v>725900000</v>
      </c>
      <c r="G27" s="24"/>
    </row>
    <row r="28" ht="16.5" customHeight="1" spans="1:7" x14ac:dyDescent="0.25">
      <c r="A28" s="62" t="s">
        <v>50</v>
      </c>
      <c r="B28" s="63">
        <f>B23-B26+B27</f>
        <v>865620700</v>
      </c>
      <c r="D28" s="58" t="s">
        <v>97</v>
      </c>
      <c r="E28" s="16"/>
      <c r="F28" s="116"/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169720700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118" t="s">
        <v>71</v>
      </c>
      <c r="F33" s="118">
        <v>96</v>
      </c>
      <c r="G33" s="74">
        <f>F27/F33</f>
        <v>7561458.333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4476383.333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12037841.67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119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" outlineLevelRow="0" outlineLevelCol="0" x14ac:dyDescent="0" defaultColWidth="11.22"/>
  <sheetData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98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125</v>
      </c>
      <c r="D8" s="4" t="s">
        <v>93</v>
      </c>
      <c r="F8" s="7" t="s">
        <v>126</v>
      </c>
      <c r="G8"/>
    </row>
    <row r="9" ht="21.75" customHeight="1" spans="1:7" x14ac:dyDescent="0.25">
      <c r="A9" s="4" t="s">
        <v>7</v>
      </c>
      <c r="B9" s="89">
        <v>380000000</v>
      </c>
      <c r="D9" s="4" t="s">
        <v>8</v>
      </c>
      <c r="E9" s="9" t="s">
        <v>9</v>
      </c>
      <c r="F9" s="4" t="s">
        <v>10</v>
      </c>
      <c r="G9" s="10" t="s">
        <v>117</v>
      </c>
    </row>
    <row r="10" ht="21" customHeight="1" spans="1:7" x14ac:dyDescent="0.25">
      <c r="A10" s="4" t="s">
        <v>12</v>
      </c>
      <c r="B10" s="11">
        <v>39000000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341000000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0.1*B9</f>
        <v>38000000</v>
      </c>
      <c r="D13" s="22" t="s">
        <v>19</v>
      </c>
      <c r="E13" s="16"/>
      <c r="F13" s="23" t="s">
        <v>20</v>
      </c>
      <c r="G13" s="24"/>
    </row>
    <row r="14" ht="21.75" customHeight="1" spans="1:10" x14ac:dyDescent="0.25">
      <c r="A14" s="20" t="s">
        <v>21</v>
      </c>
      <c r="B14" s="21">
        <v>140000</v>
      </c>
      <c r="D14" s="22" t="s">
        <v>22</v>
      </c>
      <c r="E14" s="16"/>
      <c r="F14" s="23" t="s">
        <v>23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66</v>
      </c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128" t="s">
        <v>76</v>
      </c>
      <c r="E16" s="16"/>
      <c r="F16" s="23" t="s">
        <v>29</v>
      </c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23" t="s">
        <v>68</v>
      </c>
      <c r="G17" s="24"/>
      <c r="I17" s="25"/>
      <c r="J17" s="25"/>
    </row>
    <row r="18" ht="21.75" customHeight="1" spans="1:7" x14ac:dyDescent="0.25">
      <c r="A18" s="121" t="s">
        <v>33</v>
      </c>
      <c r="B18" s="93" t="s">
        <v>41</v>
      </c>
      <c r="D18" s="29" t="s">
        <v>34</v>
      </c>
      <c r="E18" s="30"/>
      <c r="F18" s="95" t="s">
        <v>106</v>
      </c>
      <c r="G18" s="32"/>
    </row>
    <row r="19" ht="21.75" customHeight="1" hidden="1" spans="1:7" x14ac:dyDescent="0.25">
      <c r="A19" s="20" t="s">
        <v>35</v>
      </c>
      <c r="B19" s="28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5000000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45370700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386370700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f>B9*85%</f>
        <v>323000000</v>
      </c>
      <c r="G27" s="24"/>
    </row>
    <row r="28" ht="16.5" customHeight="1" spans="1:7" x14ac:dyDescent="0.25">
      <c r="A28" s="62" t="s">
        <v>50</v>
      </c>
      <c r="B28" s="63">
        <f>B23-B26+B27</f>
        <v>366370700</v>
      </c>
      <c r="D28" s="58" t="s">
        <v>97</v>
      </c>
      <c r="E28" s="16"/>
      <c r="F28" s="65">
        <v>5000000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B23-F26:G26-F27:G27</f>
        <v>43370700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127</v>
      </c>
      <c r="F33" s="73">
        <v>36</v>
      </c>
      <c r="G33" s="74">
        <f>F27/F33</f>
        <v>8972222.222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1991833.333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10964055.56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3" t="s">
        <v>128</v>
      </c>
      <c r="B6"/>
      <c r="C6"/>
      <c r="D6"/>
      <c r="E6"/>
      <c r="F6"/>
      <c r="G6"/>
    </row>
    <row r="7" ht="21.75" customHeight="1" spans="1:7" x14ac:dyDescent="0.25">
      <c r="A7" s="3" t="s">
        <v>98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129</v>
      </c>
      <c r="D8" s="4" t="s">
        <v>93</v>
      </c>
      <c r="F8" s="7" t="s">
        <v>126</v>
      </c>
      <c r="G8"/>
    </row>
    <row r="9" ht="21.75" customHeight="1" spans="1:7" x14ac:dyDescent="0.25">
      <c r="A9" s="4" t="s">
        <v>7</v>
      </c>
      <c r="B9" s="89">
        <v>465000000</v>
      </c>
      <c r="D9" s="4" t="s">
        <v>8</v>
      </c>
      <c r="E9" s="9" t="s">
        <v>9</v>
      </c>
      <c r="F9" s="4" t="s">
        <v>10</v>
      </c>
      <c r="G9" s="10" t="s">
        <v>130</v>
      </c>
    </row>
    <row r="10" ht="21" customHeight="1" spans="1:7" x14ac:dyDescent="0.25">
      <c r="A10" s="4" t="s">
        <v>12</v>
      </c>
      <c r="B10" s="120">
        <v>40000000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425000000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0.1*B9</f>
        <v>46500000</v>
      </c>
      <c r="D13" s="22" t="s">
        <v>19</v>
      </c>
      <c r="E13" s="16"/>
      <c r="F13" s="23" t="s">
        <v>20</v>
      </c>
      <c r="G13" s="24"/>
    </row>
    <row r="14" ht="21.75" customHeight="1" spans="1:10" x14ac:dyDescent="0.25">
      <c r="A14" s="20" t="s">
        <v>21</v>
      </c>
      <c r="B14" s="26">
        <v>1000000</v>
      </c>
      <c r="D14" s="22" t="s">
        <v>22</v>
      </c>
      <c r="E14" s="16"/>
      <c r="F14" s="23" t="s">
        <v>23</v>
      </c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23" t="s">
        <v>29</v>
      </c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22" t="s">
        <v>28</v>
      </c>
      <c r="E16" s="16"/>
      <c r="F16" s="23" t="s">
        <v>66</v>
      </c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23" t="s">
        <v>68</v>
      </c>
      <c r="G17" s="24"/>
      <c r="I17" s="25"/>
      <c r="J17" s="25"/>
    </row>
    <row r="18" ht="21.75" customHeight="1" spans="1:7" x14ac:dyDescent="0.25">
      <c r="A18" s="112" t="s">
        <v>110</v>
      </c>
      <c r="B18" s="33">
        <v>9000000</v>
      </c>
      <c r="D18" s="29" t="s">
        <v>34</v>
      </c>
      <c r="E18" s="30"/>
      <c r="F18" s="95" t="s">
        <v>106</v>
      </c>
      <c r="G18" s="32"/>
    </row>
    <row r="19" ht="21.75" customHeight="1" spans="1:7" x14ac:dyDescent="0.25">
      <c r="A19" s="20" t="s">
        <v>35</v>
      </c>
      <c r="B19" s="28">
        <v>400000</v>
      </c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5000000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64130700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489130700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117">
        <f>0.85*B11</f>
        <v>361250000</v>
      </c>
      <c r="G27" s="24"/>
    </row>
    <row r="28" ht="16.5" customHeight="1" spans="1:7" x14ac:dyDescent="0.25">
      <c r="A28" s="62" t="s">
        <v>50</v>
      </c>
      <c r="B28" s="63">
        <f>B23-B26+B27</f>
        <v>469130700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107880700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118" t="s">
        <v>71</v>
      </c>
      <c r="F33" s="118">
        <v>96</v>
      </c>
      <c r="G33" s="74">
        <f>F27/F33</f>
        <v>3763020.833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2227708.333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5990729.167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3" t="s">
        <v>131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132</v>
      </c>
      <c r="D8" s="4" t="s">
        <v>93</v>
      </c>
      <c r="F8" s="7" t="s">
        <v>133</v>
      </c>
      <c r="G8"/>
    </row>
    <row r="9" ht="21.75" customHeight="1" spans="1:7" x14ac:dyDescent="0.25">
      <c r="A9" s="4" t="s">
        <v>7</v>
      </c>
      <c r="B9" s="89">
        <v>490000000</v>
      </c>
      <c r="D9" s="4" t="s">
        <v>8</v>
      </c>
      <c r="E9" s="9" t="s">
        <v>134</v>
      </c>
      <c r="F9" s="4" t="s">
        <v>10</v>
      </c>
      <c r="G9" s="10" t="s">
        <v>11</v>
      </c>
    </row>
    <row r="10" ht="21" customHeight="1" spans="1:7" x14ac:dyDescent="0.25">
      <c r="A10" s="4" t="s">
        <v>12</v>
      </c>
      <c r="B10" s="120">
        <v>59000000</v>
      </c>
      <c r="C10">
        <v>24500000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431000000</v>
      </c>
      <c r="C11">
        <v>465500000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0.1*B9</f>
        <v>49000000</v>
      </c>
      <c r="D13" s="22" t="s">
        <v>19</v>
      </c>
      <c r="E13" s="16"/>
      <c r="F13" s="115"/>
      <c r="G13" s="24"/>
    </row>
    <row r="14" ht="21.75" customHeight="1" spans="1:10" x14ac:dyDescent="0.25">
      <c r="A14" s="20" t="s">
        <v>21</v>
      </c>
      <c r="B14" s="21">
        <v>14000000</v>
      </c>
      <c r="D14" s="22" t="s">
        <v>22</v>
      </c>
      <c r="E14" s="16"/>
      <c r="F14" s="115"/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115"/>
      <c r="G15" s="24"/>
      <c r="I15" s="27"/>
      <c r="J15" s="27"/>
    </row>
    <row r="16" ht="21.75" customHeight="1" spans="1:10" x14ac:dyDescent="0.25">
      <c r="A16" s="20" t="s">
        <v>27</v>
      </c>
      <c r="B16" s="26">
        <v>530700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115"/>
      <c r="G17" s="24"/>
      <c r="I17" s="25"/>
      <c r="J17" s="25"/>
    </row>
    <row r="18" ht="21.75" customHeight="1" spans="1:7" x14ac:dyDescent="0.25">
      <c r="A18" s="92" t="s">
        <v>135</v>
      </c>
      <c r="B18" s="33"/>
      <c r="D18" s="29" t="s">
        <v>34</v>
      </c>
      <c r="E18" s="30"/>
      <c r="F18" s="31"/>
      <c r="G18" s="32"/>
    </row>
    <row r="19" ht="21.75" customHeight="1" spans="1:7" x14ac:dyDescent="0.25">
      <c r="A19" s="20" t="s">
        <v>35</v>
      </c>
      <c r="B19" s="28">
        <v>400000</v>
      </c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5000000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70630700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501630700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20000000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v>316000000</v>
      </c>
      <c r="G27" s="24"/>
    </row>
    <row r="28" ht="16.5" customHeight="1" spans="1:7" x14ac:dyDescent="0.25">
      <c r="A28" s="62" t="s">
        <v>50</v>
      </c>
      <c r="B28" s="63">
        <f>B23-B26+B27</f>
        <v>481630700</v>
      </c>
      <c r="D28" s="58" t="s">
        <v>97</v>
      </c>
      <c r="E28" s="16"/>
      <c r="F28" s="116"/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165630700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54</v>
      </c>
      <c r="F33" s="73">
        <v>60</v>
      </c>
      <c r="G33" s="74">
        <f>F27/F33</f>
        <v>5266666.667</v>
      </c>
    </row>
    <row r="34" ht="22.5" customHeight="1" spans="1:7" x14ac:dyDescent="0.25">
      <c r="A34" s="75"/>
      <c r="B34" s="76"/>
      <c r="D34" s="72" t="s">
        <v>55</v>
      </c>
      <c r="E34" s="77">
        <v>0.078</v>
      </c>
      <c r="F34" s="78">
        <f>E34/12</f>
        <v>0.0065</v>
      </c>
      <c r="G34" s="74">
        <f>F34*F27</f>
        <v>2054000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7320666.667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spans="4:4" x14ac:dyDescent="0.25">
      <c r="D46" s="133"/>
    </row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" outlineLevelRow="0" outlineLevelCol="0" x14ac:dyDescent="0" defaultColWidth="11.22"/>
  <sheetData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2" t="s">
        <v>91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136</v>
      </c>
      <c r="D8" s="4" t="s">
        <v>93</v>
      </c>
      <c r="F8" s="113" t="s">
        <v>94</v>
      </c>
      <c r="G8"/>
    </row>
    <row r="9" ht="21.75" customHeight="1" spans="1:7" x14ac:dyDescent="0.25">
      <c r="A9" s="4" t="s">
        <v>7</v>
      </c>
      <c r="B9" s="89">
        <v>1130000000</v>
      </c>
      <c r="D9" s="4" t="s">
        <v>8</v>
      </c>
      <c r="E9" s="114" t="s">
        <v>95</v>
      </c>
      <c r="F9" s="4" t="s">
        <v>10</v>
      </c>
      <c r="G9" s="88" t="s">
        <v>96</v>
      </c>
    </row>
    <row r="10" ht="21" customHeight="1" spans="1:7" x14ac:dyDescent="0.25">
      <c r="A10" s="4" t="s">
        <v>12</v>
      </c>
      <c r="B10" s="13"/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1130000000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0.1*B9</f>
        <v>113000000</v>
      </c>
      <c r="D13" s="22" t="s">
        <v>19</v>
      </c>
      <c r="E13" s="16"/>
      <c r="F13" s="115"/>
      <c r="G13" s="24"/>
    </row>
    <row r="14" ht="21.75" customHeight="1" spans="1:10" x14ac:dyDescent="0.25">
      <c r="A14" s="20" t="s">
        <v>21</v>
      </c>
      <c r="B14" s="26">
        <v>1000000</v>
      </c>
      <c r="D14" s="22" t="s">
        <v>22</v>
      </c>
      <c r="E14" s="16"/>
      <c r="F14" s="115"/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115"/>
      <c r="G15" s="24"/>
      <c r="I15" s="27"/>
      <c r="J15" s="27"/>
    </row>
    <row r="16" ht="21.75" customHeight="1" spans="1:10" x14ac:dyDescent="0.25">
      <c r="A16" s="20" t="s">
        <v>27</v>
      </c>
      <c r="B16" s="26">
        <v>943400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115"/>
      <c r="G17" s="24"/>
      <c r="I17" s="25"/>
      <c r="J17" s="25"/>
    </row>
    <row r="18" ht="21.75" customHeight="1" spans="1:7" x14ac:dyDescent="0.25">
      <c r="A18" s="20" t="s">
        <v>33</v>
      </c>
      <c r="B18" s="28">
        <f>0.015*B11</f>
        <v>16950000</v>
      </c>
      <c r="D18" s="29" t="s">
        <v>34</v>
      </c>
      <c r="E18" s="30"/>
      <c r="F18" s="31"/>
      <c r="G18" s="32"/>
    </row>
    <row r="19" ht="21.75" customHeight="1" spans="1:7" x14ac:dyDescent="0.25">
      <c r="A19" s="20" t="s">
        <v>35</v>
      </c>
      <c r="B19" s="28">
        <v>400000</v>
      </c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6">
        <v>4100000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138093400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1268093400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134"/>
      <c r="D26" s="58" t="s">
        <v>47</v>
      </c>
      <c r="E26" s="16"/>
      <c r="F26" s="117"/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117">
        <f>0.85*B11</f>
        <v>960500000</v>
      </c>
      <c r="G27" s="24"/>
    </row>
    <row r="28" ht="16.5" customHeight="1" spans="1:7" x14ac:dyDescent="0.25">
      <c r="A28" s="62" t="s">
        <v>50</v>
      </c>
      <c r="B28" s="63">
        <f>B23-B26+B27</f>
        <v>1268093400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307593400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118" t="s">
        <v>71</v>
      </c>
      <c r="F33" s="118">
        <v>96</v>
      </c>
      <c r="G33" s="74">
        <f>F27/F33</f>
        <v>10005208.33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5923083.333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15928291.67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2" t="s">
        <v>91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5" t="s">
        <v>137</v>
      </c>
      <c r="D8" s="4" t="s">
        <v>93</v>
      </c>
      <c r="F8" s="113" t="s">
        <v>94</v>
      </c>
      <c r="G8"/>
    </row>
    <row r="9" ht="21.75" customHeight="1" spans="1:7" x14ac:dyDescent="0.25">
      <c r="A9" s="4" t="s">
        <v>7</v>
      </c>
      <c r="B9" s="89">
        <v>1365000000</v>
      </c>
      <c r="D9" s="4" t="s">
        <v>8</v>
      </c>
      <c r="E9" s="114" t="s">
        <v>95</v>
      </c>
      <c r="F9" s="4" t="s">
        <v>10</v>
      </c>
      <c r="G9" s="88" t="s">
        <v>96</v>
      </c>
    </row>
    <row r="10" ht="21" customHeight="1" spans="1:7" x14ac:dyDescent="0.25">
      <c r="A10" s="4" t="s">
        <v>12</v>
      </c>
      <c r="B10" s="13"/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1365000000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0.1*B9</f>
        <v>136500000</v>
      </c>
      <c r="D13" s="22" t="s">
        <v>19</v>
      </c>
      <c r="E13" s="16"/>
      <c r="F13" s="115"/>
      <c r="G13" s="24"/>
    </row>
    <row r="14" ht="21.75" customHeight="1" spans="1:10" x14ac:dyDescent="0.25">
      <c r="A14" s="20" t="s">
        <v>21</v>
      </c>
      <c r="B14" s="26">
        <v>1000000</v>
      </c>
      <c r="D14" s="22" t="s">
        <v>22</v>
      </c>
      <c r="E14" s="16"/>
      <c r="F14" s="115"/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115"/>
      <c r="G15" s="24"/>
      <c r="I15" s="27"/>
      <c r="J15" s="27"/>
    </row>
    <row r="16" ht="21.75" customHeight="1" spans="1:10" x14ac:dyDescent="0.25">
      <c r="A16" s="20" t="s">
        <v>27</v>
      </c>
      <c r="B16" s="26">
        <v>943400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 t="s">
        <v>31</v>
      </c>
      <c r="E17" s="16"/>
      <c r="F17" s="115"/>
      <c r="G17" s="24"/>
      <c r="I17" s="25"/>
      <c r="J17" s="25"/>
    </row>
    <row r="18" ht="21.75" customHeight="1" spans="1:7" x14ac:dyDescent="0.25">
      <c r="A18" s="20" t="s">
        <v>33</v>
      </c>
      <c r="B18" s="28">
        <f>0.015*B11</f>
        <v>20475000</v>
      </c>
      <c r="D18" s="29" t="s">
        <v>34</v>
      </c>
      <c r="E18" s="30"/>
      <c r="F18" s="31"/>
      <c r="G18" s="32"/>
    </row>
    <row r="19" ht="21.75" customHeight="1" spans="1:7" x14ac:dyDescent="0.25">
      <c r="A19" s="20" t="s">
        <v>35</v>
      </c>
      <c r="B19" s="28">
        <v>400000</v>
      </c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6">
        <v>4100000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165118400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1530118400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134"/>
      <c r="D26" s="58" t="s">
        <v>47</v>
      </c>
      <c r="E26" s="16"/>
      <c r="F26" s="117"/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117">
        <f>0.85*B11</f>
        <v>1160250000</v>
      </c>
      <c r="G27" s="24"/>
    </row>
    <row r="28" ht="16.5" customHeight="1" spans="1:7" x14ac:dyDescent="0.25">
      <c r="A28" s="62" t="s">
        <v>50</v>
      </c>
      <c r="B28" s="63">
        <f>B23-B26+B27</f>
        <v>1530118400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369868400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118" t="s">
        <v>71</v>
      </c>
      <c r="F33" s="118">
        <v>96</v>
      </c>
      <c r="G33" s="74">
        <f>F27/F33</f>
        <v>12085937.5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7154875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19240812.5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2" t="s">
        <v>91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122" t="s">
        <v>138</v>
      </c>
      <c r="D8" s="4" t="s">
        <v>93</v>
      </c>
      <c r="F8" s="113" t="s">
        <v>94</v>
      </c>
      <c r="G8"/>
    </row>
    <row r="9" ht="21.75" customHeight="1" spans="1:7" x14ac:dyDescent="0.25">
      <c r="A9" s="4" t="s">
        <v>7</v>
      </c>
      <c r="B9" s="8">
        <v>780000000</v>
      </c>
      <c r="D9" s="4" t="s">
        <v>8</v>
      </c>
      <c r="E9" s="114" t="s">
        <v>95</v>
      </c>
      <c r="F9" s="4" t="s">
        <v>10</v>
      </c>
      <c r="G9" s="88" t="s">
        <v>96</v>
      </c>
    </row>
    <row r="10" ht="21" customHeight="1" spans="1:7" x14ac:dyDescent="0.25">
      <c r="A10" s="4" t="s">
        <v>12</v>
      </c>
      <c r="B10" s="120">
        <v>85000000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695000000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6">
        <f>0.1*B9</f>
        <v>78000000</v>
      </c>
      <c r="D13" s="22" t="s">
        <v>19</v>
      </c>
      <c r="E13" s="16"/>
      <c r="F13" s="115"/>
      <c r="G13" s="24"/>
    </row>
    <row r="14" ht="21.75" customHeight="1" spans="1:10" x14ac:dyDescent="0.25">
      <c r="A14" s="20" t="s">
        <v>21</v>
      </c>
      <c r="B14" s="21">
        <v>14000000</v>
      </c>
      <c r="D14" s="22" t="s">
        <v>22</v>
      </c>
      <c r="E14" s="16"/>
      <c r="F14" s="115"/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115"/>
      <c r="G15" s="24"/>
      <c r="I15" s="27"/>
      <c r="J15" s="27"/>
    </row>
    <row r="16" ht="21.75" customHeight="1" spans="1:10" x14ac:dyDescent="0.25">
      <c r="A16" s="20" t="s">
        <v>27</v>
      </c>
      <c r="B16" s="21">
        <v>943400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1">
        <v>1560000</v>
      </c>
      <c r="D17" s="22" t="s">
        <v>31</v>
      </c>
      <c r="E17" s="16"/>
      <c r="F17" s="115"/>
      <c r="G17" s="24"/>
      <c r="I17" s="25"/>
      <c r="J17" s="25"/>
    </row>
    <row r="18" ht="21.75" customHeight="1" hidden="1" spans="1:7" x14ac:dyDescent="0.25">
      <c r="A18" s="20" t="s">
        <v>33</v>
      </c>
      <c r="B18" s="33"/>
      <c r="D18" s="29" t="s">
        <v>34</v>
      </c>
      <c r="E18" s="30"/>
      <c r="F18" s="31"/>
      <c r="G18" s="32"/>
    </row>
    <row r="19" ht="21.75" customHeight="1" hidden="1" spans="1:7" x14ac:dyDescent="0.25">
      <c r="A19" s="20" t="s">
        <v>35</v>
      </c>
      <c r="B19" s="28"/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3000000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97643400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792643400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50000000</v>
      </c>
      <c r="D26" s="58" t="s">
        <v>47</v>
      </c>
      <c r="E26" s="16"/>
      <c r="F26" s="117"/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v>663000000</v>
      </c>
      <c r="G27" s="24"/>
    </row>
    <row r="28" ht="16.5" customHeight="1" spans="1:7" x14ac:dyDescent="0.25">
      <c r="A28" s="62" t="s">
        <v>50</v>
      </c>
      <c r="B28" s="63">
        <f>B23-B26+B27</f>
        <v>742643400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B23-F26-F27+F28</f>
        <v>129643400</v>
      </c>
      <c r="G29" s="32"/>
    </row>
    <row r="30" ht="6.75" customHeight="1" x14ac:dyDescent="0.25"/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54</v>
      </c>
      <c r="F33" s="73">
        <v>60</v>
      </c>
      <c r="G33" s="74">
        <f>F27/F33</f>
        <v>11050000</v>
      </c>
    </row>
    <row r="34" ht="22.5" customHeight="1" spans="1:7" x14ac:dyDescent="0.25">
      <c r="A34" s="75"/>
      <c r="B34" s="76"/>
      <c r="D34" s="72" t="s">
        <v>55</v>
      </c>
      <c r="E34" s="78">
        <v>0.074</v>
      </c>
      <c r="F34" s="78">
        <f>E34/12</f>
        <v>0.006166666667</v>
      </c>
      <c r="G34" s="74">
        <f>F34*F27</f>
        <v>4088500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15138500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paperSize="9" orientation="portrait" horizontalDpi="4294967295" verticalDpi="4294967295" scale="76" fitToWidth="1" fitToHeight="1" firstPageNumber="1" useFirstPageNumber="1" copies="1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" outlineLevelRow="0" outlineLevelCol="0" x14ac:dyDescent="0" defaultColWidth="11.22"/>
  <sheetData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zoomScale="100" zoomScaleNormal="100"/>
  </sheetViews>
  <sheetFormatPr defaultRowHeight="15" outlineLevelRow="0" outlineLevelCol="0" x14ac:dyDescent="0" defaultColWidth="11.22"/>
  <cols>
    <col min="1" max="1" width="32.89" customWidth="1"/>
    <col min="2" max="2" width="16.67" customWidth="1"/>
    <col min="3" max="3" width="2.11" customWidth="1"/>
    <col min="4" max="4" width="11.89" customWidth="1"/>
    <col min="5" max="5" width="15.11" customWidth="1"/>
    <col min="6" max="6" width="11" customWidth="1"/>
    <col min="7" max="7" width="17.22" customWidth="1"/>
    <col min="8" max="26" width="8.56" customWidth="1"/>
  </cols>
  <sheetData>
    <row r="1" ht="15.75" customHeight="1" x14ac:dyDescent="0.25"/>
    <row r="2" ht="15.75" customHeight="1" x14ac:dyDescent="0.25"/>
    <row r="3" ht="15.75" customHeight="1" spans="1:7" x14ac:dyDescent="0.25">
      <c r="A3" s="1" t="s">
        <v>0</v>
      </c>
      <c r="B3"/>
      <c r="C3"/>
      <c r="D3"/>
      <c r="E3"/>
      <c r="F3"/>
      <c r="G3"/>
    </row>
    <row r="4" ht="15.75" customHeight="1" spans="1:7" x14ac:dyDescent="0.25">
      <c r="A4"/>
      <c r="B4"/>
      <c r="C4"/>
      <c r="D4"/>
      <c r="E4"/>
      <c r="F4"/>
      <c r="G4"/>
    </row>
    <row r="5" ht="15.75" customHeight="1" spans="1:7" x14ac:dyDescent="0.25">
      <c r="A5"/>
      <c r="B5"/>
      <c r="C5"/>
      <c r="D5"/>
      <c r="E5"/>
      <c r="F5"/>
      <c r="G5"/>
    </row>
    <row r="6" ht="21.75" customHeight="1" spans="1:7" x14ac:dyDescent="0.25">
      <c r="A6" s="2" t="s">
        <v>1</v>
      </c>
      <c r="B6"/>
      <c r="C6"/>
      <c r="D6"/>
      <c r="E6"/>
      <c r="F6"/>
      <c r="G6"/>
    </row>
    <row r="7" ht="21.75" customHeight="1" spans="1:7" x14ac:dyDescent="0.25">
      <c r="A7" s="2" t="s">
        <v>91</v>
      </c>
      <c r="B7"/>
      <c r="C7"/>
      <c r="D7"/>
      <c r="E7"/>
      <c r="F7"/>
      <c r="G7"/>
    </row>
    <row r="8" ht="21.75" customHeight="1" spans="1:7" x14ac:dyDescent="0.25">
      <c r="A8" s="4" t="s">
        <v>3</v>
      </c>
      <c r="B8" s="122" t="s">
        <v>139</v>
      </c>
      <c r="D8" s="4" t="s">
        <v>93</v>
      </c>
      <c r="F8" s="113" t="s">
        <v>94</v>
      </c>
      <c r="G8"/>
    </row>
    <row r="9" ht="21.75" customHeight="1" spans="1:7" x14ac:dyDescent="0.25">
      <c r="A9" s="4" t="s">
        <v>7</v>
      </c>
      <c r="B9" s="8">
        <v>855000000</v>
      </c>
      <c r="D9" s="4" t="s">
        <v>8</v>
      </c>
      <c r="E9" s="114" t="s">
        <v>95</v>
      </c>
      <c r="F9" s="4" t="s">
        <v>10</v>
      </c>
      <c r="G9" s="88" t="s">
        <v>96</v>
      </c>
    </row>
    <row r="10" ht="21" customHeight="1" spans="1:7" x14ac:dyDescent="0.25">
      <c r="A10" s="4" t="s">
        <v>12</v>
      </c>
      <c r="B10" s="120">
        <v>85000000</v>
      </c>
      <c r="D10" s="12" t="s">
        <v>13</v>
      </c>
      <c r="E10"/>
      <c r="F10"/>
      <c r="G10"/>
    </row>
    <row r="11" ht="21" customHeight="1" spans="1:7" x14ac:dyDescent="0.25">
      <c r="A11" s="4" t="s">
        <v>14</v>
      </c>
      <c r="B11" s="13">
        <f>B9-B10</f>
        <v>770000000</v>
      </c>
      <c r="D11" s="14" t="s">
        <v>15</v>
      </c>
      <c r="E11"/>
      <c r="F11"/>
      <c r="G11"/>
    </row>
    <row r="12" ht="15.75" customHeight="1" spans="1:7" x14ac:dyDescent="0.25">
      <c r="A12" s="15" t="s">
        <v>16</v>
      </c>
      <c r="B12" s="16"/>
      <c r="D12" s="17" t="s">
        <v>17</v>
      </c>
      <c r="E12" s="18"/>
      <c r="F12" s="18"/>
      <c r="G12" s="19"/>
    </row>
    <row r="13" ht="21.75" customHeight="1" spans="1:7" x14ac:dyDescent="0.25">
      <c r="A13" s="20" t="s">
        <v>18</v>
      </c>
      <c r="B13" s="21">
        <v>85500000</v>
      </c>
      <c r="D13" s="22" t="s">
        <v>19</v>
      </c>
      <c r="E13" s="16"/>
      <c r="F13" s="115"/>
      <c r="G13" s="24"/>
    </row>
    <row r="14" ht="21.75" customHeight="1" spans="1:10" x14ac:dyDescent="0.25">
      <c r="A14" s="20" t="s">
        <v>21</v>
      </c>
      <c r="B14" s="21">
        <v>140000</v>
      </c>
      <c r="D14" s="22" t="s">
        <v>22</v>
      </c>
      <c r="E14" s="16"/>
      <c r="F14" s="115"/>
      <c r="G14" s="24"/>
      <c r="I14" s="25"/>
      <c r="J14" s="25"/>
    </row>
    <row r="15" ht="21.75" customHeight="1" spans="1:10" x14ac:dyDescent="0.25">
      <c r="A15" s="20" t="s">
        <v>24</v>
      </c>
      <c r="B15" s="26">
        <v>140000</v>
      </c>
      <c r="D15" s="22" t="s">
        <v>25</v>
      </c>
      <c r="E15" s="16"/>
      <c r="F15" s="115"/>
      <c r="G15" s="24"/>
      <c r="I15" s="27"/>
      <c r="J15" s="27"/>
    </row>
    <row r="16" ht="21.75" customHeight="1" spans="1:10" x14ac:dyDescent="0.25">
      <c r="A16" s="20" t="s">
        <v>27</v>
      </c>
      <c r="B16" s="26">
        <v>943400</v>
      </c>
      <c r="D16" s="22" t="s">
        <v>28</v>
      </c>
      <c r="E16" s="16"/>
      <c r="F16" s="115"/>
      <c r="G16" s="24"/>
      <c r="I16" s="25"/>
      <c r="J16" s="25"/>
    </row>
    <row r="17" ht="21.75" customHeight="1" spans="1:10" x14ac:dyDescent="0.25">
      <c r="A17" s="20" t="s">
        <v>30</v>
      </c>
      <c r="B17" s="26">
        <v>1560000</v>
      </c>
      <c r="D17" s="22"/>
      <c r="E17" s="16"/>
      <c r="F17" s="115"/>
      <c r="G17" s="24"/>
      <c r="I17" s="25"/>
      <c r="J17" s="25"/>
    </row>
    <row r="18" ht="21.75" customHeight="1" hidden="1" spans="1:7" x14ac:dyDescent="0.25">
      <c r="A18" s="20" t="s">
        <v>33</v>
      </c>
      <c r="B18" s="28"/>
      <c r="D18" s="29" t="s">
        <v>34</v>
      </c>
      <c r="E18" s="30"/>
      <c r="F18" s="31"/>
      <c r="G18" s="32"/>
    </row>
    <row r="19" ht="21.75" customHeight="1" hidden="1" spans="1:7" x14ac:dyDescent="0.25">
      <c r="A19" s="20" t="s">
        <v>35</v>
      </c>
      <c r="B19" s="28">
        <v>400000</v>
      </c>
      <c r="D19" s="34" t="s">
        <v>36</v>
      </c>
      <c r="E19" s="35"/>
      <c r="F19" s="35"/>
      <c r="G19" s="36"/>
    </row>
    <row r="20" ht="21.75" customHeight="1" spans="1:7" x14ac:dyDescent="0.25">
      <c r="A20" s="20" t="s">
        <v>37</v>
      </c>
      <c r="B20" s="21">
        <v>5000000</v>
      </c>
      <c r="D20" s="37" t="s">
        <v>38</v>
      </c>
      <c r="E20" s="38"/>
      <c r="F20" s="39"/>
      <c r="G20" s="19"/>
    </row>
    <row r="21" ht="21" customHeight="1" spans="1:7" x14ac:dyDescent="0.25">
      <c r="A21" s="40" t="s">
        <v>39</v>
      </c>
      <c r="B21" s="41">
        <f>SUM(B13:B20)</f>
        <v>93683400</v>
      </c>
      <c r="D21" s="22" t="s">
        <v>40</v>
      </c>
      <c r="E21" s="16"/>
      <c r="F21" s="108"/>
      <c r="G21" s="24"/>
    </row>
    <row r="22" ht="21.75" customHeight="1" hidden="1" spans="1:7" x14ac:dyDescent="0.25">
      <c r="A22" s="44"/>
      <c r="B22" s="45"/>
      <c r="D22" s="46"/>
      <c r="E22" s="47"/>
      <c r="F22" s="48"/>
      <c r="G22" s="49"/>
    </row>
    <row r="23" ht="21" customHeight="1" spans="1:7" x14ac:dyDescent="0.25">
      <c r="A23" s="44" t="s">
        <v>42</v>
      </c>
      <c r="B23" s="45">
        <f>B11+B21</f>
        <v>863683400</v>
      </c>
      <c r="C23" s="25"/>
      <c r="D23" s="50" t="s">
        <v>43</v>
      </c>
      <c r="E23" s="30"/>
      <c r="F23" s="51">
        <f>F20+F21</f>
        <v>0</v>
      </c>
      <c r="G23" s="32"/>
    </row>
    <row r="24" ht="10.5" customHeight="1" spans="1:7" x14ac:dyDescent="0.25">
      <c r="A24" s="52"/>
      <c r="B24" s="53"/>
      <c r="C24" s="25"/>
      <c r="D24" s="25"/>
      <c r="E24" s="25"/>
      <c r="F24" s="25"/>
      <c r="G24" s="25"/>
    </row>
    <row r="25" ht="21.75" customHeight="1" spans="1:7" x14ac:dyDescent="0.25">
      <c r="A25" s="55" t="s">
        <v>44</v>
      </c>
      <c r="B25" s="19"/>
      <c r="D25" s="55" t="s">
        <v>45</v>
      </c>
      <c r="E25" s="18"/>
      <c r="F25" s="18"/>
      <c r="G25" s="19"/>
    </row>
    <row r="26" ht="21.75" customHeight="1" spans="1:7" x14ac:dyDescent="0.25">
      <c r="A26" s="56" t="s">
        <v>46</v>
      </c>
      <c r="B26" s="57">
        <v>50000000</v>
      </c>
      <c r="D26" s="58" t="s">
        <v>47</v>
      </c>
      <c r="E26" s="16"/>
      <c r="F26" s="59">
        <v>20000000</v>
      </c>
      <c r="G26" s="24"/>
    </row>
    <row r="27" ht="21.75" customHeight="1" spans="1:7" x14ac:dyDescent="0.25">
      <c r="A27" s="60" t="s">
        <v>48</v>
      </c>
      <c r="B27" s="61">
        <f>F23</f>
        <v>0</v>
      </c>
      <c r="D27" s="58" t="s">
        <v>49</v>
      </c>
      <c r="E27" s="16"/>
      <c r="F27" s="59">
        <v>500000000</v>
      </c>
      <c r="G27" s="24"/>
    </row>
    <row r="28" ht="16.5" customHeight="1" spans="1:7" x14ac:dyDescent="0.25">
      <c r="A28" s="62" t="s">
        <v>50</v>
      </c>
      <c r="B28" s="63">
        <f>B23-B26+B27</f>
        <v>813683400</v>
      </c>
      <c r="D28" s="58" t="s">
        <v>97</v>
      </c>
      <c r="E28" s="16"/>
      <c r="F28" s="116">
        <f>F23</f>
        <v>0</v>
      </c>
      <c r="G28" s="24"/>
    </row>
    <row r="29" ht="16.5" customHeight="1" spans="1:7" x14ac:dyDescent="0.25">
      <c r="A29" s="66"/>
      <c r="B29" s="67"/>
      <c r="D29" s="68" t="s">
        <v>50</v>
      </c>
      <c r="E29" s="30"/>
      <c r="F29" s="69">
        <f>B23-F26:G26-F27:G27</f>
        <v>343683400</v>
      </c>
      <c r="G29" s="32"/>
    </row>
    <row r="30" ht="6.75" customHeight="1" spans="6:6" x14ac:dyDescent="0.25">
      <c r="F30" s="9" t="s">
        <v>140</v>
      </c>
    </row>
    <row r="31" ht="4.5" customHeight="1" x14ac:dyDescent="0.25"/>
    <row r="32" ht="15.75" customHeight="1" spans="1:7" x14ac:dyDescent="0.25">
      <c r="A32" s="15" t="s">
        <v>51</v>
      </c>
      <c r="B32" s="16"/>
      <c r="D32" s="15" t="s">
        <v>52</v>
      </c>
      <c r="E32" s="70"/>
      <c r="F32" s="70"/>
      <c r="G32" s="16"/>
    </row>
    <row r="33" ht="24" customHeight="1" spans="1:7" x14ac:dyDescent="0.25">
      <c r="A33" s="71"/>
      <c r="B33" s="47"/>
      <c r="D33" s="72" t="s">
        <v>53</v>
      </c>
      <c r="E33" s="73" t="s">
        <v>71</v>
      </c>
      <c r="F33" s="73">
        <v>96</v>
      </c>
      <c r="G33" s="74">
        <f>F27/F33</f>
        <v>5208333.333</v>
      </c>
    </row>
    <row r="34" ht="22.5" customHeight="1" spans="1:7" x14ac:dyDescent="0.25">
      <c r="A34" s="75"/>
      <c r="B34" s="76"/>
      <c r="D34" s="72" t="s">
        <v>55</v>
      </c>
      <c r="E34" s="77">
        <v>0.078</v>
      </c>
      <c r="F34" s="78">
        <f>E34/12</f>
        <v>0.0065</v>
      </c>
      <c r="G34" s="74">
        <f>F34*F27</f>
        <v>3250000</v>
      </c>
    </row>
    <row r="35" ht="22.5" customHeight="1" spans="1:7" x14ac:dyDescent="0.25">
      <c r="A35" s="75"/>
      <c r="B35" s="76"/>
      <c r="D35" s="79" t="s">
        <v>56</v>
      </c>
      <c r="E35" s="70"/>
      <c r="F35" s="16"/>
      <c r="G35" s="80">
        <f>G33+G34</f>
        <v>8458333.333</v>
      </c>
    </row>
    <row r="36" ht="15.75" customHeight="1" spans="1:7" x14ac:dyDescent="0.25">
      <c r="A36" s="75"/>
      <c r="B36" s="76"/>
      <c r="D36" s="99" t="s">
        <v>57</v>
      </c>
      <c r="E36" s="82"/>
      <c r="F36" s="82"/>
      <c r="G36" s="47"/>
    </row>
    <row r="37" ht="29.25" customHeight="1" spans="1:7" x14ac:dyDescent="0.25">
      <c r="A37" s="83"/>
      <c r="B37" s="84"/>
      <c r="D37" s="83"/>
      <c r="E37" s="85"/>
      <c r="F37" s="85"/>
      <c r="G37" s="84"/>
    </row>
    <row r="38" ht="18.75" customHeight="1" spans="1:7" x14ac:dyDescent="0.25">
      <c r="A38" s="14" t="s">
        <v>58</v>
      </c>
      <c r="B38"/>
      <c r="C38"/>
      <c r="D38"/>
      <c r="E38"/>
      <c r="F38"/>
      <c r="G38"/>
    </row>
    <row r="39" ht="14.25" customHeight="1" spans="1:7" x14ac:dyDescent="0.25">
      <c r="A39" s="14"/>
      <c r="B39" s="14"/>
      <c r="C39" s="14"/>
      <c r="D39" s="14"/>
      <c r="E39" s="14"/>
      <c r="F39" s="14"/>
      <c r="G39" s="14"/>
    </row>
    <row r="40" ht="15.75" customHeight="1" spans="1:7" x14ac:dyDescent="0.25">
      <c r="A40" s="88" t="s">
        <v>59</v>
      </c>
      <c r="B40"/>
      <c r="F40" s="88" t="s">
        <v>60</v>
      </c>
      <c r="G40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9">
    <mergeCell ref="A3:G5"/>
    <mergeCell ref="A6:G6"/>
    <mergeCell ref="A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D23:E23"/>
    <mergeCell ref="F23:G23"/>
    <mergeCell ref="A25:B25"/>
    <mergeCell ref="D25:G25"/>
    <mergeCell ref="D26:E26"/>
    <mergeCell ref="F26:G26"/>
    <mergeCell ref="D27:E27"/>
    <mergeCell ref="F27:G27"/>
    <mergeCell ref="D28:E28"/>
    <mergeCell ref="F28:G28"/>
    <mergeCell ref="A28:A29"/>
    <mergeCell ref="B28:B29"/>
    <mergeCell ref="D29:E29"/>
    <mergeCell ref="F29:G29"/>
    <mergeCell ref="A32:B32"/>
    <mergeCell ref="D32:G32"/>
    <mergeCell ref="A33:B37"/>
    <mergeCell ref="D35:F35"/>
    <mergeCell ref="D36:G37"/>
    <mergeCell ref="A38:G38"/>
    <mergeCell ref="A40:B40"/>
    <mergeCell ref="F40:G40"/>
  </mergeCells>
  <dataValidations count="8">
    <dataValidation type="list" allowBlank="1" showErrorMessage="1" sqref="B14">
      <formula1>'Dữ liệu nguồn'!$E$5:$E$8</formula1>
    </dataValidation>
    <dataValidation type="list" allowBlank="1" showErrorMessage="1" sqref="B16">
      <formula1>'Dữ liệu nguồn'!$E$11:$E$14</formula1>
    </dataValidation>
    <dataValidation type="list" allowBlank="1" showErrorMessage="1" sqref="B17">
      <formula1>'Dữ liệu nguồn'!$E$16:$E$18</formula1>
    </dataValidation>
    <dataValidation type="list" allowBlank="1" showErrorMessage="1" sqref="B8">
      <formula1>'Dữ liệu nguồn'!$G$4:$G$22</formula1>
    </dataValidation>
    <dataValidation type="list" allowBlank="1" showErrorMessage="1" sqref="E33">
      <formula1>'Dữ liệu nguồn'!$A$5:$A$12</formula1>
    </dataValidation>
    <dataValidation type="list" allowBlank="1" showErrorMessage="1" sqref="E9">
      <formula1>'Dữ liệu nguồn'!$J$4:$J$15</formula1>
    </dataValidation>
    <dataValidation type="list" allowBlank="1" showErrorMessage="1" sqref="F33">
      <formula1>'Dữ liệu nguồn'!$B$5:$B$12</formula1>
    </dataValidation>
    <dataValidation type="list" allowBlank="1" showErrorMessage="1" sqref="G9">
      <formula1>'Dữ liệu nguồn'!$L$4:$L$14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zoomScale="100" zoomScaleNormal="100"/>
  </sheetViews>
  <sheetFormatPr defaultRowHeight="15" outlineLevelRow="0" outlineLevelCol="0" x14ac:dyDescent="0" defaultColWidth="11.22"/>
  <cols>
    <col min="1" max="2" width="8.56" customWidth="1"/>
    <col min="3" max="3" width="11.67" customWidth="1"/>
    <col min="4" max="4" width="17.44" customWidth="1"/>
    <col min="5" max="5" width="12.33" customWidth="1"/>
    <col min="6" max="6" width="8.78" customWidth="1"/>
    <col min="7" max="7" width="20.11" customWidth="1"/>
    <col min="8" max="8" width="15.22" customWidth="1"/>
    <col min="9" max="9" width="8.56" customWidth="1"/>
    <col min="10" max="10" width="13.78" customWidth="1"/>
    <col min="11" max="26" width="8.56" customWidth="1"/>
  </cols>
  <sheetData>
    <row r="1" ht="15.75" customHeight="1" x14ac:dyDescent="0.25"/>
    <row r="2" ht="15.75" customHeight="1" x14ac:dyDescent="0.25"/>
    <row r="3" ht="15.75" customHeight="1" spans="7:12" x14ac:dyDescent="0.25">
      <c r="G3" s="15" t="s">
        <v>141</v>
      </c>
      <c r="H3" s="16"/>
      <c r="J3" s="135" t="s">
        <v>142</v>
      </c>
      <c r="L3" s="135" t="s">
        <v>143</v>
      </c>
    </row>
    <row r="4" ht="15.75" customHeight="1" spans="1:12" x14ac:dyDescent="0.25">
      <c r="A4" s="135" t="s">
        <v>144</v>
      </c>
      <c r="B4" s="135" t="s">
        <v>145</v>
      </c>
      <c r="C4" s="88"/>
      <c r="D4" s="15" t="s">
        <v>21</v>
      </c>
      <c r="E4" s="16"/>
      <c r="F4" s="86"/>
      <c r="G4" s="136" t="s">
        <v>4</v>
      </c>
      <c r="H4" s="28">
        <v>560000000</v>
      </c>
      <c r="I4" s="86"/>
      <c r="J4" s="137" t="s">
        <v>146</v>
      </c>
      <c r="L4" s="137" t="s">
        <v>147</v>
      </c>
    </row>
    <row r="5" ht="15.75" customHeight="1" spans="1:12" x14ac:dyDescent="0.25">
      <c r="A5" s="137" t="s">
        <v>71</v>
      </c>
      <c r="B5" s="137">
        <v>96</v>
      </c>
      <c r="D5" s="20" t="s">
        <v>148</v>
      </c>
      <c r="E5" s="21">
        <v>140000</v>
      </c>
      <c r="G5" s="136" t="s">
        <v>63</v>
      </c>
      <c r="H5" s="28">
        <v>598000000</v>
      </c>
      <c r="J5" s="137" t="s">
        <v>149</v>
      </c>
      <c r="L5" s="137" t="s">
        <v>96</v>
      </c>
    </row>
    <row r="6" ht="15.75" customHeight="1" spans="1:12" x14ac:dyDescent="0.25">
      <c r="A6" s="137" t="s">
        <v>150</v>
      </c>
      <c r="B6" s="137">
        <v>84</v>
      </c>
      <c r="D6" s="20" t="s">
        <v>151</v>
      </c>
      <c r="E6" s="26">
        <v>1000000</v>
      </c>
      <c r="G6" s="136" t="s">
        <v>152</v>
      </c>
      <c r="H6" s="28">
        <v>658000000</v>
      </c>
      <c r="J6" s="137" t="s">
        <v>153</v>
      </c>
      <c r="L6" s="137" t="s">
        <v>117</v>
      </c>
    </row>
    <row r="7" ht="15.75" customHeight="1" spans="1:12" x14ac:dyDescent="0.25">
      <c r="A7" s="137" t="s">
        <v>154</v>
      </c>
      <c r="B7" s="137">
        <v>72</v>
      </c>
      <c r="D7" s="20" t="s">
        <v>155</v>
      </c>
      <c r="E7" s="21">
        <v>14000000</v>
      </c>
      <c r="G7" s="138" t="s">
        <v>84</v>
      </c>
      <c r="H7" s="28">
        <v>698000000</v>
      </c>
      <c r="J7" s="137" t="s">
        <v>156</v>
      </c>
      <c r="L7" s="137" t="s">
        <v>130</v>
      </c>
    </row>
    <row r="8" ht="15.75" customHeight="1" spans="1:12" x14ac:dyDescent="0.25">
      <c r="A8" s="137" t="s">
        <v>54</v>
      </c>
      <c r="B8" s="137">
        <v>60</v>
      </c>
      <c r="D8" s="20" t="s">
        <v>157</v>
      </c>
      <c r="E8" s="21">
        <v>350000</v>
      </c>
      <c r="G8" s="139"/>
      <c r="H8" s="28">
        <v>703000000</v>
      </c>
      <c r="J8" s="137" t="s">
        <v>158</v>
      </c>
      <c r="L8" s="137" t="s">
        <v>159</v>
      </c>
    </row>
    <row r="9" ht="15.75" customHeight="1" spans="1:12" x14ac:dyDescent="0.25">
      <c r="A9" s="137" t="s">
        <v>82</v>
      </c>
      <c r="B9" s="137">
        <v>48</v>
      </c>
      <c r="E9" s="13"/>
      <c r="G9" s="136" t="s">
        <v>125</v>
      </c>
      <c r="H9" s="20"/>
      <c r="J9" s="137" t="s">
        <v>160</v>
      </c>
      <c r="L9" s="137" t="s">
        <v>161</v>
      </c>
    </row>
    <row r="10" ht="15.75" customHeight="1" spans="1:12" x14ac:dyDescent="0.25">
      <c r="A10" s="137" t="s">
        <v>127</v>
      </c>
      <c r="B10" s="137">
        <v>36</v>
      </c>
      <c r="D10" s="15" t="s">
        <v>162</v>
      </c>
      <c r="E10" s="16"/>
      <c r="G10" s="136" t="s">
        <v>129</v>
      </c>
      <c r="H10" s="20"/>
      <c r="J10" s="137" t="s">
        <v>163</v>
      </c>
      <c r="L10" s="137" t="s">
        <v>164</v>
      </c>
    </row>
    <row r="11" ht="15.75" customHeight="1" spans="1:12" x14ac:dyDescent="0.25">
      <c r="A11" s="137" t="s">
        <v>90</v>
      </c>
      <c r="B11" s="137">
        <v>24</v>
      </c>
      <c r="D11" s="20" t="s">
        <v>165</v>
      </c>
      <c r="E11" s="26">
        <v>530700</v>
      </c>
      <c r="G11" s="136" t="s">
        <v>132</v>
      </c>
      <c r="H11" s="20"/>
      <c r="J11" s="137" t="s">
        <v>95</v>
      </c>
      <c r="L11" s="137" t="s">
        <v>166</v>
      </c>
    </row>
    <row r="12" ht="15.75" customHeight="1" spans="1:12" x14ac:dyDescent="0.25">
      <c r="A12" s="137" t="s">
        <v>167</v>
      </c>
      <c r="B12" s="137">
        <v>12</v>
      </c>
      <c r="D12" s="20" t="s">
        <v>168</v>
      </c>
      <c r="E12" s="26">
        <v>943400</v>
      </c>
      <c r="G12" s="136" t="s">
        <v>92</v>
      </c>
      <c r="H12" s="20"/>
      <c r="J12" s="137" t="s">
        <v>169</v>
      </c>
      <c r="L12" s="137" t="s">
        <v>170</v>
      </c>
    </row>
    <row r="13" ht="15.75" customHeight="1" spans="4:12" x14ac:dyDescent="0.25">
      <c r="D13" s="20" t="s">
        <v>171</v>
      </c>
      <c r="E13" s="26">
        <v>881500</v>
      </c>
      <c r="G13" s="136" t="s">
        <v>99</v>
      </c>
      <c r="H13" s="20"/>
      <c r="J13" s="137" t="s">
        <v>101</v>
      </c>
      <c r="L13" s="137" t="s">
        <v>11</v>
      </c>
    </row>
    <row r="14" ht="15.75" customHeight="1" spans="4:12" x14ac:dyDescent="0.25">
      <c r="D14" s="20" t="s">
        <v>172</v>
      </c>
      <c r="E14" s="26">
        <v>1203000</v>
      </c>
      <c r="G14" s="136" t="s">
        <v>103</v>
      </c>
      <c r="H14" s="20"/>
      <c r="J14" s="137" t="s">
        <v>134</v>
      </c>
      <c r="L14" s="137" t="s">
        <v>65</v>
      </c>
    </row>
    <row r="15" ht="15.75" customHeight="1" spans="4:10" x14ac:dyDescent="0.25">
      <c r="D15" s="15" t="s">
        <v>173</v>
      </c>
      <c r="E15" s="16"/>
      <c r="G15" s="136" t="s">
        <v>107</v>
      </c>
      <c r="H15" s="20"/>
      <c r="J15" s="137" t="s">
        <v>9</v>
      </c>
    </row>
    <row r="16" ht="15.75" customHeight="1" spans="4:8" x14ac:dyDescent="0.25">
      <c r="D16" s="20" t="s">
        <v>174</v>
      </c>
      <c r="E16" s="26">
        <v>1560000</v>
      </c>
      <c r="G16" s="136" t="s">
        <v>175</v>
      </c>
      <c r="H16" s="20"/>
    </row>
    <row r="17" ht="15.75" customHeight="1" spans="4:8" x14ac:dyDescent="0.25">
      <c r="D17" s="20" t="s">
        <v>176</v>
      </c>
      <c r="E17" s="26">
        <v>2160000</v>
      </c>
      <c r="G17" s="136" t="s">
        <v>120</v>
      </c>
      <c r="H17" s="20"/>
    </row>
    <row r="18" ht="15.75" customHeight="1" spans="4:8" x14ac:dyDescent="0.25">
      <c r="D18" s="20" t="s">
        <v>157</v>
      </c>
      <c r="E18" s="26">
        <v>2160000</v>
      </c>
      <c r="G18" s="136" t="s">
        <v>122</v>
      </c>
      <c r="H18" s="20"/>
    </row>
    <row r="19" ht="15.75" customHeight="1" spans="7:8" x14ac:dyDescent="0.25">
      <c r="G19" s="140" t="s">
        <v>138</v>
      </c>
      <c r="H19" s="20"/>
    </row>
    <row r="20" ht="15.75" customHeight="1" spans="4:8" x14ac:dyDescent="0.25">
      <c r="D20" s="40" t="s">
        <v>177</v>
      </c>
      <c r="E20" s="26">
        <v>3000000</v>
      </c>
      <c r="G20" s="140" t="s">
        <v>139</v>
      </c>
      <c r="H20" s="20"/>
    </row>
    <row r="21" ht="15.75" customHeight="1" spans="7:8" x14ac:dyDescent="0.25">
      <c r="G21" s="136" t="s">
        <v>136</v>
      </c>
      <c r="H21" s="20"/>
    </row>
    <row r="22" ht="15.75" customHeight="1" spans="7:8" x14ac:dyDescent="0.25">
      <c r="G22" s="136" t="s">
        <v>137</v>
      </c>
      <c r="H22" s="20"/>
    </row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G3:H3"/>
    <mergeCell ref="D4:E4"/>
    <mergeCell ref="G7:G8"/>
    <mergeCell ref="D10:E10"/>
    <mergeCell ref="D15:E15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 zoomScale="100" zoomScaleNormal="100"/>
  </sheetViews>
  <sheetFormatPr defaultRowHeight="15" outlineLevelRow="0" outlineLevelCol="0" x14ac:dyDescent="0" defaultColWidth="11.22"/>
  <cols>
    <col min="1" max="26" width="8.56" customWidth="1"/>
  </cols>
  <sheetData>
    <row r="1" ht="15.75" customHeight="1" x14ac:dyDescent="0.25"/>
    <row r="2" ht="15.75" customHeight="1" x14ac:dyDescent="0.25"/>
    <row r="3" ht="15.75" customHeight="1" x14ac:dyDescent="0.25"/>
    <row r="4" ht="15.75" customHeight="1" x14ac:dyDescent="0.25"/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1.22"/>
  <cols>
    <col min="7" max="26" width="8.56" customWidth="1"/>
  </cols>
  <sheetData>
    <row r="1" ht="15.75" customHeight="1" spans="1:26" x14ac:dyDescent="0.25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</row>
    <row r="2" ht="15.75" customHeight="1" spans="1:26" x14ac:dyDescent="0.25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</row>
    <row r="3" ht="15.75" customHeight="1" spans="1:26" x14ac:dyDescent="0.25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</row>
    <row r="4" ht="15.75" customHeight="1" spans="1:26" x14ac:dyDescent="0.25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</row>
    <row r="5" ht="15.75" customHeight="1" spans="1:26" x14ac:dyDescent="0.25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</row>
    <row r="6" ht="15.75" customHeight="1" spans="1:26" x14ac:dyDescent="0.25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</row>
    <row r="7" ht="15.75" customHeight="1" spans="1:26" x14ac:dyDescent="0.25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</row>
    <row r="8" ht="15.75" customHeight="1" spans="1:26" x14ac:dyDescent="0.25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</row>
    <row r="9" ht="15.75" customHeight="1" spans="1:26" x14ac:dyDescent="0.25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</row>
    <row r="10" ht="15.75" customHeight="1" spans="1:26" x14ac:dyDescent="0.25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</row>
    <row r="11" ht="15.75" customHeight="1" spans="1:26" x14ac:dyDescent="0.25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</row>
    <row r="12" ht="15.75" customHeight="1" spans="1:26" x14ac:dyDescent="0.25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</row>
    <row r="13" ht="15.75" customHeight="1" spans="1:26" x14ac:dyDescent="0.25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</row>
    <row r="14" ht="15.75" customHeight="1" spans="1:26" x14ac:dyDescent="0.25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</row>
    <row r="15" ht="15.75" customHeight="1" spans="1:26" x14ac:dyDescent="0.25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</row>
    <row r="16" ht="15.75" customHeight="1" spans="1:26" x14ac:dyDescent="0.25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</row>
    <row r="17" ht="15.75" customHeight="1" spans="1:26" x14ac:dyDescent="0.25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</row>
    <row r="18" ht="15.75" customHeight="1" spans="1:26" x14ac:dyDescent="0.25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</row>
    <row r="19" ht="15.75" customHeight="1" spans="1:26" x14ac:dyDescent="0.25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</row>
    <row r="20" ht="15.75" customHeight="1" spans="1:26" x14ac:dyDescent="0.25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</row>
    <row r="21" ht="15.75" customHeight="1" spans="1:26" x14ac:dyDescent="0.25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</row>
    <row r="22" ht="15.75" customHeight="1" spans="1:26" x14ac:dyDescent="0.25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</row>
    <row r="23" ht="15.75" customHeight="1" spans="1:26" x14ac:dyDescent="0.25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</row>
    <row r="24" ht="15.75" customHeight="1" spans="1:26" x14ac:dyDescent="0.25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</row>
    <row r="25" ht="15.75" customHeight="1" spans="1:26" x14ac:dyDescent="0.25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</row>
    <row r="26" ht="15.75" customHeight="1" spans="1:26" x14ac:dyDescent="0.25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</row>
    <row r="27" ht="15.75" customHeight="1" spans="1:26" x14ac:dyDescent="0.25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</row>
    <row r="28" ht="15.75" customHeight="1" spans="1:26" x14ac:dyDescent="0.25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</row>
    <row r="29" ht="15.75" customHeight="1" spans="1:26" x14ac:dyDescent="0.25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</row>
    <row r="30" ht="15.75" customHeight="1" spans="1:26" x14ac:dyDescent="0.25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</row>
    <row r="31" ht="15.75" customHeight="1" spans="1:26" x14ac:dyDescent="0.25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</row>
    <row r="32" ht="15.75" customHeight="1" spans="1:26" x14ac:dyDescent="0.25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</row>
    <row r="33" ht="15.75" customHeight="1" spans="1:26" x14ac:dyDescent="0.25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</row>
    <row r="34" ht="15.75" customHeight="1" spans="1:26" x14ac:dyDescent="0.25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</row>
    <row r="35" ht="15.75" customHeight="1" spans="1:26" x14ac:dyDescent="0.2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</row>
    <row r="36" ht="15.75" customHeight="1" spans="1:26" x14ac:dyDescent="0.25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</row>
    <row r="37" ht="15.75" customHeight="1" spans="1:26" x14ac:dyDescent="0.25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 ht="15.75" customHeight="1" spans="1:26" x14ac:dyDescent="0.25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 ht="15.75" customHeight="1" spans="1:26" x14ac:dyDescent="0.25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 ht="15.75" customHeight="1" spans="1:26" x14ac:dyDescent="0.25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 ht="15.75" customHeight="1" spans="1:26" x14ac:dyDescent="0.25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 ht="15.75" customHeight="1" spans="1:26" x14ac:dyDescent="0.25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 ht="15.75" customHeight="1" spans="1:26" x14ac:dyDescent="0.25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 ht="15.75" customHeight="1" spans="1:26" x14ac:dyDescent="0.25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 ht="15.75" customHeight="1" spans="1:26" x14ac:dyDescent="0.25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 ht="15.75" customHeight="1" spans="1:26" x14ac:dyDescent="0.25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 ht="15.75" customHeight="1" spans="1:26" x14ac:dyDescent="0.25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 ht="15.75" customHeight="1" spans="1:26" x14ac:dyDescent="0.25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 ht="15.75" customHeight="1" spans="1:26" x14ac:dyDescent="0.25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 ht="15.75" customHeight="1" spans="1:26" x14ac:dyDescent="0.25">
      <c r="A50" s="142" t="s">
        <v>178</v>
      </c>
      <c r="B50" s="47"/>
      <c r="C50" s="143" t="s">
        <v>179</v>
      </c>
      <c r="D50" s="16"/>
      <c r="E50" s="144">
        <v>620000000</v>
      </c>
      <c r="F50" s="16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 ht="15.75" customHeight="1" spans="1:26" x14ac:dyDescent="0.25">
      <c r="A51" s="75"/>
      <c r="B51" s="76"/>
      <c r="C51" s="143" t="s">
        <v>180</v>
      </c>
      <c r="D51" s="16"/>
      <c r="E51" s="144">
        <v>660000000</v>
      </c>
      <c r="F51" s="16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 ht="15.75" customHeight="1" spans="1:26" x14ac:dyDescent="0.25">
      <c r="A52" s="75"/>
      <c r="B52" s="76"/>
      <c r="C52" s="143" t="s">
        <v>181</v>
      </c>
      <c r="D52" s="16"/>
      <c r="E52" s="144">
        <v>699000000</v>
      </c>
      <c r="F52" s="16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 ht="15.75" customHeight="1" spans="1:26" x14ac:dyDescent="0.25">
      <c r="A53" s="75"/>
      <c r="B53" s="76"/>
      <c r="C53" s="145" t="s">
        <v>182</v>
      </c>
      <c r="D53" s="47"/>
      <c r="E53" s="144">
        <v>705000000</v>
      </c>
      <c r="F53" s="16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 ht="15.75" customHeight="1" spans="1:26" x14ac:dyDescent="0.25">
      <c r="A54" s="83"/>
      <c r="B54" s="84"/>
      <c r="C54" s="83"/>
      <c r="D54" s="84"/>
      <c r="E54" s="144">
        <v>710000000</v>
      </c>
      <c r="F54" s="16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 ht="15.75" customHeight="1" spans="1:26" x14ac:dyDescent="0.25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 ht="15.75" customHeight="1" spans="1:26" x14ac:dyDescent="0.25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 ht="15.75" customHeight="1" spans="1:26" x14ac:dyDescent="0.25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 ht="15.75" customHeight="1" spans="1:26" x14ac:dyDescent="0.25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 ht="15.75" customHeight="1" spans="1:26" x14ac:dyDescent="0.25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 ht="15.75" customHeight="1" spans="1:26" x14ac:dyDescent="0.25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 ht="15.75" customHeight="1" spans="1:26" x14ac:dyDescent="0.25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 ht="15.75" customHeight="1" spans="1:26" x14ac:dyDescent="0.25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 ht="15.75" customHeight="1" spans="1:26" x14ac:dyDescent="0.25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 ht="15.75" customHeight="1" spans="1:26" x14ac:dyDescent="0.25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 ht="15.75" customHeight="1" spans="1:26" x14ac:dyDescent="0.2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 ht="15.75" customHeight="1" spans="1:26" x14ac:dyDescent="0.25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 ht="15.75" customHeight="1" spans="1:26" x14ac:dyDescent="0.25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 ht="15.75" customHeight="1" spans="1:26" x14ac:dyDescent="0.25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 ht="15.75" customHeight="1" spans="1:26" x14ac:dyDescent="0.25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 ht="15.75" customHeight="1" spans="1:26" x14ac:dyDescent="0.25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 ht="15.75" customHeight="1" spans="1:26" x14ac:dyDescent="0.25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 ht="15.75" customHeight="1" spans="1:26" x14ac:dyDescent="0.25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 ht="15.75" customHeight="1" spans="1:26" x14ac:dyDescent="0.25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 ht="15.75" customHeight="1" spans="1:26" x14ac:dyDescent="0.25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 ht="15.75" customHeight="1" spans="1:26" x14ac:dyDescent="0.2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 ht="15.75" customHeight="1" spans="1:26" x14ac:dyDescent="0.25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 ht="15.75" customHeight="1" spans="1:26" x14ac:dyDescent="0.25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 ht="15.75" customHeight="1" spans="1:26" x14ac:dyDescent="0.25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 ht="15.75" customHeight="1" spans="1:26" x14ac:dyDescent="0.25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 ht="15.75" customHeight="1" spans="1:26" x14ac:dyDescent="0.25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 ht="15.75" customHeight="1" spans="1:26" x14ac:dyDescent="0.25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 ht="15.75" customHeight="1" spans="1:26" x14ac:dyDescent="0.25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 ht="15.75" customHeight="1" spans="1:26" x14ac:dyDescent="0.25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 ht="15.75" customHeight="1" spans="1:26" x14ac:dyDescent="0.25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 ht="15.75" customHeight="1" spans="1:26" x14ac:dyDescent="0.2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 ht="15.75" customHeight="1" spans="1:26" x14ac:dyDescent="0.25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 ht="15.75" customHeight="1" spans="1:26" x14ac:dyDescent="0.25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 ht="15.75" customHeight="1" spans="1:26" x14ac:dyDescent="0.25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 ht="15.75" customHeight="1" spans="1:26" x14ac:dyDescent="0.25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 ht="15.75" customHeight="1" spans="1:26" x14ac:dyDescent="0.25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 ht="15.75" customHeight="1" spans="1:26" x14ac:dyDescent="0.25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 ht="15.75" customHeight="1" spans="1:26" x14ac:dyDescent="0.25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 ht="15.75" customHeight="1" spans="1:26" x14ac:dyDescent="0.25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 ht="15.75" customHeight="1" spans="1:26" x14ac:dyDescent="0.25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 ht="15.75" customHeight="1" spans="1:26" x14ac:dyDescent="0.2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 ht="15.75" customHeight="1" spans="1:26" x14ac:dyDescent="0.25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 ht="15.75" customHeight="1" spans="1:26" x14ac:dyDescent="0.25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 ht="15.75" customHeight="1" spans="1:26" x14ac:dyDescent="0.25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 ht="15.75" customHeight="1" spans="1:26" x14ac:dyDescent="0.25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 ht="15.75" customHeight="1" spans="1:26" x14ac:dyDescent="0.25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 ht="15.75" customHeight="1" spans="1:26" x14ac:dyDescent="0.25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 ht="15.75" customHeight="1" spans="1:26" x14ac:dyDescent="0.25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 ht="15.75" customHeight="1" spans="1:26" x14ac:dyDescent="0.25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 ht="15.75" customHeight="1" spans="1:26" x14ac:dyDescent="0.25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 ht="15.75" customHeight="1" spans="1:26" x14ac:dyDescent="0.2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 ht="15.75" customHeight="1" spans="1:26" x14ac:dyDescent="0.25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 ht="15.75" customHeight="1" spans="1:26" x14ac:dyDescent="0.25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 ht="15.75" customHeight="1" spans="1:26" x14ac:dyDescent="0.25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 ht="15.75" customHeight="1" spans="1:26" x14ac:dyDescent="0.25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 ht="15.75" customHeight="1" spans="1:26" x14ac:dyDescent="0.25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 ht="15.75" customHeight="1" spans="1:26" x14ac:dyDescent="0.25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 ht="15.75" customHeight="1" spans="1:26" x14ac:dyDescent="0.25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 ht="15.75" customHeight="1" spans="1:26" x14ac:dyDescent="0.25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 ht="15.75" customHeight="1" spans="1:26" x14ac:dyDescent="0.25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 ht="15.75" customHeight="1" spans="1:26" x14ac:dyDescent="0.2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 ht="15.75" customHeight="1" spans="1:26" x14ac:dyDescent="0.25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 ht="15.75" customHeight="1" spans="1:26" x14ac:dyDescent="0.25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 ht="15.75" customHeight="1" spans="1:26" x14ac:dyDescent="0.25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 ht="15.75" customHeight="1" spans="1:26" x14ac:dyDescent="0.25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 ht="15.75" customHeight="1" spans="1:26" x14ac:dyDescent="0.25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 ht="15.75" customHeight="1" spans="1:26" x14ac:dyDescent="0.25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 ht="15.75" customHeight="1" spans="1:26" x14ac:dyDescent="0.25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 ht="15.75" customHeight="1" spans="1:26" x14ac:dyDescent="0.25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 ht="15.75" customHeight="1" spans="1:26" x14ac:dyDescent="0.25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 ht="15.75" customHeight="1" spans="1:26" x14ac:dyDescent="0.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 ht="15.75" customHeight="1" spans="1:26" x14ac:dyDescent="0.25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 ht="15.75" customHeight="1" spans="1:26" x14ac:dyDescent="0.25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 ht="15.75" customHeight="1" spans="1:26" x14ac:dyDescent="0.25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 ht="15.75" customHeight="1" spans="1:26" x14ac:dyDescent="0.25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 ht="15.75" customHeight="1" spans="1:26" x14ac:dyDescent="0.25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 ht="15.75" customHeight="1" spans="1:26" x14ac:dyDescent="0.25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 ht="15.75" customHeight="1" spans="1:26" x14ac:dyDescent="0.25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 ht="15.75" customHeight="1" spans="1:26" x14ac:dyDescent="0.25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 ht="15.75" customHeight="1" spans="1:26" x14ac:dyDescent="0.25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 ht="15.75" customHeight="1" spans="1:26" x14ac:dyDescent="0.2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 ht="15.75" customHeight="1" spans="1:26" x14ac:dyDescent="0.25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 ht="15.75" customHeight="1" spans="1:26" x14ac:dyDescent="0.25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 ht="15.75" customHeight="1" spans="1:26" x14ac:dyDescent="0.25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 ht="15.75" customHeight="1" spans="1:26" x14ac:dyDescent="0.25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 ht="15.75" customHeight="1" spans="1:26" x14ac:dyDescent="0.25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 ht="15.75" customHeight="1" spans="1:26" x14ac:dyDescent="0.25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 ht="15.75" customHeight="1" spans="1:26" x14ac:dyDescent="0.25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 ht="15.75" customHeight="1" spans="1:26" x14ac:dyDescent="0.25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 ht="15.75" customHeight="1" spans="1:26" x14ac:dyDescent="0.25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 ht="15.75" customHeight="1" spans="1:26" x14ac:dyDescent="0.2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 ht="15.75" customHeight="1" spans="1:26" x14ac:dyDescent="0.25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 ht="15.75" customHeight="1" spans="1:26" x14ac:dyDescent="0.25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 ht="15.75" customHeight="1" spans="1:26" x14ac:dyDescent="0.25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 ht="15.75" customHeight="1" spans="1:26" x14ac:dyDescent="0.25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 ht="15.75" customHeight="1" spans="1:26" x14ac:dyDescent="0.25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 ht="15.75" customHeight="1" spans="1:26" x14ac:dyDescent="0.25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 ht="15.75" customHeight="1" spans="1:26" x14ac:dyDescent="0.25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 ht="15.75" customHeight="1" spans="1:26" x14ac:dyDescent="0.25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 ht="15.75" customHeight="1" spans="1:26" x14ac:dyDescent="0.25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 ht="15.75" customHeight="1" spans="1:26" x14ac:dyDescent="0.2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 ht="15.75" customHeight="1" spans="1:26" x14ac:dyDescent="0.25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 ht="15.75" customHeight="1" spans="1:26" x14ac:dyDescent="0.25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 ht="15.75" customHeight="1" spans="1:26" x14ac:dyDescent="0.25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 ht="15.75" customHeight="1" spans="1:26" x14ac:dyDescent="0.25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 ht="15.75" customHeight="1" spans="1:26" x14ac:dyDescent="0.25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 ht="15.75" customHeight="1" spans="1:26" x14ac:dyDescent="0.25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 ht="15.75" customHeight="1" spans="1:26" x14ac:dyDescent="0.25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 ht="15.75" customHeight="1" spans="1:26" x14ac:dyDescent="0.25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 ht="15.75" customHeight="1" spans="1:26" x14ac:dyDescent="0.25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 ht="15.75" customHeight="1" spans="1:26" x14ac:dyDescent="0.2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 ht="15.75" customHeight="1" spans="1:26" x14ac:dyDescent="0.25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 ht="15.75" customHeight="1" spans="1:26" x14ac:dyDescent="0.25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 ht="15.75" customHeight="1" spans="1:26" x14ac:dyDescent="0.25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 ht="15.75" customHeight="1" spans="1:26" x14ac:dyDescent="0.25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 ht="15.75" customHeight="1" spans="1:26" x14ac:dyDescent="0.25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 ht="15.75" customHeight="1" spans="1:26" x14ac:dyDescent="0.25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 ht="15.75" customHeight="1" spans="1:26" x14ac:dyDescent="0.25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 ht="15.75" customHeight="1" spans="1:26" x14ac:dyDescent="0.25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 ht="15.75" customHeight="1" spans="1:26" x14ac:dyDescent="0.25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 ht="15.75" customHeight="1" spans="1:26" x14ac:dyDescent="0.2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 ht="15.75" customHeight="1" spans="1:26" x14ac:dyDescent="0.25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 ht="15.75" customHeight="1" spans="1:26" x14ac:dyDescent="0.25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 ht="15.75" customHeight="1" spans="1:26" x14ac:dyDescent="0.25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 ht="15.75" customHeight="1" spans="1:26" x14ac:dyDescent="0.25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 ht="15.75" customHeight="1" spans="1:26" x14ac:dyDescent="0.25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 ht="15.75" customHeight="1" spans="1:26" x14ac:dyDescent="0.25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 ht="15.75" customHeight="1" spans="1:26" x14ac:dyDescent="0.25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 ht="15.75" customHeight="1" spans="1:26" x14ac:dyDescent="0.25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 ht="15.75" customHeight="1" spans="1:26" x14ac:dyDescent="0.25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 ht="15.75" customHeight="1" spans="1:26" x14ac:dyDescent="0.2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 ht="15.75" customHeight="1" spans="1:26" x14ac:dyDescent="0.25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 ht="15.75" customHeight="1" spans="1:26" x14ac:dyDescent="0.25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 ht="15.75" customHeight="1" spans="1:26" x14ac:dyDescent="0.25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 ht="15.75" customHeight="1" spans="1:26" x14ac:dyDescent="0.25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 ht="15.75" customHeight="1" spans="1:26" x14ac:dyDescent="0.25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 ht="15.75" customHeight="1" spans="1:26" x14ac:dyDescent="0.25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 ht="15.75" customHeight="1" spans="1:26" x14ac:dyDescent="0.25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 ht="15.75" customHeight="1" spans="1:26" x14ac:dyDescent="0.25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 ht="15.75" customHeight="1" spans="1:26" x14ac:dyDescent="0.25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 ht="15.75" customHeight="1" spans="1:26" x14ac:dyDescent="0.2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 ht="15.75" customHeight="1" spans="1:26" x14ac:dyDescent="0.25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 ht="15.75" customHeight="1" spans="1:26" x14ac:dyDescent="0.25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 ht="15.75" customHeight="1" spans="1:26" x14ac:dyDescent="0.25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 ht="15.75" customHeight="1" spans="1:26" x14ac:dyDescent="0.25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 ht="15.75" customHeight="1" spans="1:26" x14ac:dyDescent="0.25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 ht="15.75" customHeight="1" spans="1:26" x14ac:dyDescent="0.25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 ht="15.75" customHeight="1" spans="1:26" x14ac:dyDescent="0.25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 ht="15.75" customHeight="1" spans="1:26" x14ac:dyDescent="0.25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 ht="15.75" customHeight="1" spans="1:26" x14ac:dyDescent="0.25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 ht="15.75" customHeight="1" spans="1:26" x14ac:dyDescent="0.2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 ht="15.75" customHeight="1" spans="1:26" x14ac:dyDescent="0.25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 ht="15.75" customHeight="1" spans="1:26" x14ac:dyDescent="0.25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 ht="15.75" customHeight="1" spans="1:26" x14ac:dyDescent="0.25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 ht="15.75" customHeight="1" spans="1:26" x14ac:dyDescent="0.25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 ht="15.75" customHeight="1" spans="1:26" x14ac:dyDescent="0.25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 ht="15.75" customHeight="1" spans="1:26" x14ac:dyDescent="0.25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 ht="15.75" customHeight="1" spans="1:26" x14ac:dyDescent="0.25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 ht="15.75" customHeight="1" spans="1:26" x14ac:dyDescent="0.25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 ht="15.75" customHeight="1" spans="1:26" x14ac:dyDescent="0.25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 ht="15.75" customHeight="1" spans="1:26" x14ac:dyDescent="0.2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 ht="15.75" customHeight="1" spans="1:26" x14ac:dyDescent="0.25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 ht="15.75" customHeight="1" spans="1:26" x14ac:dyDescent="0.25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 ht="15.75" customHeight="1" spans="1:26" x14ac:dyDescent="0.25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 ht="15.75" customHeight="1" spans="1:26" x14ac:dyDescent="0.25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 ht="15.75" customHeight="1" spans="1:26" x14ac:dyDescent="0.25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 ht="15.75" customHeight="1" spans="1:26" x14ac:dyDescent="0.25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 ht="15.75" customHeight="1" spans="1:26" x14ac:dyDescent="0.25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 ht="15.75" customHeight="1" spans="1:26" x14ac:dyDescent="0.25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 ht="15.75" customHeight="1" spans="1:26" x14ac:dyDescent="0.25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 ht="15.75" customHeight="1" spans="1:26" x14ac:dyDescent="0.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 ht="15.75" customHeight="1" spans="1:26" x14ac:dyDescent="0.25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 ht="15.75" customHeight="1" spans="1:26" x14ac:dyDescent="0.25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 ht="15.75" customHeight="1" spans="1:26" x14ac:dyDescent="0.25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 ht="15.75" customHeight="1" spans="1:26" x14ac:dyDescent="0.25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 ht="15.75" customHeight="1" spans="1:26" x14ac:dyDescent="0.25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 ht="15.75" customHeight="1" spans="1:26" x14ac:dyDescent="0.25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 ht="15.75" customHeight="1" spans="1:26" x14ac:dyDescent="0.25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 ht="15.75" customHeight="1" spans="1:26" x14ac:dyDescent="0.25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 ht="15.75" customHeight="1" spans="1:26" x14ac:dyDescent="0.25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 ht="15.75" customHeight="1" spans="1:26" x14ac:dyDescent="0.2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 ht="15.75" customHeight="1" spans="1:26" x14ac:dyDescent="0.25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 ht="15.75" customHeight="1" spans="1:26" x14ac:dyDescent="0.25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 ht="15.75" customHeight="1" spans="1:26" x14ac:dyDescent="0.25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 ht="15.75" customHeight="1" spans="1:26" x14ac:dyDescent="0.25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 ht="15.75" customHeight="1" spans="1:26" x14ac:dyDescent="0.25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 ht="15.75" customHeight="1" spans="1:26" x14ac:dyDescent="0.25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 ht="15.75" customHeight="1" spans="1:26" x14ac:dyDescent="0.25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 ht="15.75" customHeight="1" spans="1:26" x14ac:dyDescent="0.25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 ht="15.75" customHeight="1" spans="1:26" x14ac:dyDescent="0.25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 ht="15.75" customHeight="1" spans="1:26" x14ac:dyDescent="0.2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 ht="15.75" customHeight="1" spans="1:26" x14ac:dyDescent="0.25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 ht="15.75" customHeight="1" spans="1:26" x14ac:dyDescent="0.25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 ht="15.75" customHeight="1" spans="1:26" x14ac:dyDescent="0.25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 ht="15.75" customHeight="1" spans="1:26" x14ac:dyDescent="0.25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 ht="15.75" customHeight="1" spans="1:26" x14ac:dyDescent="0.25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 ht="15.75" customHeight="1" spans="1:26" x14ac:dyDescent="0.25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 ht="15.75" customHeight="1" spans="1:26" x14ac:dyDescent="0.25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 ht="15.75" customHeight="1" spans="1:26" x14ac:dyDescent="0.25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 ht="15.75" customHeight="1" spans="1:26" x14ac:dyDescent="0.25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 ht="15.75" customHeight="1" spans="1:26" x14ac:dyDescent="0.2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 ht="15.75" customHeight="1" spans="1:26" x14ac:dyDescent="0.25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 ht="15.75" customHeight="1" spans="1:26" x14ac:dyDescent="0.25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 ht="15.75" customHeight="1" spans="1:26" x14ac:dyDescent="0.25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 ht="15.75" customHeight="1" spans="1:26" x14ac:dyDescent="0.25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 ht="15.75" customHeight="1" spans="1:26" x14ac:dyDescent="0.25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 ht="15.75" customHeight="1" spans="1:26" x14ac:dyDescent="0.25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 ht="15.75" customHeight="1" spans="1:26" x14ac:dyDescent="0.25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 ht="15.75" customHeight="1" spans="1:26" x14ac:dyDescent="0.25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 ht="15.75" customHeight="1" spans="1:26" x14ac:dyDescent="0.25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 ht="15.75" customHeight="1" spans="1:26" x14ac:dyDescent="0.2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 ht="15.75" customHeight="1" spans="1:26" x14ac:dyDescent="0.25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 ht="15.75" customHeight="1" spans="1:26" x14ac:dyDescent="0.25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 ht="15.75" customHeight="1" spans="1:26" x14ac:dyDescent="0.25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 ht="15.75" customHeight="1" spans="1:26" x14ac:dyDescent="0.25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 ht="15.75" customHeight="1" spans="1:26" x14ac:dyDescent="0.25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 ht="15.75" customHeight="1" spans="1:26" x14ac:dyDescent="0.25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 ht="15.75" customHeight="1" spans="1:26" x14ac:dyDescent="0.25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 ht="15.75" customHeight="1" spans="1:26" x14ac:dyDescent="0.25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 ht="15.75" customHeight="1" spans="1:26" x14ac:dyDescent="0.25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 ht="15.75" customHeight="1" spans="1:26" x14ac:dyDescent="0.2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 ht="15.75" customHeight="1" spans="1:26" x14ac:dyDescent="0.25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 ht="15.75" customHeight="1" spans="1:26" x14ac:dyDescent="0.25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 ht="15.75" customHeight="1" spans="1:26" x14ac:dyDescent="0.25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 ht="15.75" customHeight="1" spans="1:26" x14ac:dyDescent="0.25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 ht="15.75" customHeight="1" spans="1:26" x14ac:dyDescent="0.25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 ht="15.75" customHeight="1" spans="1:26" x14ac:dyDescent="0.25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 ht="15.75" customHeight="1" spans="1:26" x14ac:dyDescent="0.25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 ht="15.75" customHeight="1" spans="1:26" x14ac:dyDescent="0.25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 ht="15.75" customHeight="1" spans="1:26" x14ac:dyDescent="0.25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 ht="15.75" customHeight="1" spans="1:26" x14ac:dyDescent="0.2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 ht="15.75" customHeight="1" spans="1:26" x14ac:dyDescent="0.25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 ht="15.75" customHeight="1" spans="1:26" x14ac:dyDescent="0.25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 ht="15.75" customHeight="1" spans="1:26" x14ac:dyDescent="0.25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 ht="15.75" customHeight="1" spans="1:26" x14ac:dyDescent="0.25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 ht="15.75" customHeight="1" spans="1:26" x14ac:dyDescent="0.25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 ht="15.75" customHeight="1" spans="1:26" x14ac:dyDescent="0.25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 ht="15.75" customHeight="1" spans="1:26" x14ac:dyDescent="0.25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 ht="15.75" customHeight="1" spans="1:26" x14ac:dyDescent="0.25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 ht="15.75" customHeight="1" spans="1:26" x14ac:dyDescent="0.25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 ht="15.75" customHeight="1" spans="1:26" x14ac:dyDescent="0.2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 ht="15.75" customHeight="1" spans="1:26" x14ac:dyDescent="0.25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 ht="15.75" customHeight="1" spans="1:26" x14ac:dyDescent="0.25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 ht="15.75" customHeight="1" spans="1:26" x14ac:dyDescent="0.25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 ht="15.75" customHeight="1" spans="1:26" x14ac:dyDescent="0.25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 ht="15.75" customHeight="1" spans="1:26" x14ac:dyDescent="0.25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 ht="15.75" customHeight="1" spans="1:26" x14ac:dyDescent="0.25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 ht="15.75" customHeight="1" spans="1:26" x14ac:dyDescent="0.25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 ht="15.75" customHeight="1" spans="1:26" x14ac:dyDescent="0.25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 ht="15.75" customHeight="1" spans="1:26" x14ac:dyDescent="0.25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 ht="15.75" customHeight="1" spans="1:26" x14ac:dyDescent="0.2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 ht="15.75" customHeight="1" spans="1:26" x14ac:dyDescent="0.25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 ht="15.75" customHeight="1" spans="1:26" x14ac:dyDescent="0.25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 ht="15.75" customHeight="1" spans="1:26" x14ac:dyDescent="0.25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 ht="15.75" customHeight="1" spans="1:26" x14ac:dyDescent="0.25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 ht="15.75" customHeight="1" spans="1:26" x14ac:dyDescent="0.25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 ht="15.75" customHeight="1" spans="1:26" x14ac:dyDescent="0.25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 ht="15.75" customHeight="1" spans="1:26" x14ac:dyDescent="0.25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 ht="15.75" customHeight="1" spans="1:26" x14ac:dyDescent="0.25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 ht="15.75" customHeight="1" spans="1:26" x14ac:dyDescent="0.25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 ht="15.75" customHeight="1" spans="1:26" x14ac:dyDescent="0.2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 ht="15.75" customHeight="1" spans="1:26" x14ac:dyDescent="0.25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 ht="15.75" customHeight="1" spans="1:26" x14ac:dyDescent="0.25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 ht="15.75" customHeight="1" spans="1:26" x14ac:dyDescent="0.25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 ht="15.75" customHeight="1" spans="1:26" x14ac:dyDescent="0.25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 ht="15.75" customHeight="1" spans="1:26" x14ac:dyDescent="0.25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 ht="15.75" customHeight="1" spans="1:26" x14ac:dyDescent="0.25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 ht="15.75" customHeight="1" spans="1:26" x14ac:dyDescent="0.25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 ht="15.75" customHeight="1" spans="1:26" x14ac:dyDescent="0.25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 ht="15.75" customHeight="1" spans="1:26" x14ac:dyDescent="0.25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 ht="15.75" customHeight="1" spans="1:26" x14ac:dyDescent="0.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 ht="15.75" customHeight="1" spans="1:26" x14ac:dyDescent="0.25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 ht="15.75" customHeight="1" spans="1:26" x14ac:dyDescent="0.25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 ht="15.75" customHeight="1" spans="1:26" x14ac:dyDescent="0.25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 ht="15.75" customHeight="1" spans="1:26" x14ac:dyDescent="0.25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 ht="15.75" customHeight="1" spans="1:26" x14ac:dyDescent="0.25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 ht="15.75" customHeight="1" spans="1:26" x14ac:dyDescent="0.25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 ht="15.75" customHeight="1" spans="1:26" x14ac:dyDescent="0.25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 ht="15.75" customHeight="1" spans="1:26" x14ac:dyDescent="0.25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 ht="15.75" customHeight="1" spans="1:26" x14ac:dyDescent="0.25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 ht="15.75" customHeight="1" spans="1:26" x14ac:dyDescent="0.2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 ht="15.75" customHeight="1" spans="1:26" x14ac:dyDescent="0.25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 ht="15.75" customHeight="1" spans="1:26" x14ac:dyDescent="0.25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 ht="15.75" customHeight="1" spans="1:26" x14ac:dyDescent="0.25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 ht="15.75" customHeight="1" spans="1:26" x14ac:dyDescent="0.25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 ht="15.75" customHeight="1" spans="1:26" x14ac:dyDescent="0.25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 ht="15.75" customHeight="1" spans="1:26" x14ac:dyDescent="0.25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 ht="15.75" customHeight="1" spans="1:26" x14ac:dyDescent="0.25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 ht="15.75" customHeight="1" spans="1:26" x14ac:dyDescent="0.25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 ht="15.75" customHeight="1" spans="1:26" x14ac:dyDescent="0.25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 ht="15.75" customHeight="1" spans="1:26" x14ac:dyDescent="0.2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 ht="15.75" customHeight="1" spans="1:26" x14ac:dyDescent="0.25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 ht="15.75" customHeight="1" spans="1:26" x14ac:dyDescent="0.25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 ht="15.75" customHeight="1" spans="1:26" x14ac:dyDescent="0.25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 ht="15.75" customHeight="1" spans="1:26" x14ac:dyDescent="0.25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 ht="15.75" customHeight="1" spans="1:26" x14ac:dyDescent="0.25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 ht="15.75" customHeight="1" spans="1:26" x14ac:dyDescent="0.25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 ht="15.75" customHeight="1" spans="1:26" x14ac:dyDescent="0.25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 ht="15.75" customHeight="1" spans="1:26" x14ac:dyDescent="0.25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 ht="15.75" customHeight="1" spans="1:26" x14ac:dyDescent="0.25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 ht="15.75" customHeight="1" spans="1:26" x14ac:dyDescent="0.2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 ht="15.75" customHeight="1" spans="1:26" x14ac:dyDescent="0.25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 ht="15.75" customHeight="1" spans="1:26" x14ac:dyDescent="0.25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 ht="15.75" customHeight="1" spans="1:26" x14ac:dyDescent="0.25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 ht="15.75" customHeight="1" spans="1:26" x14ac:dyDescent="0.25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 ht="15.75" customHeight="1" spans="1:26" x14ac:dyDescent="0.25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 ht="15.75" customHeight="1" spans="1:26" x14ac:dyDescent="0.25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 ht="15.75" customHeight="1" spans="1:26" x14ac:dyDescent="0.25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 ht="15.75" customHeight="1" spans="1:26" x14ac:dyDescent="0.25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 ht="15.75" customHeight="1" spans="1:26" x14ac:dyDescent="0.25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 ht="15.75" customHeight="1" spans="1:26" x14ac:dyDescent="0.2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 ht="15.75" customHeight="1" spans="1:26" x14ac:dyDescent="0.25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 ht="15.75" customHeight="1" spans="1:26" x14ac:dyDescent="0.25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 ht="15.75" customHeight="1" spans="1:26" x14ac:dyDescent="0.25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 ht="15.75" customHeight="1" spans="1:26" x14ac:dyDescent="0.25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 ht="15.75" customHeight="1" spans="1:26" x14ac:dyDescent="0.25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 ht="15.75" customHeight="1" spans="1:26" x14ac:dyDescent="0.25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 ht="15.75" customHeight="1" spans="1:26" x14ac:dyDescent="0.25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 ht="15.75" customHeight="1" spans="1:26" x14ac:dyDescent="0.25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 ht="15.75" customHeight="1" spans="1:26" x14ac:dyDescent="0.25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 ht="15.75" customHeight="1" spans="1:26" x14ac:dyDescent="0.2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 ht="15.75" customHeight="1" spans="1:26" x14ac:dyDescent="0.25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 ht="15.75" customHeight="1" spans="1:26" x14ac:dyDescent="0.25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 ht="15.75" customHeight="1" spans="1:26" x14ac:dyDescent="0.25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 ht="15.75" customHeight="1" spans="1:26" x14ac:dyDescent="0.25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 ht="15.75" customHeight="1" spans="1:26" x14ac:dyDescent="0.25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 ht="15.75" customHeight="1" spans="1:26" x14ac:dyDescent="0.25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 ht="15.75" customHeight="1" spans="1:26" x14ac:dyDescent="0.25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 ht="15.75" customHeight="1" spans="1:26" x14ac:dyDescent="0.25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 ht="15.75" customHeight="1" spans="1:26" x14ac:dyDescent="0.25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 ht="15.75" customHeight="1" spans="1:26" x14ac:dyDescent="0.2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 ht="15.75" customHeight="1" spans="1:26" x14ac:dyDescent="0.25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 ht="15.75" customHeight="1" spans="1:26" x14ac:dyDescent="0.25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 ht="15.75" customHeight="1" spans="1:26" x14ac:dyDescent="0.25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 ht="15.75" customHeight="1" spans="1:26" x14ac:dyDescent="0.25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 ht="15.75" customHeight="1" spans="1:26" x14ac:dyDescent="0.25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 ht="15.75" customHeight="1" spans="1:26" x14ac:dyDescent="0.25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 ht="15.75" customHeight="1" spans="1:26" x14ac:dyDescent="0.25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 ht="15.75" customHeight="1" spans="1:26" x14ac:dyDescent="0.25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 ht="15.75" customHeight="1" spans="1:26" x14ac:dyDescent="0.25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 ht="15.75" customHeight="1" spans="1:26" x14ac:dyDescent="0.2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 ht="15.75" customHeight="1" spans="1:26" x14ac:dyDescent="0.25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 ht="15.75" customHeight="1" spans="1:26" x14ac:dyDescent="0.25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 ht="15.75" customHeight="1" spans="1:26" x14ac:dyDescent="0.25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 ht="15.75" customHeight="1" spans="1:26" x14ac:dyDescent="0.25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 ht="15.75" customHeight="1" spans="1:26" x14ac:dyDescent="0.25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 ht="15.75" customHeight="1" spans="1:26" x14ac:dyDescent="0.25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 ht="15.75" customHeight="1" spans="1:26" x14ac:dyDescent="0.25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 ht="15.75" customHeight="1" spans="1:26" x14ac:dyDescent="0.25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 ht="15.75" customHeight="1" spans="1:26" x14ac:dyDescent="0.25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 ht="15.75" customHeight="1" spans="1:26" x14ac:dyDescent="0.2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 ht="15.75" customHeight="1" spans="1:26" x14ac:dyDescent="0.25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 ht="15.75" customHeight="1" spans="1:26" x14ac:dyDescent="0.25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 ht="15.75" customHeight="1" spans="1:26" x14ac:dyDescent="0.25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 ht="15.75" customHeight="1" spans="1:26" x14ac:dyDescent="0.25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 ht="15.75" customHeight="1" spans="1:26" x14ac:dyDescent="0.25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 ht="15.75" customHeight="1" spans="1:26" x14ac:dyDescent="0.25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 ht="15.75" customHeight="1" spans="1:26" x14ac:dyDescent="0.25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 ht="15.75" customHeight="1" spans="1:26" x14ac:dyDescent="0.25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 ht="15.75" customHeight="1" spans="1:26" x14ac:dyDescent="0.25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 ht="15.75" customHeight="1" spans="1:26" x14ac:dyDescent="0.2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 ht="15.75" customHeight="1" spans="1:26" x14ac:dyDescent="0.25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 ht="15.75" customHeight="1" spans="1:26" x14ac:dyDescent="0.25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 ht="15.75" customHeight="1" spans="1:26" x14ac:dyDescent="0.25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 ht="15.75" customHeight="1" spans="1:26" x14ac:dyDescent="0.25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 ht="15.75" customHeight="1" spans="1:26" x14ac:dyDescent="0.25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 ht="15.75" customHeight="1" spans="1:26" x14ac:dyDescent="0.25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 ht="15.75" customHeight="1" spans="1:26" x14ac:dyDescent="0.25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 ht="15.75" customHeight="1" spans="1:26" x14ac:dyDescent="0.25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 ht="15.75" customHeight="1" spans="1:26" x14ac:dyDescent="0.25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 ht="15.75" customHeight="1" spans="1:26" x14ac:dyDescent="0.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 ht="15.75" customHeight="1" spans="1:26" x14ac:dyDescent="0.25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 ht="15.75" customHeight="1" spans="1:26" x14ac:dyDescent="0.25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 ht="15.75" customHeight="1" spans="1:26" x14ac:dyDescent="0.25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 ht="15.75" customHeight="1" spans="1:26" x14ac:dyDescent="0.25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 ht="15.75" customHeight="1" spans="1:26" x14ac:dyDescent="0.25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 ht="15.75" customHeight="1" spans="1:26" x14ac:dyDescent="0.25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 ht="15.75" customHeight="1" spans="1:26" x14ac:dyDescent="0.25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 ht="15.75" customHeight="1" spans="1:26" x14ac:dyDescent="0.25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 ht="15.75" customHeight="1" spans="1:26" x14ac:dyDescent="0.25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 ht="15.75" customHeight="1" spans="1:26" x14ac:dyDescent="0.2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 ht="15.75" customHeight="1" spans="1:26" x14ac:dyDescent="0.25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 ht="15.75" customHeight="1" spans="1:26" x14ac:dyDescent="0.25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 ht="15.75" customHeight="1" spans="1:26" x14ac:dyDescent="0.25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 ht="15.75" customHeight="1" spans="1:26" x14ac:dyDescent="0.25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 ht="15.75" customHeight="1" spans="1:26" x14ac:dyDescent="0.25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 ht="15.75" customHeight="1" spans="1:26" x14ac:dyDescent="0.25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 ht="15.75" customHeight="1" spans="1:26" x14ac:dyDescent="0.25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 ht="15.75" customHeight="1" spans="1:26" x14ac:dyDescent="0.25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 ht="15.75" customHeight="1" spans="1:26" x14ac:dyDescent="0.25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 ht="15.75" customHeight="1" spans="1:26" x14ac:dyDescent="0.2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 ht="15.75" customHeight="1" spans="1:26" x14ac:dyDescent="0.25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 ht="15.75" customHeight="1" spans="1:26" x14ac:dyDescent="0.25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 ht="15.75" customHeight="1" spans="1:26" x14ac:dyDescent="0.25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 ht="15.75" customHeight="1" spans="1:26" x14ac:dyDescent="0.25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 ht="15.75" customHeight="1" spans="1:26" x14ac:dyDescent="0.25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 ht="15.75" customHeight="1" spans="1:26" x14ac:dyDescent="0.25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 ht="15.75" customHeight="1" spans="1:26" x14ac:dyDescent="0.25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 ht="15.75" customHeight="1" spans="1:26" x14ac:dyDescent="0.25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 ht="15.75" customHeight="1" spans="1:26" x14ac:dyDescent="0.25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 ht="15.75" customHeight="1" spans="1:26" x14ac:dyDescent="0.2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 ht="15.75" customHeight="1" spans="1:26" x14ac:dyDescent="0.25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 ht="15.75" customHeight="1" spans="1:26" x14ac:dyDescent="0.25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 ht="15.75" customHeight="1" spans="1:26" x14ac:dyDescent="0.25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 ht="15.75" customHeight="1" spans="1:26" x14ac:dyDescent="0.25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 ht="15.75" customHeight="1" spans="1:26" x14ac:dyDescent="0.25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 ht="15.75" customHeight="1" spans="1:26" x14ac:dyDescent="0.25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 ht="15.75" customHeight="1" spans="1:26" x14ac:dyDescent="0.25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 ht="15.75" customHeight="1" spans="1:26" x14ac:dyDescent="0.25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 ht="15.75" customHeight="1" spans="1:26" x14ac:dyDescent="0.25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 ht="15.75" customHeight="1" spans="1:26" x14ac:dyDescent="0.2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 ht="15.75" customHeight="1" spans="1:26" x14ac:dyDescent="0.25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 ht="15.75" customHeight="1" spans="1:26" x14ac:dyDescent="0.25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 ht="15.75" customHeight="1" spans="1:26" x14ac:dyDescent="0.25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 ht="15.75" customHeight="1" spans="1:26" x14ac:dyDescent="0.25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 ht="15.75" customHeight="1" spans="1:26" x14ac:dyDescent="0.25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 ht="15.75" customHeight="1" spans="1:26" x14ac:dyDescent="0.25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 ht="15.75" customHeight="1" spans="1:26" x14ac:dyDescent="0.25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 ht="15.75" customHeight="1" spans="1:26" x14ac:dyDescent="0.25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 ht="15.75" customHeight="1" spans="1:26" x14ac:dyDescent="0.25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 ht="15.75" customHeight="1" spans="1:26" x14ac:dyDescent="0.2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 ht="15.75" customHeight="1" spans="1:26" x14ac:dyDescent="0.25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 ht="15.75" customHeight="1" spans="1:26" x14ac:dyDescent="0.25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 ht="15.75" customHeight="1" spans="1:26" x14ac:dyDescent="0.25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 ht="15.75" customHeight="1" spans="1:26" x14ac:dyDescent="0.25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 ht="15.75" customHeight="1" spans="1:26" x14ac:dyDescent="0.25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 ht="15.75" customHeight="1" spans="1:26" x14ac:dyDescent="0.25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 ht="15.75" customHeight="1" spans="1:26" x14ac:dyDescent="0.25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 ht="15.75" customHeight="1" spans="1:26" x14ac:dyDescent="0.25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 ht="15.75" customHeight="1" spans="1:26" x14ac:dyDescent="0.25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 ht="15.75" customHeight="1" spans="1:26" x14ac:dyDescent="0.2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 ht="15.75" customHeight="1" spans="1:26" x14ac:dyDescent="0.25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 ht="15.75" customHeight="1" spans="1:26" x14ac:dyDescent="0.25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 ht="15.75" customHeight="1" spans="1:26" x14ac:dyDescent="0.25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 ht="15.75" customHeight="1" spans="1:26" x14ac:dyDescent="0.25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 ht="15.75" customHeight="1" spans="1:26" x14ac:dyDescent="0.25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 ht="15.75" customHeight="1" spans="1:26" x14ac:dyDescent="0.25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 ht="15.75" customHeight="1" spans="1:26" x14ac:dyDescent="0.25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 ht="15.75" customHeight="1" spans="1:26" x14ac:dyDescent="0.25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 ht="15.75" customHeight="1" spans="1:26" x14ac:dyDescent="0.25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 ht="15.75" customHeight="1" spans="1:26" x14ac:dyDescent="0.2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 ht="15.75" customHeight="1" spans="1:26" x14ac:dyDescent="0.25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 ht="15.75" customHeight="1" spans="1:26" x14ac:dyDescent="0.25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 ht="15.75" customHeight="1" spans="1:26" x14ac:dyDescent="0.25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 ht="15.75" customHeight="1" spans="1:26" x14ac:dyDescent="0.25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 ht="15.75" customHeight="1" spans="1:26" x14ac:dyDescent="0.25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 ht="15.75" customHeight="1" spans="1:26" x14ac:dyDescent="0.25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 ht="15.75" customHeight="1" spans="1:26" x14ac:dyDescent="0.25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 ht="15.75" customHeight="1" spans="1:26" x14ac:dyDescent="0.25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 ht="15.75" customHeight="1" spans="1:26" x14ac:dyDescent="0.25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 ht="15.75" customHeight="1" spans="1:26" x14ac:dyDescent="0.2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 ht="15.75" customHeight="1" spans="1:26" x14ac:dyDescent="0.25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 ht="15.75" customHeight="1" spans="1:26" x14ac:dyDescent="0.25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 ht="15.75" customHeight="1" spans="1:26" x14ac:dyDescent="0.25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 ht="15.75" customHeight="1" spans="1:26" x14ac:dyDescent="0.25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 ht="15.75" customHeight="1" spans="1:26" x14ac:dyDescent="0.25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 ht="15.75" customHeight="1" spans="1:26" x14ac:dyDescent="0.25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 ht="15.75" customHeight="1" spans="1:26" x14ac:dyDescent="0.25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 ht="15.75" customHeight="1" spans="1:26" x14ac:dyDescent="0.25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 ht="15.75" customHeight="1" spans="1:26" x14ac:dyDescent="0.25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 ht="15.75" customHeight="1" spans="1:26" x14ac:dyDescent="0.2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 ht="15.75" customHeight="1" spans="1:26" x14ac:dyDescent="0.25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 ht="15.75" customHeight="1" spans="1:26" x14ac:dyDescent="0.25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 ht="15.75" customHeight="1" spans="1:26" x14ac:dyDescent="0.25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 ht="15.75" customHeight="1" spans="1:26" x14ac:dyDescent="0.25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 ht="15.75" customHeight="1" spans="1:26" x14ac:dyDescent="0.25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 ht="15.75" customHeight="1" spans="1:26" x14ac:dyDescent="0.25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 ht="15.75" customHeight="1" spans="1:26" x14ac:dyDescent="0.25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 ht="15.75" customHeight="1" spans="1:26" x14ac:dyDescent="0.25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 ht="15.75" customHeight="1" spans="1:26" x14ac:dyDescent="0.25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 ht="15.75" customHeight="1" spans="1:26" x14ac:dyDescent="0.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 ht="15.75" customHeight="1" spans="1:26" x14ac:dyDescent="0.25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 ht="15.75" customHeight="1" spans="1:26" x14ac:dyDescent="0.25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 ht="15.75" customHeight="1" spans="1:26" x14ac:dyDescent="0.25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 ht="15.75" customHeight="1" spans="1:26" x14ac:dyDescent="0.25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 ht="15.75" customHeight="1" spans="1:26" x14ac:dyDescent="0.25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 ht="15.75" customHeight="1" spans="1:26" x14ac:dyDescent="0.25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 ht="15.75" customHeight="1" spans="1:26" x14ac:dyDescent="0.25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 ht="15.75" customHeight="1" spans="1:26" x14ac:dyDescent="0.25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 ht="15.75" customHeight="1" spans="1:26" x14ac:dyDescent="0.25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 ht="15.75" customHeight="1" spans="1:26" x14ac:dyDescent="0.2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 ht="15.75" customHeight="1" spans="1:26" x14ac:dyDescent="0.25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 ht="15.75" customHeight="1" spans="1:26" x14ac:dyDescent="0.25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 ht="15.75" customHeight="1" spans="1:26" x14ac:dyDescent="0.25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 ht="15.75" customHeight="1" spans="1:26" x14ac:dyDescent="0.25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 ht="15.75" customHeight="1" spans="1:26" x14ac:dyDescent="0.25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 ht="15.75" customHeight="1" spans="1:26" x14ac:dyDescent="0.25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 ht="15.75" customHeight="1" spans="1:26" x14ac:dyDescent="0.25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 ht="15.75" customHeight="1" spans="1:26" x14ac:dyDescent="0.25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 ht="15.75" customHeight="1" spans="1:26" x14ac:dyDescent="0.25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 ht="15.75" customHeight="1" spans="1:26" x14ac:dyDescent="0.2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 ht="15.75" customHeight="1" spans="1:26" x14ac:dyDescent="0.25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 ht="15.75" customHeight="1" spans="1:26" x14ac:dyDescent="0.25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 ht="15.75" customHeight="1" spans="1:26" x14ac:dyDescent="0.25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 ht="15.75" customHeight="1" spans="1:26" x14ac:dyDescent="0.25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 ht="15.75" customHeight="1" spans="1:26" x14ac:dyDescent="0.25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 ht="15.75" customHeight="1" spans="1:26" x14ac:dyDescent="0.25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 ht="15.75" customHeight="1" spans="1:26" x14ac:dyDescent="0.25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 ht="15.75" customHeight="1" spans="1:26" x14ac:dyDescent="0.25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 ht="15.75" customHeight="1" spans="1:26" x14ac:dyDescent="0.25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 ht="15.75" customHeight="1" spans="1:26" x14ac:dyDescent="0.2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 ht="15.75" customHeight="1" spans="1:26" x14ac:dyDescent="0.25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 ht="15.75" customHeight="1" spans="1:26" x14ac:dyDescent="0.25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 ht="15.75" customHeight="1" spans="1:26" x14ac:dyDescent="0.25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 ht="15.75" customHeight="1" spans="1:26" x14ac:dyDescent="0.25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 ht="15.75" customHeight="1" spans="1:26" x14ac:dyDescent="0.25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 ht="15.75" customHeight="1" spans="1:26" x14ac:dyDescent="0.25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 ht="15.75" customHeight="1" spans="1:26" x14ac:dyDescent="0.25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 ht="15.75" customHeight="1" spans="1:26" x14ac:dyDescent="0.25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 ht="15.75" customHeight="1" spans="1:26" x14ac:dyDescent="0.25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 ht="15.75" customHeight="1" spans="1:26" x14ac:dyDescent="0.2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 ht="15.75" customHeight="1" spans="1:26" x14ac:dyDescent="0.25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 ht="15.75" customHeight="1" spans="1:26" x14ac:dyDescent="0.25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 ht="15.75" customHeight="1" spans="1:26" x14ac:dyDescent="0.25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 ht="15.75" customHeight="1" spans="1:26" x14ac:dyDescent="0.25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 ht="15.75" customHeight="1" spans="1:26" x14ac:dyDescent="0.25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 ht="15.75" customHeight="1" spans="1:26" x14ac:dyDescent="0.25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 ht="15.75" customHeight="1" spans="1:26" x14ac:dyDescent="0.25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 ht="15.75" customHeight="1" spans="1:26" x14ac:dyDescent="0.25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 ht="15.75" customHeight="1" spans="1:26" x14ac:dyDescent="0.25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 ht="15.75" customHeight="1" spans="1:26" x14ac:dyDescent="0.2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 ht="15.75" customHeight="1" spans="1:26" x14ac:dyDescent="0.25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 ht="15.75" customHeight="1" spans="1:26" x14ac:dyDescent="0.25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 ht="15.75" customHeight="1" spans="1:26" x14ac:dyDescent="0.25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 ht="15.75" customHeight="1" spans="1:26" x14ac:dyDescent="0.25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 ht="15.75" customHeight="1" spans="1:26" x14ac:dyDescent="0.25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 ht="15.75" customHeight="1" spans="1:26" x14ac:dyDescent="0.25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 ht="15.75" customHeight="1" spans="1:26" x14ac:dyDescent="0.25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 ht="15.75" customHeight="1" spans="1:26" x14ac:dyDescent="0.25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 ht="15.75" customHeight="1" spans="1:26" x14ac:dyDescent="0.25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 ht="15.75" customHeight="1" spans="1:26" x14ac:dyDescent="0.2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 ht="15.75" customHeight="1" spans="1:26" x14ac:dyDescent="0.25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 ht="15.75" customHeight="1" spans="1:26" x14ac:dyDescent="0.25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 ht="15.75" customHeight="1" spans="1:26" x14ac:dyDescent="0.25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 ht="15.75" customHeight="1" spans="1:26" x14ac:dyDescent="0.25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 ht="15.75" customHeight="1" spans="1:26" x14ac:dyDescent="0.25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 ht="15.75" customHeight="1" spans="1:26" x14ac:dyDescent="0.25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 ht="15.75" customHeight="1" spans="1:26" x14ac:dyDescent="0.25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 ht="15.75" customHeight="1" spans="1:26" x14ac:dyDescent="0.25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 ht="15.75" customHeight="1" spans="1:26" x14ac:dyDescent="0.25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 ht="15.75" customHeight="1" spans="1:26" x14ac:dyDescent="0.2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 ht="15.75" customHeight="1" spans="1:26" x14ac:dyDescent="0.25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 ht="15.75" customHeight="1" spans="1:26" x14ac:dyDescent="0.25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 ht="15.75" customHeight="1" spans="1:26" x14ac:dyDescent="0.25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 ht="15.75" customHeight="1" spans="1:26" x14ac:dyDescent="0.25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 ht="15.75" customHeight="1" spans="1:26" x14ac:dyDescent="0.25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 ht="15.75" customHeight="1" spans="1:26" x14ac:dyDescent="0.25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 ht="15.75" customHeight="1" spans="1:26" x14ac:dyDescent="0.25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 ht="15.75" customHeight="1" spans="1:26" x14ac:dyDescent="0.25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 ht="15.75" customHeight="1" spans="1:26" x14ac:dyDescent="0.25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 ht="15.75" customHeight="1" spans="1:26" x14ac:dyDescent="0.2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 ht="15.75" customHeight="1" spans="1:26" x14ac:dyDescent="0.25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 ht="15.75" customHeight="1" spans="1:26" x14ac:dyDescent="0.25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 ht="15.75" customHeight="1" spans="1:26" x14ac:dyDescent="0.25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 ht="15.75" customHeight="1" spans="1:26" x14ac:dyDescent="0.25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 ht="15.75" customHeight="1" spans="1:26" x14ac:dyDescent="0.25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 ht="15.75" customHeight="1" spans="1:26" x14ac:dyDescent="0.25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 ht="15.75" customHeight="1" spans="1:26" x14ac:dyDescent="0.25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 ht="15.75" customHeight="1" spans="1:26" x14ac:dyDescent="0.25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 ht="15.75" customHeight="1" spans="1:26" x14ac:dyDescent="0.25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 ht="15.75" customHeight="1" spans="1:26" x14ac:dyDescent="0.2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 ht="15.75" customHeight="1" spans="1:26" x14ac:dyDescent="0.25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 ht="15.75" customHeight="1" spans="1:26" x14ac:dyDescent="0.25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 ht="15.75" customHeight="1" spans="1:26" x14ac:dyDescent="0.25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 ht="15.75" customHeight="1" spans="1:26" x14ac:dyDescent="0.25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 ht="15.75" customHeight="1" spans="1:26" x14ac:dyDescent="0.25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 ht="15.75" customHeight="1" spans="1:26" x14ac:dyDescent="0.25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 ht="15.75" customHeight="1" spans="1:26" x14ac:dyDescent="0.25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 ht="15.75" customHeight="1" spans="1:26" x14ac:dyDescent="0.25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 ht="15.75" customHeight="1" spans="1:26" x14ac:dyDescent="0.25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 ht="15.75" customHeight="1" spans="1:26" x14ac:dyDescent="0.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 ht="15.75" customHeight="1" spans="1:26" x14ac:dyDescent="0.25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 ht="15.75" customHeight="1" spans="1:26" x14ac:dyDescent="0.25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 ht="15.75" customHeight="1" spans="1:26" x14ac:dyDescent="0.25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 ht="15.75" customHeight="1" spans="1:26" x14ac:dyDescent="0.25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 ht="15.75" customHeight="1" spans="1:26" x14ac:dyDescent="0.25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 ht="15.75" customHeight="1" spans="1:26" x14ac:dyDescent="0.25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 ht="15.75" customHeight="1" spans="1:26" x14ac:dyDescent="0.25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 ht="15.75" customHeight="1" spans="1:26" x14ac:dyDescent="0.25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 ht="15.75" customHeight="1" spans="1:26" x14ac:dyDescent="0.25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 ht="15.75" customHeight="1" spans="1:26" x14ac:dyDescent="0.2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 ht="15.75" customHeight="1" spans="1:26" x14ac:dyDescent="0.25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 ht="15.75" customHeight="1" spans="1:26" x14ac:dyDescent="0.25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 ht="15.75" customHeight="1" spans="1:26" x14ac:dyDescent="0.25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 ht="15.75" customHeight="1" spans="1:26" x14ac:dyDescent="0.25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 ht="15.75" customHeight="1" spans="1:26" x14ac:dyDescent="0.25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 ht="15.75" customHeight="1" spans="1:26" x14ac:dyDescent="0.25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 ht="15.75" customHeight="1" spans="1:26" x14ac:dyDescent="0.25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 ht="15.75" customHeight="1" spans="1:26" x14ac:dyDescent="0.25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 ht="15.75" customHeight="1" spans="1:26" x14ac:dyDescent="0.25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 ht="15.75" customHeight="1" spans="1:26" x14ac:dyDescent="0.2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 ht="15.75" customHeight="1" spans="1:26" x14ac:dyDescent="0.25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 ht="15.75" customHeight="1" spans="1:26" x14ac:dyDescent="0.25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 ht="15.75" customHeight="1" spans="1:26" x14ac:dyDescent="0.25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 ht="15.75" customHeight="1" spans="1:26" x14ac:dyDescent="0.25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 ht="15.75" customHeight="1" spans="1:26" x14ac:dyDescent="0.25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 ht="15.75" customHeight="1" spans="1:26" x14ac:dyDescent="0.25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 ht="15.75" customHeight="1" spans="1:26" x14ac:dyDescent="0.25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 ht="15.75" customHeight="1" spans="1:26" x14ac:dyDescent="0.25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 ht="15.75" customHeight="1" spans="1:26" x14ac:dyDescent="0.25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 ht="15.75" customHeight="1" spans="1:26" x14ac:dyDescent="0.2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 ht="15.75" customHeight="1" spans="1:26" x14ac:dyDescent="0.25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 ht="15.75" customHeight="1" spans="1:26" x14ac:dyDescent="0.25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 ht="15.75" customHeight="1" spans="1:26" x14ac:dyDescent="0.25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 ht="15.75" customHeight="1" spans="1:26" x14ac:dyDescent="0.25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 ht="15.75" customHeight="1" spans="1:26" x14ac:dyDescent="0.25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 ht="15.75" customHeight="1" spans="1:26" x14ac:dyDescent="0.25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 ht="15.75" customHeight="1" spans="1:26" x14ac:dyDescent="0.25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 ht="15.75" customHeight="1" spans="1:26" x14ac:dyDescent="0.25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 ht="15.75" customHeight="1" spans="1:26" x14ac:dyDescent="0.25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 ht="15.75" customHeight="1" spans="1:26" x14ac:dyDescent="0.2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 ht="15.75" customHeight="1" spans="1:26" x14ac:dyDescent="0.25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 ht="15.75" customHeight="1" spans="1:26" x14ac:dyDescent="0.25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 ht="15.75" customHeight="1" spans="1:26" x14ac:dyDescent="0.25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 ht="15.75" customHeight="1" spans="1:26" x14ac:dyDescent="0.25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 ht="15.75" customHeight="1" spans="1:26" x14ac:dyDescent="0.25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 ht="15.75" customHeight="1" spans="1:26" x14ac:dyDescent="0.25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 ht="15.75" customHeight="1" spans="1:26" x14ac:dyDescent="0.25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 ht="15.75" customHeight="1" spans="1:26" x14ac:dyDescent="0.25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 ht="15.75" customHeight="1" spans="1:26" x14ac:dyDescent="0.25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 ht="15.75" customHeight="1" spans="1:26" x14ac:dyDescent="0.2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 ht="15.75" customHeight="1" spans="1:26" x14ac:dyDescent="0.25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 ht="15.75" customHeight="1" spans="1:26" x14ac:dyDescent="0.25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 ht="15.75" customHeight="1" spans="1:26" x14ac:dyDescent="0.25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 ht="15.75" customHeight="1" spans="1:26" x14ac:dyDescent="0.25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 ht="15.75" customHeight="1" spans="1:26" x14ac:dyDescent="0.25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 ht="15.75" customHeight="1" spans="1:26" x14ac:dyDescent="0.25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 ht="15.75" customHeight="1" spans="1:26" x14ac:dyDescent="0.25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 ht="15.75" customHeight="1" spans="1:26" x14ac:dyDescent="0.25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 ht="15.75" customHeight="1" spans="1:26" x14ac:dyDescent="0.25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 ht="15.75" customHeight="1" spans="1:26" x14ac:dyDescent="0.2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 ht="15.75" customHeight="1" spans="1:26" x14ac:dyDescent="0.25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 ht="15.75" customHeight="1" spans="1:26" x14ac:dyDescent="0.25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 ht="15.75" customHeight="1" spans="1:26" x14ac:dyDescent="0.25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 ht="15.75" customHeight="1" spans="1:26" x14ac:dyDescent="0.25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 ht="15.75" customHeight="1" spans="1:26" x14ac:dyDescent="0.25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 ht="15.75" customHeight="1" spans="1:26" x14ac:dyDescent="0.25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 ht="15.75" customHeight="1" spans="1:26" x14ac:dyDescent="0.25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 ht="15.75" customHeight="1" spans="1:26" x14ac:dyDescent="0.25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 ht="15.75" customHeight="1" spans="1:26" x14ac:dyDescent="0.25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 ht="15.75" customHeight="1" spans="1:26" x14ac:dyDescent="0.2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 ht="15.75" customHeight="1" spans="1:26" x14ac:dyDescent="0.25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 ht="15.75" customHeight="1" spans="1:26" x14ac:dyDescent="0.25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 ht="15.75" customHeight="1" spans="1:26" x14ac:dyDescent="0.25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 ht="15.75" customHeight="1" spans="1:26" x14ac:dyDescent="0.25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 ht="15.75" customHeight="1" spans="1:26" x14ac:dyDescent="0.25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 ht="15.75" customHeight="1" spans="1:26" x14ac:dyDescent="0.25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 ht="15.75" customHeight="1" spans="1:26" x14ac:dyDescent="0.25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 ht="15.75" customHeight="1" spans="1:26" x14ac:dyDescent="0.25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 ht="15.75" customHeight="1" spans="1:26" x14ac:dyDescent="0.25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 ht="15.75" customHeight="1" spans="1:26" x14ac:dyDescent="0.2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 ht="15.75" customHeight="1" spans="1:26" x14ac:dyDescent="0.25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 ht="15.75" customHeight="1" spans="1:26" x14ac:dyDescent="0.25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 ht="15.75" customHeight="1" spans="1:26" x14ac:dyDescent="0.25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 ht="15.75" customHeight="1" spans="1:26" x14ac:dyDescent="0.25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 ht="15.75" customHeight="1" spans="1:26" x14ac:dyDescent="0.25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 ht="15.75" customHeight="1" spans="1:26" x14ac:dyDescent="0.25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 ht="15.75" customHeight="1" spans="1:26" x14ac:dyDescent="0.25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 ht="15.75" customHeight="1" spans="1:26" x14ac:dyDescent="0.25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 ht="15.75" customHeight="1" spans="1:26" x14ac:dyDescent="0.25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 ht="15.75" customHeight="1" spans="1:26" x14ac:dyDescent="0.2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 ht="15.75" customHeight="1" spans="1:26" x14ac:dyDescent="0.25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 ht="15.75" customHeight="1" spans="1:26" x14ac:dyDescent="0.25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 ht="15.75" customHeight="1" spans="1:26" x14ac:dyDescent="0.25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 ht="15.75" customHeight="1" spans="1:26" x14ac:dyDescent="0.25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 ht="15.75" customHeight="1" spans="1:26" x14ac:dyDescent="0.25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 ht="15.75" customHeight="1" spans="1:26" x14ac:dyDescent="0.25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 ht="15.75" customHeight="1" spans="1:26" x14ac:dyDescent="0.25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 ht="15.75" customHeight="1" spans="1:26" x14ac:dyDescent="0.25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 ht="15.75" customHeight="1" spans="1:26" x14ac:dyDescent="0.25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 ht="15.75" customHeight="1" spans="1:26" x14ac:dyDescent="0.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 ht="15.75" customHeight="1" spans="1:26" x14ac:dyDescent="0.25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 ht="15.75" customHeight="1" spans="1:26" x14ac:dyDescent="0.25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 ht="15.75" customHeight="1" spans="1:26" x14ac:dyDescent="0.25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 ht="15.75" customHeight="1" spans="1:26" x14ac:dyDescent="0.25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 ht="15.75" customHeight="1" spans="1:26" x14ac:dyDescent="0.25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 ht="15.75" customHeight="1" spans="1:26" x14ac:dyDescent="0.25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 ht="15.75" customHeight="1" spans="1:26" x14ac:dyDescent="0.25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 ht="15.75" customHeight="1" spans="1:26" x14ac:dyDescent="0.25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 ht="15.75" customHeight="1" spans="1:26" x14ac:dyDescent="0.25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 ht="15.75" customHeight="1" spans="1:26" x14ac:dyDescent="0.2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 ht="15.75" customHeight="1" spans="1:26" x14ac:dyDescent="0.25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 ht="15.75" customHeight="1" spans="1:26" x14ac:dyDescent="0.25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 ht="15.75" customHeight="1" spans="1:26" x14ac:dyDescent="0.25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 ht="15.75" customHeight="1" spans="1:26" x14ac:dyDescent="0.25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 ht="15.75" customHeight="1" spans="1:26" x14ac:dyDescent="0.25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 ht="15.75" customHeight="1" spans="1:26" x14ac:dyDescent="0.25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 ht="15.75" customHeight="1" spans="1:26" x14ac:dyDescent="0.25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 ht="15.75" customHeight="1" spans="1:26" x14ac:dyDescent="0.25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 ht="15.75" customHeight="1" spans="1:26" x14ac:dyDescent="0.25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 ht="15.75" customHeight="1" spans="1:26" x14ac:dyDescent="0.2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 ht="15.75" customHeight="1" spans="1:26" x14ac:dyDescent="0.25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 ht="15.75" customHeight="1" spans="1:26" x14ac:dyDescent="0.25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 ht="15.75" customHeight="1" spans="1:26" x14ac:dyDescent="0.25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 ht="15.75" customHeight="1" spans="1:26" x14ac:dyDescent="0.25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 ht="15.75" customHeight="1" spans="1:26" x14ac:dyDescent="0.25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 ht="15.75" customHeight="1" spans="1:26" x14ac:dyDescent="0.25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 ht="15.75" customHeight="1" spans="1:26" x14ac:dyDescent="0.25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 ht="15.75" customHeight="1" spans="1:26" x14ac:dyDescent="0.25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 ht="15.75" customHeight="1" spans="1:26" x14ac:dyDescent="0.25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 ht="15.75" customHeight="1" spans="1:26" x14ac:dyDescent="0.2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 ht="15.75" customHeight="1" spans="1:26" x14ac:dyDescent="0.25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 ht="15.75" customHeight="1" spans="1:26" x14ac:dyDescent="0.25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 ht="15.75" customHeight="1" spans="1:26" x14ac:dyDescent="0.25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 ht="15.75" customHeight="1" spans="1:26" x14ac:dyDescent="0.25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 ht="15.75" customHeight="1" spans="1:26" x14ac:dyDescent="0.25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 ht="15.75" customHeight="1" spans="1:26" x14ac:dyDescent="0.25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 ht="15.75" customHeight="1" spans="1:26" x14ac:dyDescent="0.25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 ht="15.75" customHeight="1" spans="1:26" x14ac:dyDescent="0.25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 ht="15.75" customHeight="1" spans="1:26" x14ac:dyDescent="0.25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 ht="15.75" customHeight="1" spans="1:26" x14ac:dyDescent="0.2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 ht="15.75" customHeight="1" spans="1:26" x14ac:dyDescent="0.25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 ht="15.75" customHeight="1" spans="1:26" x14ac:dyDescent="0.25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 ht="15.75" customHeight="1" spans="1:26" x14ac:dyDescent="0.25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 ht="15.75" customHeight="1" spans="1:26" x14ac:dyDescent="0.25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 ht="15.75" customHeight="1" spans="1:26" x14ac:dyDescent="0.25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 ht="15.75" customHeight="1" spans="1:26" x14ac:dyDescent="0.25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 ht="15.75" customHeight="1" spans="1:26" x14ac:dyDescent="0.25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 ht="15.75" customHeight="1" spans="1:26" x14ac:dyDescent="0.25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 ht="15.75" customHeight="1" spans="1:26" x14ac:dyDescent="0.25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 ht="15.75" customHeight="1" spans="1:26" x14ac:dyDescent="0.2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 ht="15.75" customHeight="1" spans="1:26" x14ac:dyDescent="0.25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 ht="15.75" customHeight="1" spans="1:26" x14ac:dyDescent="0.25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 ht="15.75" customHeight="1" spans="1:26" x14ac:dyDescent="0.25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 ht="15.75" customHeight="1" spans="1:26" x14ac:dyDescent="0.25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 ht="15.75" customHeight="1" spans="1:26" x14ac:dyDescent="0.25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 ht="15.75" customHeight="1" spans="1:26" x14ac:dyDescent="0.25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 ht="15.75" customHeight="1" spans="1:26" x14ac:dyDescent="0.25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 ht="15.75" customHeight="1" spans="1:26" x14ac:dyDescent="0.25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 ht="15.75" customHeight="1" spans="1:26" x14ac:dyDescent="0.25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 ht="15.75" customHeight="1" spans="1:26" x14ac:dyDescent="0.2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 ht="15.75" customHeight="1" spans="1:26" x14ac:dyDescent="0.25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 ht="15.75" customHeight="1" spans="1:26" x14ac:dyDescent="0.25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 ht="15.75" customHeight="1" spans="1:26" x14ac:dyDescent="0.25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 ht="15.75" customHeight="1" spans="1:26" x14ac:dyDescent="0.25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 ht="15.75" customHeight="1" spans="1:26" x14ac:dyDescent="0.25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 ht="15.75" customHeight="1" spans="1:26" x14ac:dyDescent="0.25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 ht="15.75" customHeight="1" spans="1:26" x14ac:dyDescent="0.25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 ht="15.75" customHeight="1" spans="1:26" x14ac:dyDescent="0.25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 ht="15.75" customHeight="1" spans="1:26" x14ac:dyDescent="0.25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 ht="15.75" customHeight="1" spans="1:26" x14ac:dyDescent="0.2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 ht="15.75" customHeight="1" spans="1:26" x14ac:dyDescent="0.25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 ht="15.75" customHeight="1" spans="1:26" x14ac:dyDescent="0.25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 ht="15.75" customHeight="1" spans="1:26" x14ac:dyDescent="0.25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 ht="15.75" customHeight="1" spans="1:26" x14ac:dyDescent="0.25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 ht="15.75" customHeight="1" spans="1:26" x14ac:dyDescent="0.25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 ht="15.75" customHeight="1" spans="1:26" x14ac:dyDescent="0.25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 ht="15.75" customHeight="1" spans="1:26" x14ac:dyDescent="0.25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 ht="15.75" customHeight="1" spans="1:26" x14ac:dyDescent="0.25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 ht="15.75" customHeight="1" spans="1:26" x14ac:dyDescent="0.25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 ht="15.75" customHeight="1" spans="1:26" x14ac:dyDescent="0.2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 ht="15.75" customHeight="1" spans="1:26" x14ac:dyDescent="0.25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 ht="15.75" customHeight="1" spans="1:26" x14ac:dyDescent="0.25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 ht="15.75" customHeight="1" spans="1:26" x14ac:dyDescent="0.25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 ht="15.75" customHeight="1" spans="1:26" x14ac:dyDescent="0.25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 ht="15.75" customHeight="1" spans="1:26" x14ac:dyDescent="0.25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 ht="15.75" customHeight="1" spans="1:26" x14ac:dyDescent="0.25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 ht="15.75" customHeight="1" spans="1:26" x14ac:dyDescent="0.25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 ht="15.75" customHeight="1" spans="1:26" x14ac:dyDescent="0.25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 ht="15.75" customHeight="1" spans="1:26" x14ac:dyDescent="0.25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 ht="15.75" customHeight="1" spans="1:26" x14ac:dyDescent="0.2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 ht="15.75" customHeight="1" spans="1:26" x14ac:dyDescent="0.25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 ht="15.75" customHeight="1" spans="1:26" x14ac:dyDescent="0.25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 ht="15.75" customHeight="1" spans="1:26" x14ac:dyDescent="0.25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 ht="15.75" customHeight="1" spans="1:26" x14ac:dyDescent="0.25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 ht="15.75" customHeight="1" spans="1:26" x14ac:dyDescent="0.25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 ht="15.75" customHeight="1" spans="1:26" x14ac:dyDescent="0.25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 ht="15.75" customHeight="1" spans="1:26" x14ac:dyDescent="0.25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 ht="15.75" customHeight="1" spans="1:26" x14ac:dyDescent="0.25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 ht="15.75" customHeight="1" spans="1:26" x14ac:dyDescent="0.25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 ht="15.75" customHeight="1" spans="1:26" x14ac:dyDescent="0.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 ht="15.75" customHeight="1" spans="1:26" x14ac:dyDescent="0.25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 ht="15.75" customHeight="1" spans="1:26" x14ac:dyDescent="0.25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 ht="15.75" customHeight="1" spans="1:26" x14ac:dyDescent="0.25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 ht="15.75" customHeight="1" spans="1:26" x14ac:dyDescent="0.25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 ht="15.75" customHeight="1" spans="1:26" x14ac:dyDescent="0.25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 ht="15.75" customHeight="1" spans="1:26" x14ac:dyDescent="0.25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 ht="15.75" customHeight="1" spans="1:26" x14ac:dyDescent="0.25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 ht="15.75" customHeight="1" spans="1:26" x14ac:dyDescent="0.25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 ht="15.75" customHeight="1" spans="1:26" x14ac:dyDescent="0.25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 ht="15.75" customHeight="1" spans="1:26" x14ac:dyDescent="0.2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 ht="15.75" customHeight="1" spans="1:26" x14ac:dyDescent="0.25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 ht="15.75" customHeight="1" spans="1:26" x14ac:dyDescent="0.25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 ht="15.75" customHeight="1" spans="1:26" x14ac:dyDescent="0.25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 ht="15.75" customHeight="1" spans="1:26" x14ac:dyDescent="0.25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 ht="15.75" customHeight="1" spans="1:26" x14ac:dyDescent="0.25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 ht="15.75" customHeight="1" spans="1:26" x14ac:dyDescent="0.25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 ht="15.75" customHeight="1" spans="1:26" x14ac:dyDescent="0.25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 ht="15.75" customHeight="1" spans="1:26" x14ac:dyDescent="0.25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 ht="15.75" customHeight="1" spans="1:26" x14ac:dyDescent="0.25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 ht="15.75" customHeight="1" spans="1:26" x14ac:dyDescent="0.2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 ht="15.75" customHeight="1" spans="1:26" x14ac:dyDescent="0.25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 ht="15.75" customHeight="1" spans="1:26" x14ac:dyDescent="0.25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 ht="15.75" customHeight="1" spans="1:26" x14ac:dyDescent="0.25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 ht="15.75" customHeight="1" spans="1:26" x14ac:dyDescent="0.25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 ht="15.75" customHeight="1" spans="1:26" x14ac:dyDescent="0.25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 ht="15.75" customHeight="1" spans="1:26" x14ac:dyDescent="0.25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 ht="15.75" customHeight="1" spans="1:26" x14ac:dyDescent="0.25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 ht="15.75" customHeight="1" spans="1:26" x14ac:dyDescent="0.25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 ht="15.75" customHeight="1" spans="1:26" x14ac:dyDescent="0.25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 ht="15.75" customHeight="1" spans="1:26" x14ac:dyDescent="0.2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 ht="15.75" customHeight="1" spans="1:26" x14ac:dyDescent="0.25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 ht="15.75" customHeight="1" spans="1:26" x14ac:dyDescent="0.25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 ht="15.75" customHeight="1" spans="1:26" x14ac:dyDescent="0.25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 ht="15.75" customHeight="1" spans="1:26" x14ac:dyDescent="0.25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 ht="15.75" customHeight="1" spans="1:26" x14ac:dyDescent="0.25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 ht="15.75" customHeight="1" spans="1:26" x14ac:dyDescent="0.25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 ht="15.75" customHeight="1" spans="1:26" x14ac:dyDescent="0.25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 ht="15.75" customHeight="1" spans="1:26" x14ac:dyDescent="0.25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 ht="15.75" customHeight="1" spans="1:26" x14ac:dyDescent="0.25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 ht="15.75" customHeight="1" spans="1:26" x14ac:dyDescent="0.2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 ht="15.75" customHeight="1" spans="1:26" x14ac:dyDescent="0.25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 ht="15.75" customHeight="1" spans="1:26" x14ac:dyDescent="0.25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 ht="15.75" customHeight="1" spans="1:26" x14ac:dyDescent="0.25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 ht="15.75" customHeight="1" spans="1:26" x14ac:dyDescent="0.25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 ht="15.75" customHeight="1" spans="1:26" x14ac:dyDescent="0.25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 ht="15.75" customHeight="1" spans="1:26" x14ac:dyDescent="0.25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 ht="15.75" customHeight="1" spans="1:26" x14ac:dyDescent="0.25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 ht="15.75" customHeight="1" spans="1:26" x14ac:dyDescent="0.25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 ht="15.75" customHeight="1" spans="1:26" x14ac:dyDescent="0.25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 ht="15.75" customHeight="1" spans="1:26" x14ac:dyDescent="0.2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 ht="15.75" customHeight="1" spans="1:26" x14ac:dyDescent="0.25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 ht="15.75" customHeight="1" spans="1:26" x14ac:dyDescent="0.25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 ht="15.75" customHeight="1" spans="1:26" x14ac:dyDescent="0.25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 ht="15.75" customHeight="1" spans="1:26" x14ac:dyDescent="0.25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 ht="15.75" customHeight="1" spans="1:26" x14ac:dyDescent="0.25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 ht="15.75" customHeight="1" spans="1:26" x14ac:dyDescent="0.25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 ht="15.75" customHeight="1" spans="1:26" x14ac:dyDescent="0.25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 ht="15.75" customHeight="1" spans="1:26" x14ac:dyDescent="0.25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 ht="15.75" customHeight="1" spans="1:26" x14ac:dyDescent="0.25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 ht="15.75" customHeight="1" spans="1:26" x14ac:dyDescent="0.2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 ht="15.75" customHeight="1" spans="1:26" x14ac:dyDescent="0.25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 ht="15.75" customHeight="1" spans="1:26" x14ac:dyDescent="0.25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 ht="15.75" customHeight="1" spans="1:26" x14ac:dyDescent="0.25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 ht="15.75" customHeight="1" spans="1:26" x14ac:dyDescent="0.25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 ht="15.75" customHeight="1" spans="1:26" x14ac:dyDescent="0.25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 ht="15.75" customHeight="1" spans="1:26" x14ac:dyDescent="0.25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 ht="15.75" customHeight="1" spans="1:26" x14ac:dyDescent="0.25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 ht="15.75" customHeight="1" spans="1:26" x14ac:dyDescent="0.25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 ht="15.75" customHeight="1" spans="1:26" x14ac:dyDescent="0.25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 ht="15.75" customHeight="1" spans="1:26" x14ac:dyDescent="0.2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 ht="15.75" customHeight="1" spans="1:26" x14ac:dyDescent="0.25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 ht="15.75" customHeight="1" spans="1:26" x14ac:dyDescent="0.25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 ht="15.75" customHeight="1" spans="1:26" x14ac:dyDescent="0.25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 ht="15.75" customHeight="1" spans="1:26" x14ac:dyDescent="0.25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 ht="15.75" customHeight="1" spans="1:26" x14ac:dyDescent="0.25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 ht="15.75" customHeight="1" spans="1:26" x14ac:dyDescent="0.25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 ht="15.75" customHeight="1" spans="1:26" x14ac:dyDescent="0.25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 ht="15.75" customHeight="1" spans="1:26" x14ac:dyDescent="0.25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 ht="15.75" customHeight="1" spans="1:26" x14ac:dyDescent="0.25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 ht="15.75" customHeight="1" spans="1:26" x14ac:dyDescent="0.2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 ht="15.75" customHeight="1" spans="1:26" x14ac:dyDescent="0.25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 ht="15.75" customHeight="1" spans="1:26" x14ac:dyDescent="0.25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 ht="15.75" customHeight="1" spans="1:26" x14ac:dyDescent="0.25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 ht="15.75" customHeight="1" spans="1:26" x14ac:dyDescent="0.25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 ht="15.75" customHeight="1" spans="1:26" x14ac:dyDescent="0.25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 ht="15.75" customHeight="1" spans="1:26" x14ac:dyDescent="0.25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 ht="15.75" customHeight="1" spans="1:26" x14ac:dyDescent="0.25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 ht="15.75" customHeight="1" spans="1:26" x14ac:dyDescent="0.25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 ht="15.75" customHeight="1" spans="1:26" x14ac:dyDescent="0.25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 ht="15.75" customHeight="1" spans="1:26" x14ac:dyDescent="0.2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 ht="15.75" customHeight="1" spans="1:26" x14ac:dyDescent="0.25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 ht="15.75" customHeight="1" spans="1:26" x14ac:dyDescent="0.25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 ht="15.75" customHeight="1" spans="1:26" x14ac:dyDescent="0.25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 ht="15.75" customHeight="1" spans="1:26" x14ac:dyDescent="0.25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 ht="15.75" customHeight="1" spans="1:26" x14ac:dyDescent="0.25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 ht="15.75" customHeight="1" spans="1:26" x14ac:dyDescent="0.25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 ht="15.75" customHeight="1" spans="1:26" x14ac:dyDescent="0.25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 ht="15.75" customHeight="1" spans="1:26" x14ac:dyDescent="0.25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 ht="15.75" customHeight="1" spans="1:26" x14ac:dyDescent="0.25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 ht="15.75" customHeight="1" spans="1:26" x14ac:dyDescent="0.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 ht="15.75" customHeight="1" spans="1:26" x14ac:dyDescent="0.25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 ht="15.75" customHeight="1" spans="1:26" x14ac:dyDescent="0.25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 ht="15.75" customHeight="1" spans="1:26" x14ac:dyDescent="0.25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 ht="15.75" customHeight="1" spans="1:26" x14ac:dyDescent="0.25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 ht="15.75" customHeight="1" spans="1:26" x14ac:dyDescent="0.25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 ht="15.75" customHeight="1" spans="1:26" x14ac:dyDescent="0.25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 ht="15.75" customHeight="1" spans="1:26" x14ac:dyDescent="0.25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 ht="15.75" customHeight="1" spans="1:26" x14ac:dyDescent="0.25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 ht="15.75" customHeight="1" spans="1:26" x14ac:dyDescent="0.25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 ht="15.75" customHeight="1" spans="1:26" x14ac:dyDescent="0.2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 ht="15.75" customHeight="1" spans="1:26" x14ac:dyDescent="0.25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 ht="15.75" customHeight="1" spans="1:26" x14ac:dyDescent="0.25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 ht="15.75" customHeight="1" spans="1:26" x14ac:dyDescent="0.25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 ht="15.75" customHeight="1" spans="1:26" x14ac:dyDescent="0.25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 ht="15.75" customHeight="1" spans="1:26" x14ac:dyDescent="0.25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 ht="15.75" customHeight="1" spans="1:26" x14ac:dyDescent="0.25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 ht="15.75" customHeight="1" spans="1:26" x14ac:dyDescent="0.25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 ht="15.75" customHeight="1" spans="1:26" x14ac:dyDescent="0.25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 ht="15.75" customHeight="1" spans="1:26" x14ac:dyDescent="0.25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 ht="15.75" customHeight="1" spans="1:26" x14ac:dyDescent="0.2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 ht="15.75" customHeight="1" spans="1:26" x14ac:dyDescent="0.25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 ht="15.75" customHeight="1" spans="1:26" x14ac:dyDescent="0.25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 ht="15.75" customHeight="1" spans="1:26" x14ac:dyDescent="0.25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 ht="15.75" customHeight="1" spans="1:26" x14ac:dyDescent="0.25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 ht="15.75" customHeight="1" spans="1:26" x14ac:dyDescent="0.25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 ht="15.75" customHeight="1" spans="1:26" x14ac:dyDescent="0.25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 ht="15.75" customHeight="1" spans="1:26" x14ac:dyDescent="0.25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 ht="15.75" customHeight="1" spans="1:26" x14ac:dyDescent="0.25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 ht="15.75" customHeight="1" spans="1:26" x14ac:dyDescent="0.25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 ht="15.75" customHeight="1" spans="1:26" x14ac:dyDescent="0.2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 ht="15.75" customHeight="1" spans="1:26" x14ac:dyDescent="0.25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 ht="15.75" customHeight="1" spans="1:26" x14ac:dyDescent="0.25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 ht="15.75" customHeight="1" spans="1:26" x14ac:dyDescent="0.25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 ht="15.75" customHeight="1" spans="1:26" x14ac:dyDescent="0.25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 ht="15.75" customHeight="1" spans="1:26" x14ac:dyDescent="0.25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 ht="15.75" customHeight="1" spans="1:26" x14ac:dyDescent="0.25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 ht="15.75" customHeight="1" spans="1:26" x14ac:dyDescent="0.25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 ht="15.75" customHeight="1" spans="1:26" x14ac:dyDescent="0.25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 ht="15.75" customHeight="1" spans="1:26" x14ac:dyDescent="0.25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 ht="15.75" customHeight="1" spans="1:26" x14ac:dyDescent="0.2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 ht="15.75" customHeight="1" spans="1:26" x14ac:dyDescent="0.25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 ht="15.75" customHeight="1" spans="1:26" x14ac:dyDescent="0.25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 ht="15.75" customHeight="1" spans="1:26" x14ac:dyDescent="0.25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 ht="15.75" customHeight="1" spans="1:26" x14ac:dyDescent="0.25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 ht="15.75" customHeight="1" spans="1:26" x14ac:dyDescent="0.25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 ht="15.75" customHeight="1" spans="1:26" x14ac:dyDescent="0.25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 ht="15.75" customHeight="1" spans="1:26" x14ac:dyDescent="0.25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 ht="15.75" customHeight="1" spans="1:26" x14ac:dyDescent="0.25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 ht="15.75" customHeight="1" spans="1:26" x14ac:dyDescent="0.25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 ht="15.75" customHeight="1" spans="1:26" x14ac:dyDescent="0.2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 ht="15.75" customHeight="1" spans="1:26" x14ac:dyDescent="0.25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 ht="15.75" customHeight="1" spans="1:26" x14ac:dyDescent="0.25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 ht="15.75" customHeight="1" spans="1:26" x14ac:dyDescent="0.25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 ht="15.75" customHeight="1" spans="1:26" x14ac:dyDescent="0.25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 ht="15.75" customHeight="1" spans="1:26" x14ac:dyDescent="0.25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 ht="15.75" customHeight="1" spans="1:26" x14ac:dyDescent="0.25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 ht="15.75" customHeight="1" spans="1:26" x14ac:dyDescent="0.25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 ht="15.75" customHeight="1" spans="1:26" x14ac:dyDescent="0.25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 ht="15.75" customHeight="1" spans="1:26" x14ac:dyDescent="0.25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 ht="15.75" customHeight="1" spans="1:26" x14ac:dyDescent="0.25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 ht="15.75" customHeight="1" spans="1:26" x14ac:dyDescent="0.25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 ht="15.75" customHeight="1" spans="1:26" x14ac:dyDescent="0.25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 ht="15.75" customHeight="1" spans="1:26" x14ac:dyDescent="0.25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 ht="15.75" customHeight="1" spans="1:26" x14ac:dyDescent="0.25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 ht="15.75" customHeight="1" spans="1:26" x14ac:dyDescent="0.25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 ht="15.75" customHeight="1" spans="1:26" x14ac:dyDescent="0.25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 ht="15.75" customHeight="1" spans="1:26" x14ac:dyDescent="0.25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 ht="15.75" customHeight="1" spans="1:26" x14ac:dyDescent="0.25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 ht="15.75" customHeight="1" spans="1:26" x14ac:dyDescent="0.25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 ht="15.75" customHeight="1" spans="1:26" x14ac:dyDescent="0.25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 ht="15.75" customHeight="1" spans="1:26" x14ac:dyDescent="0.25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 ht="15.75" customHeight="1" spans="1:26" x14ac:dyDescent="0.25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 ht="15.75" customHeight="1" spans="1:26" x14ac:dyDescent="0.25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 ht="15.75" customHeight="1" spans="1:26" x14ac:dyDescent="0.25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 ht="15.75" customHeight="1" spans="1:26" x14ac:dyDescent="0.25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</sheetData>
  <mergeCells count="10">
    <mergeCell ref="A50:B54"/>
    <mergeCell ref="C50:D50"/>
    <mergeCell ref="E50:F50"/>
    <mergeCell ref="C51:D51"/>
    <mergeCell ref="E51:F51"/>
    <mergeCell ref="C52:D52"/>
    <mergeCell ref="E52:F52"/>
    <mergeCell ref="C53:D54"/>
    <mergeCell ref="E53:F53"/>
    <mergeCell ref="E54:F54"/>
  </mergeCell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Xpander MT</vt:lpstr>
      <vt:lpstr>Xpander Eco</vt:lpstr>
      <vt:lpstr>Trang tính5</vt:lpstr>
      <vt:lpstr>Xpander Premium</vt:lpstr>
      <vt:lpstr>Xpander Cross</vt:lpstr>
      <vt:lpstr>Xforce GLX</vt:lpstr>
      <vt:lpstr>Xforce Exceed</vt:lpstr>
      <vt:lpstr>Xforce Premium</vt:lpstr>
      <vt:lpstr>Xforce Ultimate</vt:lpstr>
      <vt:lpstr>Trang tính6</vt:lpstr>
      <vt:lpstr>Trang tính1</vt:lpstr>
      <vt:lpstr>Triton GLX</vt:lpstr>
      <vt:lpstr>Trang tính7</vt:lpstr>
      <vt:lpstr>Triton Premium</vt:lpstr>
      <vt:lpstr>Triton Athlete</vt:lpstr>
      <vt:lpstr>Trang tính2</vt:lpstr>
      <vt:lpstr>Attrage MT</vt:lpstr>
      <vt:lpstr>Attrage CVT</vt:lpstr>
      <vt:lpstr>Attrage Premium</vt:lpstr>
      <vt:lpstr>Trang tính4</vt:lpstr>
      <vt:lpstr>Pajero (4x2)</vt:lpstr>
      <vt:lpstr>Pajero (4x4)</vt:lpstr>
      <vt:lpstr>Outlander STD</vt:lpstr>
      <vt:lpstr>Trang tính3</vt:lpstr>
      <vt:lpstr>Outlander Premium</vt:lpstr>
      <vt:lpstr>Dữ liệu nguồn</vt:lpstr>
      <vt:lpstr>CP ĐĂNG KÝ</vt:lpstr>
      <vt:lpstr>GIÁ ÁP THUẾ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Unknown</cp:lastModifiedBy>
  <dcterms:created xsi:type="dcterms:W3CDTF">2022-11-22T02:23:19Z</dcterms:created>
  <dcterms:modified xsi:type="dcterms:W3CDTF">2026-08-20T16:41:39Z</dcterms:modified>
</cp:coreProperties>
</file>