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86" i="1"/>
  <c r="M75"/>
  <c r="N75"/>
  <c r="H86"/>
  <c r="N94" l="1"/>
  <c r="N77"/>
  <c r="N95"/>
  <c r="N12"/>
  <c r="N78"/>
  <c r="N96"/>
  <c r="N13"/>
  <c r="N97"/>
  <c r="N14"/>
  <c r="N98"/>
  <c r="N15"/>
  <c r="N99"/>
  <c r="N16"/>
  <c r="N100"/>
  <c r="N17"/>
  <c r="N101"/>
  <c r="N18"/>
  <c r="N102"/>
  <c r="N19"/>
  <c r="N103"/>
  <c r="N20"/>
  <c r="N79"/>
  <c r="N104"/>
  <c r="N21"/>
  <c r="N105"/>
  <c r="N22"/>
  <c r="N106"/>
  <c r="N23"/>
  <c r="N107"/>
  <c r="N24"/>
  <c r="N108"/>
  <c r="N25"/>
  <c r="N109"/>
  <c r="N26"/>
  <c r="N110"/>
  <c r="N27"/>
  <c r="N111"/>
  <c r="N28"/>
  <c r="N112"/>
  <c r="N29"/>
  <c r="N113"/>
  <c r="N30"/>
  <c r="N114"/>
  <c r="N31"/>
  <c r="N115"/>
  <c r="N32"/>
  <c r="N116"/>
  <c r="N33"/>
  <c r="N117"/>
  <c r="N34"/>
  <c r="N80"/>
  <c r="N118"/>
  <c r="N35"/>
  <c r="N119"/>
  <c r="N36"/>
  <c r="N120"/>
  <c r="N37"/>
  <c r="N121"/>
  <c r="N38"/>
  <c r="N122"/>
  <c r="N39"/>
  <c r="N123"/>
  <c r="N40"/>
  <c r="N81"/>
  <c r="N124"/>
  <c r="N41"/>
  <c r="N82"/>
  <c r="N125"/>
  <c r="N42"/>
  <c r="N126"/>
  <c r="N43"/>
  <c r="N127"/>
  <c r="N44"/>
  <c r="N128"/>
  <c r="N45"/>
  <c r="N129"/>
  <c r="N46"/>
  <c r="N130"/>
  <c r="N47"/>
  <c r="N131"/>
  <c r="N48"/>
  <c r="N132"/>
  <c r="N49"/>
  <c r="N133"/>
  <c r="N50"/>
  <c r="N83"/>
  <c r="N134"/>
  <c r="N51"/>
  <c r="N84"/>
  <c r="N135"/>
  <c r="N52"/>
  <c r="N85"/>
  <c r="N136"/>
  <c r="N53"/>
  <c r="N137"/>
  <c r="N54"/>
  <c r="N138"/>
  <c r="N55"/>
  <c r="N139"/>
  <c r="N56"/>
  <c r="N140"/>
  <c r="N57"/>
  <c r="N141"/>
  <c r="N58"/>
  <c r="N142"/>
  <c r="N59"/>
  <c r="N143"/>
  <c r="N60"/>
  <c r="N144"/>
  <c r="N61"/>
  <c r="N145"/>
  <c r="N62"/>
  <c r="N146"/>
  <c r="N63"/>
  <c r="N147"/>
  <c r="N64"/>
  <c r="N148"/>
  <c r="N65"/>
  <c r="N149"/>
  <c r="N66"/>
  <c r="N150"/>
  <c r="N67"/>
  <c r="N151"/>
  <c r="N68"/>
  <c r="N152"/>
  <c r="N69"/>
  <c r="N153"/>
  <c r="N70"/>
  <c r="N154"/>
  <c r="N71"/>
  <c r="N155"/>
  <c r="N72"/>
  <c r="N156"/>
  <c r="N73"/>
  <c r="N157"/>
  <c r="N74"/>
  <c r="L94"/>
  <c r="L77"/>
  <c r="L95"/>
  <c r="L12"/>
  <c r="L78"/>
  <c r="L96"/>
  <c r="L13"/>
  <c r="L97"/>
  <c r="L14"/>
  <c r="L98"/>
  <c r="L15"/>
  <c r="L99"/>
  <c r="L16"/>
  <c r="L100"/>
  <c r="L17"/>
  <c r="L101"/>
  <c r="L18"/>
  <c r="L102"/>
  <c r="L19"/>
  <c r="L103"/>
  <c r="L20"/>
  <c r="L79"/>
  <c r="L104"/>
  <c r="L21"/>
  <c r="L105"/>
  <c r="L22"/>
  <c r="L106"/>
  <c r="L23"/>
  <c r="L107"/>
  <c r="L24"/>
  <c r="L108"/>
  <c r="L25"/>
  <c r="L109"/>
  <c r="L26"/>
  <c r="L110"/>
  <c r="L27"/>
  <c r="L111"/>
  <c r="L28"/>
  <c r="L112"/>
  <c r="L29"/>
  <c r="L113"/>
  <c r="L30"/>
  <c r="L114"/>
  <c r="L31"/>
  <c r="L115"/>
  <c r="L32"/>
  <c r="L116"/>
  <c r="L33"/>
  <c r="L117"/>
  <c r="L34"/>
  <c r="L80"/>
  <c r="L118"/>
  <c r="L35"/>
  <c r="L119"/>
  <c r="L36"/>
  <c r="L120"/>
  <c r="L37"/>
  <c r="L121"/>
  <c r="L38"/>
  <c r="L122"/>
  <c r="L39"/>
  <c r="L123"/>
  <c r="L40"/>
  <c r="L81"/>
  <c r="L124"/>
  <c r="L41"/>
  <c r="L82"/>
  <c r="L125"/>
  <c r="L42"/>
  <c r="L126"/>
  <c r="L43"/>
  <c r="L127"/>
  <c r="L44"/>
  <c r="L128"/>
  <c r="L45"/>
  <c r="L129"/>
  <c r="L46"/>
  <c r="L130"/>
  <c r="L47"/>
  <c r="L131"/>
  <c r="L48"/>
  <c r="L132"/>
  <c r="L49"/>
  <c r="L133"/>
  <c r="L50"/>
  <c r="L83"/>
  <c r="L134"/>
  <c r="L51"/>
  <c r="L84"/>
  <c r="L135"/>
  <c r="L52"/>
  <c r="L85"/>
  <c r="L136"/>
  <c r="L53"/>
  <c r="L137"/>
  <c r="L54"/>
  <c r="L138"/>
  <c r="L55"/>
  <c r="L139"/>
  <c r="L56"/>
  <c r="L140"/>
  <c r="L57"/>
  <c r="L141"/>
  <c r="L58"/>
  <c r="L142"/>
  <c r="L59"/>
  <c r="L143"/>
  <c r="L60"/>
  <c r="L144"/>
  <c r="L61"/>
  <c r="L145"/>
  <c r="L62"/>
  <c r="L146"/>
  <c r="L63"/>
  <c r="L147"/>
  <c r="L64"/>
  <c r="L148"/>
  <c r="L65"/>
  <c r="L149"/>
  <c r="L66"/>
  <c r="L150"/>
  <c r="L67"/>
  <c r="L151"/>
  <c r="L68"/>
  <c r="L152"/>
  <c r="L69"/>
  <c r="L153"/>
  <c r="L70"/>
  <c r="L154"/>
  <c r="L71"/>
  <c r="L155"/>
  <c r="L72"/>
  <c r="L156"/>
  <c r="L73"/>
  <c r="L157"/>
  <c r="L74"/>
  <c r="J94"/>
  <c r="J77"/>
  <c r="J95"/>
  <c r="J12"/>
  <c r="J78"/>
  <c r="J96"/>
  <c r="J13"/>
  <c r="J97"/>
  <c r="J14"/>
  <c r="J98"/>
  <c r="J15"/>
  <c r="J99"/>
  <c r="J16"/>
  <c r="J100"/>
  <c r="J17"/>
  <c r="J101"/>
  <c r="J18"/>
  <c r="J102"/>
  <c r="J19"/>
  <c r="J103"/>
  <c r="J20"/>
  <c r="J79"/>
  <c r="J104"/>
  <c r="J21"/>
  <c r="J105"/>
  <c r="J22"/>
  <c r="J106"/>
  <c r="J23"/>
  <c r="J107"/>
  <c r="J24"/>
  <c r="J108"/>
  <c r="J25"/>
  <c r="J109"/>
  <c r="J26"/>
  <c r="J110"/>
  <c r="J27"/>
  <c r="J111"/>
  <c r="J28"/>
  <c r="J112"/>
  <c r="J29"/>
  <c r="J113"/>
  <c r="J30"/>
  <c r="J114"/>
  <c r="J31"/>
  <c r="J115"/>
  <c r="J32"/>
  <c r="J116"/>
  <c r="J33"/>
  <c r="J117"/>
  <c r="J34"/>
  <c r="J80"/>
  <c r="J118"/>
  <c r="J35"/>
  <c r="J119"/>
  <c r="J36"/>
  <c r="J120"/>
  <c r="J37"/>
  <c r="J121"/>
  <c r="J38"/>
  <c r="J122"/>
  <c r="J39"/>
  <c r="J123"/>
  <c r="J40"/>
  <c r="J81"/>
  <c r="J124"/>
  <c r="J41"/>
  <c r="J82"/>
  <c r="J125"/>
  <c r="J42"/>
  <c r="J126"/>
  <c r="J43"/>
  <c r="J127"/>
  <c r="J44"/>
  <c r="J128"/>
  <c r="J45"/>
  <c r="J129"/>
  <c r="J46"/>
  <c r="J130"/>
  <c r="J47"/>
  <c r="J131"/>
  <c r="J48"/>
  <c r="J132"/>
  <c r="J49"/>
  <c r="J133"/>
  <c r="J50"/>
  <c r="J83"/>
  <c r="J134"/>
  <c r="J51"/>
  <c r="J84"/>
  <c r="J135"/>
  <c r="J52"/>
  <c r="J85"/>
  <c r="J136"/>
  <c r="J53"/>
  <c r="J137"/>
  <c r="J54"/>
  <c r="J138"/>
  <c r="J55"/>
  <c r="J139"/>
  <c r="J56"/>
  <c r="J140"/>
  <c r="J57"/>
  <c r="J141"/>
  <c r="J58"/>
  <c r="J142"/>
  <c r="J59"/>
  <c r="J143"/>
  <c r="J60"/>
  <c r="J144"/>
  <c r="J61"/>
  <c r="J145"/>
  <c r="J62"/>
  <c r="J146"/>
  <c r="J63"/>
  <c r="J147"/>
  <c r="J64"/>
  <c r="J148"/>
  <c r="J65"/>
  <c r="J149"/>
  <c r="J66"/>
  <c r="J150"/>
  <c r="J67"/>
  <c r="J151"/>
  <c r="J68"/>
  <c r="J152"/>
  <c r="J69"/>
  <c r="J153"/>
  <c r="J70"/>
  <c r="J154"/>
  <c r="J71"/>
  <c r="J155"/>
  <c r="J72"/>
  <c r="J156"/>
  <c r="J73"/>
  <c r="J157"/>
  <c r="J74"/>
  <c r="I94"/>
  <c r="I77"/>
  <c r="I95"/>
  <c r="I12"/>
  <c r="I78"/>
  <c r="I96"/>
  <c r="I13"/>
  <c r="I97"/>
  <c r="I14"/>
  <c r="I98"/>
  <c r="I15"/>
  <c r="I99"/>
  <c r="I16"/>
  <c r="I100"/>
  <c r="I17"/>
  <c r="I101"/>
  <c r="I18"/>
  <c r="I102"/>
  <c r="I19"/>
  <c r="I103"/>
  <c r="I20"/>
  <c r="I79"/>
  <c r="I104"/>
  <c r="I21"/>
  <c r="I105"/>
  <c r="I22"/>
  <c r="I106"/>
  <c r="I23"/>
  <c r="I107"/>
  <c r="I24"/>
  <c r="I108"/>
  <c r="I25"/>
  <c r="I109"/>
  <c r="I26"/>
  <c r="I110"/>
  <c r="I27"/>
  <c r="I111"/>
  <c r="I28"/>
  <c r="I112"/>
  <c r="I29"/>
  <c r="I113"/>
  <c r="I30"/>
  <c r="I114"/>
  <c r="I31"/>
  <c r="I115"/>
  <c r="I32"/>
  <c r="I116"/>
  <c r="I33"/>
  <c r="I117"/>
  <c r="I34"/>
  <c r="I80"/>
  <c r="I118"/>
  <c r="I35"/>
  <c r="I119"/>
  <c r="I36"/>
  <c r="I120"/>
  <c r="I37"/>
  <c r="I121"/>
  <c r="I38"/>
  <c r="I122"/>
  <c r="I39"/>
  <c r="I123"/>
  <c r="I40"/>
  <c r="I81"/>
  <c r="I124"/>
  <c r="K124" s="1"/>
  <c r="I41"/>
  <c r="I82"/>
  <c r="I125"/>
  <c r="K125" s="1"/>
  <c r="I42"/>
  <c r="I126"/>
  <c r="K126" s="1"/>
  <c r="I43"/>
  <c r="I127"/>
  <c r="K127" s="1"/>
  <c r="I44"/>
  <c r="I128"/>
  <c r="K128" s="1"/>
  <c r="I45"/>
  <c r="I129"/>
  <c r="K129" s="1"/>
  <c r="I46"/>
  <c r="I130"/>
  <c r="K130" s="1"/>
  <c r="I47"/>
  <c r="I131"/>
  <c r="K131" s="1"/>
  <c r="I48"/>
  <c r="I132"/>
  <c r="K132" s="1"/>
  <c r="I49"/>
  <c r="I133"/>
  <c r="K133" s="1"/>
  <c r="I50"/>
  <c r="I83"/>
  <c r="I134"/>
  <c r="K134" s="1"/>
  <c r="I51"/>
  <c r="I84"/>
  <c r="I135"/>
  <c r="K135" s="1"/>
  <c r="I52"/>
  <c r="I85"/>
  <c r="I136"/>
  <c r="K136" s="1"/>
  <c r="I53"/>
  <c r="I137"/>
  <c r="K137" s="1"/>
  <c r="I54"/>
  <c r="I138"/>
  <c r="K138" s="1"/>
  <c r="I55"/>
  <c r="I139"/>
  <c r="K139" s="1"/>
  <c r="I56"/>
  <c r="I140"/>
  <c r="K140" s="1"/>
  <c r="I57"/>
  <c r="I141"/>
  <c r="K141" s="1"/>
  <c r="I58"/>
  <c r="I142"/>
  <c r="K142" s="1"/>
  <c r="I59"/>
  <c r="I143"/>
  <c r="K143" s="1"/>
  <c r="I60"/>
  <c r="I144"/>
  <c r="K144" s="1"/>
  <c r="I61"/>
  <c r="I145"/>
  <c r="K145" s="1"/>
  <c r="I62"/>
  <c r="I146"/>
  <c r="K146" s="1"/>
  <c r="I63"/>
  <c r="I147"/>
  <c r="K147" s="1"/>
  <c r="I64"/>
  <c r="I148"/>
  <c r="K148" s="1"/>
  <c r="I65"/>
  <c r="I149"/>
  <c r="K149" s="1"/>
  <c r="I66"/>
  <c r="I150"/>
  <c r="K150" s="1"/>
  <c r="I67"/>
  <c r="I151"/>
  <c r="K151" s="1"/>
  <c r="I68"/>
  <c r="I152"/>
  <c r="K152" s="1"/>
  <c r="I69"/>
  <c r="I153"/>
  <c r="K153" s="1"/>
  <c r="I70"/>
  <c r="I154"/>
  <c r="K154" s="1"/>
  <c r="I71"/>
  <c r="I155"/>
  <c r="K155" s="1"/>
  <c r="I72"/>
  <c r="I156"/>
  <c r="K156" s="1"/>
  <c r="I73"/>
  <c r="I157"/>
  <c r="K157" s="1"/>
  <c r="I74"/>
  <c r="H94"/>
  <c r="H77"/>
  <c r="H95"/>
  <c r="H12"/>
  <c r="H78"/>
  <c r="H96"/>
  <c r="H13"/>
  <c r="H97"/>
  <c r="H14"/>
  <c r="H98"/>
  <c r="H15"/>
  <c r="H99"/>
  <c r="H16"/>
  <c r="H100"/>
  <c r="H17"/>
  <c r="H101"/>
  <c r="H18"/>
  <c r="H102"/>
  <c r="H19"/>
  <c r="H103"/>
  <c r="H20"/>
  <c r="H79"/>
  <c r="H104"/>
  <c r="H21"/>
  <c r="H105"/>
  <c r="H22"/>
  <c r="H106"/>
  <c r="H23"/>
  <c r="H107"/>
  <c r="H24"/>
  <c r="H108"/>
  <c r="H25"/>
  <c r="H109"/>
  <c r="H26"/>
  <c r="H110"/>
  <c r="H27"/>
  <c r="H111"/>
  <c r="H28"/>
  <c r="H112"/>
  <c r="H29"/>
  <c r="H113"/>
  <c r="H30"/>
  <c r="H114"/>
  <c r="H31"/>
  <c r="H115"/>
  <c r="H32"/>
  <c r="H116"/>
  <c r="H33"/>
  <c r="H117"/>
  <c r="H34"/>
  <c r="H80"/>
  <c r="H118"/>
  <c r="H35"/>
  <c r="H119"/>
  <c r="H36"/>
  <c r="H120"/>
  <c r="H37"/>
  <c r="H121"/>
  <c r="H38"/>
  <c r="H122"/>
  <c r="H39"/>
  <c r="H123"/>
  <c r="H40"/>
  <c r="H81"/>
  <c r="H124"/>
  <c r="H41"/>
  <c r="H82"/>
  <c r="H125"/>
  <c r="H42"/>
  <c r="H126"/>
  <c r="H43"/>
  <c r="H127"/>
  <c r="H44"/>
  <c r="H128"/>
  <c r="H45"/>
  <c r="H129"/>
  <c r="H46"/>
  <c r="H130"/>
  <c r="H47"/>
  <c r="H131"/>
  <c r="H48"/>
  <c r="H132"/>
  <c r="H49"/>
  <c r="H133"/>
  <c r="H50"/>
  <c r="H83"/>
  <c r="H134"/>
  <c r="H51"/>
  <c r="H84"/>
  <c r="H135"/>
  <c r="H52"/>
  <c r="H85"/>
  <c r="H136"/>
  <c r="H53"/>
  <c r="H137"/>
  <c r="H54"/>
  <c r="H138"/>
  <c r="H55"/>
  <c r="H139"/>
  <c r="H56"/>
  <c r="H140"/>
  <c r="H57"/>
  <c r="H141"/>
  <c r="H58"/>
  <c r="H142"/>
  <c r="H59"/>
  <c r="H143"/>
  <c r="H60"/>
  <c r="H144"/>
  <c r="H61"/>
  <c r="H145"/>
  <c r="H62"/>
  <c r="H146"/>
  <c r="H63"/>
  <c r="H147"/>
  <c r="H64"/>
  <c r="H148"/>
  <c r="H65"/>
  <c r="H149"/>
  <c r="H66"/>
  <c r="H150"/>
  <c r="H67"/>
  <c r="H151"/>
  <c r="H68"/>
  <c r="H152"/>
  <c r="H69"/>
  <c r="H153"/>
  <c r="H70"/>
  <c r="H154"/>
  <c r="H71"/>
  <c r="H155"/>
  <c r="H72"/>
  <c r="H156"/>
  <c r="H73"/>
  <c r="H157"/>
  <c r="H74"/>
  <c r="G94"/>
  <c r="G77"/>
  <c r="G95"/>
  <c r="G12"/>
  <c r="G78"/>
  <c r="G96"/>
  <c r="G13"/>
  <c r="G97"/>
  <c r="G14"/>
  <c r="G98"/>
  <c r="G15"/>
  <c r="G99"/>
  <c r="G16"/>
  <c r="G100"/>
  <c r="G17"/>
  <c r="G101"/>
  <c r="G18"/>
  <c r="G102"/>
  <c r="G19"/>
  <c r="G103"/>
  <c r="G20"/>
  <c r="G79"/>
  <c r="G104"/>
  <c r="G21"/>
  <c r="G105"/>
  <c r="G22"/>
  <c r="G106"/>
  <c r="G23"/>
  <c r="G107"/>
  <c r="G24"/>
  <c r="G108"/>
  <c r="G25"/>
  <c r="G109"/>
  <c r="G26"/>
  <c r="G110"/>
  <c r="G27"/>
  <c r="G111"/>
  <c r="G28"/>
  <c r="G112"/>
  <c r="G29"/>
  <c r="G113"/>
  <c r="G30"/>
  <c r="G114"/>
  <c r="G31"/>
  <c r="G115"/>
  <c r="G32"/>
  <c r="G116"/>
  <c r="G33"/>
  <c r="G117"/>
  <c r="G34"/>
  <c r="G80"/>
  <c r="G118"/>
  <c r="G35"/>
  <c r="G119"/>
  <c r="G36"/>
  <c r="G120"/>
  <c r="G37"/>
  <c r="G121"/>
  <c r="G38"/>
  <c r="G122"/>
  <c r="G39"/>
  <c r="G123"/>
  <c r="G40"/>
  <c r="G81"/>
  <c r="G124"/>
  <c r="G41"/>
  <c r="G82"/>
  <c r="G125"/>
  <c r="G42"/>
  <c r="G126"/>
  <c r="G43"/>
  <c r="G127"/>
  <c r="G44"/>
  <c r="G128"/>
  <c r="G45"/>
  <c r="G129"/>
  <c r="G46"/>
  <c r="G130"/>
  <c r="G47"/>
  <c r="G131"/>
  <c r="G48"/>
  <c r="G132"/>
  <c r="G49"/>
  <c r="G133"/>
  <c r="G50"/>
  <c r="G83"/>
  <c r="G134"/>
  <c r="G51"/>
  <c r="G84"/>
  <c r="G135"/>
  <c r="G52"/>
  <c r="G85"/>
  <c r="G136"/>
  <c r="G53"/>
  <c r="G137"/>
  <c r="G54"/>
  <c r="G138"/>
  <c r="G55"/>
  <c r="G139"/>
  <c r="G56"/>
  <c r="G140"/>
  <c r="G57"/>
  <c r="G141"/>
  <c r="G58"/>
  <c r="G142"/>
  <c r="G59"/>
  <c r="G143"/>
  <c r="G60"/>
  <c r="G144"/>
  <c r="G61"/>
  <c r="G145"/>
  <c r="G62"/>
  <c r="G146"/>
  <c r="G63"/>
  <c r="G147"/>
  <c r="G64"/>
  <c r="G148"/>
  <c r="G65"/>
  <c r="G149"/>
  <c r="G66"/>
  <c r="G150"/>
  <c r="G67"/>
  <c r="G151"/>
  <c r="G68"/>
  <c r="G152"/>
  <c r="G69"/>
  <c r="G153"/>
  <c r="G70"/>
  <c r="G154"/>
  <c r="G71"/>
  <c r="G155"/>
  <c r="G72"/>
  <c r="G156"/>
  <c r="G73"/>
  <c r="G157"/>
  <c r="G74"/>
  <c r="N4"/>
  <c r="N87"/>
  <c r="N5"/>
  <c r="N88"/>
  <c r="N6"/>
  <c r="N89"/>
  <c r="N7"/>
  <c r="N90"/>
  <c r="N8"/>
  <c r="N91"/>
  <c r="N9"/>
  <c r="N92"/>
  <c r="N10"/>
  <c r="N93"/>
  <c r="N11"/>
  <c r="N76"/>
  <c r="L4"/>
  <c r="L87"/>
  <c r="L5"/>
  <c r="L88"/>
  <c r="L6"/>
  <c r="L89"/>
  <c r="L7"/>
  <c r="L90"/>
  <c r="L8"/>
  <c r="L91"/>
  <c r="L9"/>
  <c r="L92"/>
  <c r="L10"/>
  <c r="L93"/>
  <c r="L11"/>
  <c r="L76"/>
  <c r="J4"/>
  <c r="J87"/>
  <c r="J5"/>
  <c r="J88"/>
  <c r="J6"/>
  <c r="J89"/>
  <c r="J7"/>
  <c r="J90"/>
  <c r="J8"/>
  <c r="J91"/>
  <c r="J9"/>
  <c r="J92"/>
  <c r="J10"/>
  <c r="J93"/>
  <c r="J11"/>
  <c r="J76"/>
  <c r="I4"/>
  <c r="I87"/>
  <c r="I5"/>
  <c r="I88"/>
  <c r="I6"/>
  <c r="I89"/>
  <c r="I7"/>
  <c r="I90"/>
  <c r="I8"/>
  <c r="I91"/>
  <c r="I9"/>
  <c r="I92"/>
  <c r="I10"/>
  <c r="I93"/>
  <c r="I11"/>
  <c r="I76"/>
  <c r="H4"/>
  <c r="H87"/>
  <c r="H5"/>
  <c r="H88"/>
  <c r="H6"/>
  <c r="H89"/>
  <c r="H7"/>
  <c r="H90"/>
  <c r="H8"/>
  <c r="H91"/>
  <c r="H9"/>
  <c r="H92"/>
  <c r="H10"/>
  <c r="H93"/>
  <c r="H11"/>
  <c r="H76"/>
  <c r="N3"/>
  <c r="L3"/>
  <c r="J3"/>
  <c r="I3"/>
  <c r="K3" s="1"/>
  <c r="H3"/>
  <c r="G4"/>
  <c r="G87"/>
  <c r="G5"/>
  <c r="G88"/>
  <c r="G6"/>
  <c r="G89"/>
  <c r="G7"/>
  <c r="G90"/>
  <c r="G8"/>
  <c r="G91"/>
  <c r="G9"/>
  <c r="G92"/>
  <c r="G10"/>
  <c r="G93"/>
  <c r="G11"/>
  <c r="G76"/>
  <c r="G3"/>
  <c r="B75"/>
  <c r="B86"/>
  <c r="N86"/>
  <c r="L86"/>
  <c r="H75"/>
  <c r="L75"/>
  <c r="K92" l="1"/>
  <c r="K88"/>
  <c r="K122"/>
  <c r="K120"/>
  <c r="K118"/>
  <c r="K103"/>
  <c r="K101"/>
  <c r="K99"/>
  <c r="K97"/>
  <c r="K117"/>
  <c r="K115"/>
  <c r="K113"/>
  <c r="K111"/>
  <c r="K109"/>
  <c r="K107"/>
  <c r="K105"/>
  <c r="K94"/>
  <c r="K93"/>
  <c r="K91"/>
  <c r="K89"/>
  <c r="K87"/>
  <c r="K123"/>
  <c r="K121"/>
  <c r="K119"/>
  <c r="K102"/>
  <c r="K100"/>
  <c r="K98"/>
  <c r="K96"/>
  <c r="K90"/>
  <c r="K116"/>
  <c r="K114"/>
  <c r="K112"/>
  <c r="K110"/>
  <c r="K108"/>
  <c r="K106"/>
  <c r="K104"/>
  <c r="K95"/>
  <c r="K74"/>
  <c r="K72"/>
  <c r="K70"/>
  <c r="K68"/>
  <c r="K66"/>
  <c r="K64"/>
  <c r="K62"/>
  <c r="K60"/>
  <c r="K58"/>
  <c r="K56"/>
  <c r="K54"/>
  <c r="K85"/>
  <c r="K51"/>
  <c r="K81"/>
  <c r="K84"/>
  <c r="K50"/>
  <c r="K48"/>
  <c r="K46"/>
  <c r="K44"/>
  <c r="K42"/>
  <c r="K73"/>
  <c r="K71"/>
  <c r="K69"/>
  <c r="K67"/>
  <c r="K65"/>
  <c r="K63"/>
  <c r="K61"/>
  <c r="K59"/>
  <c r="K57"/>
  <c r="K55"/>
  <c r="K53"/>
  <c r="K83"/>
  <c r="K41"/>
  <c r="K52"/>
  <c r="K49"/>
  <c r="K47"/>
  <c r="K45"/>
  <c r="K43"/>
  <c r="K82"/>
  <c r="K10"/>
  <c r="K8"/>
  <c r="K6"/>
  <c r="K4"/>
  <c r="K39"/>
  <c r="K37"/>
  <c r="K35"/>
  <c r="K20"/>
  <c r="K18"/>
  <c r="K16"/>
  <c r="K14"/>
  <c r="K78"/>
  <c r="K34"/>
  <c r="K32"/>
  <c r="K30"/>
  <c r="K28"/>
  <c r="K26"/>
  <c r="K24"/>
  <c r="K22"/>
  <c r="K79"/>
  <c r="K77"/>
  <c r="K11"/>
  <c r="K9"/>
  <c r="K40"/>
  <c r="K38"/>
  <c r="K36"/>
  <c r="K80"/>
  <c r="K19"/>
  <c r="K17"/>
  <c r="K15"/>
  <c r="K13"/>
  <c r="K33"/>
  <c r="K31"/>
  <c r="K29"/>
  <c r="K27"/>
  <c r="K25"/>
  <c r="K23"/>
  <c r="K21"/>
  <c r="K12"/>
  <c r="K7"/>
  <c r="K5"/>
  <c r="K76"/>
</calcChain>
</file>

<file path=xl/sharedStrings.xml><?xml version="1.0" encoding="utf-8"?>
<sst xmlns="http://schemas.openxmlformats.org/spreadsheetml/2006/main" count="13" uniqueCount="13">
  <si>
    <t>16 thang 3/2013</t>
  </si>
  <si>
    <t>so mode</t>
  </si>
  <si>
    <t>t</t>
  </si>
  <si>
    <t>f</t>
  </si>
  <si>
    <t>tc</t>
  </si>
  <si>
    <t>fnc</t>
  </si>
  <si>
    <t>dT</t>
  </si>
  <si>
    <t>h (km)</t>
  </si>
  <si>
    <t>v (km/s)</t>
  </si>
  <si>
    <t>c (km/s)</t>
  </si>
  <si>
    <t>d (km)</t>
  </si>
  <si>
    <t>Ne(e/cm3)</t>
  </si>
  <si>
    <t>fc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</si>
</sst>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00"/>
    <numFmt numFmtId="166" formatCode="0.0"/>
  </numFmts>
  <fonts count="4">
    <font>
      <sz val="11"/>
      <color theme="1"/>
      <name val="Calibri"/>
      <family val="2"/>
      <scheme val="minor"/>
    </font>
    <font>
      <sz val="15"/>
      <color rgb="FF000000"/>
      <name val="Calibri"/>
      <family val="2"/>
      <charset val="1"/>
    </font>
    <font>
      <sz val="15"/>
      <color rgb="FF000000"/>
      <name val="Arial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0" fillId="2" borderId="0" xfId="0" applyFill="1"/>
    <xf numFmtId="20" fontId="3" fillId="2" borderId="0" xfId="0" applyNumberFormat="1" applyFont="1" applyFill="1"/>
    <xf numFmtId="165" fontId="0" fillId="0" borderId="0" xfId="0" applyNumberFormat="1"/>
    <xf numFmtId="166" fontId="0" fillId="0" borderId="0" xfId="0" applyNumberFormat="1"/>
    <xf numFmtId="2" fontId="0" fillId="2" borderId="0" xfId="0" applyNumberFormat="1" applyFill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165" fontId="0" fillId="0" borderId="0" xfId="0" applyNumberFormat="1" applyFill="1"/>
    <xf numFmtId="1" fontId="0" fillId="0" borderId="0" xfId="0" applyNumberFormat="1" applyFill="1"/>
    <xf numFmtId="166" fontId="0" fillId="0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7"/>
  <sheetViews>
    <sheetView tabSelected="1" zoomScale="78" zoomScaleNormal="78" workbookViewId="0">
      <selection activeCell="O86" sqref="O86"/>
    </sheetView>
  </sheetViews>
  <sheetFormatPr defaultRowHeight="15"/>
  <cols>
    <col min="1" max="1" width="26.7109375" customWidth="1"/>
    <col min="2" max="2" width="14.7109375" customWidth="1"/>
    <col min="3" max="3" width="18" customWidth="1"/>
    <col min="4" max="4" width="16" customWidth="1"/>
    <col min="5" max="5" width="13.5703125" customWidth="1"/>
    <col min="6" max="6" width="18.140625" customWidth="1"/>
    <col min="7" max="7" width="14.5703125" customWidth="1"/>
    <col min="8" max="8" width="18.42578125" style="10" customWidth="1"/>
    <col min="9" max="9" width="18.85546875" customWidth="1"/>
    <col min="10" max="10" width="18.28515625" customWidth="1"/>
    <col min="11" max="11" width="15.7109375" customWidth="1"/>
    <col min="12" max="12" width="17" customWidth="1"/>
    <col min="14" max="14" width="13.140625" customWidth="1"/>
  </cols>
  <sheetData>
    <row r="1" spans="1:14" s="4" customFormat="1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12</v>
      </c>
    </row>
    <row r="2" spans="1:14" s="5" customFormat="1" ht="18.75">
      <c r="A2" s="6">
        <v>0.43055555555555558</v>
      </c>
      <c r="H2" s="9"/>
    </row>
    <row r="3" spans="1:14">
      <c r="B3">
        <v>1</v>
      </c>
      <c r="C3" s="7">
        <v>0.31040000000000001</v>
      </c>
      <c r="D3">
        <v>2946.82</v>
      </c>
      <c r="E3" s="7">
        <v>0.32640000000000002</v>
      </c>
      <c r="F3">
        <v>1982.72</v>
      </c>
      <c r="G3">
        <f t="shared" ref="G3:G34" si="0">IF(B3="","",E3-C3)</f>
        <v>1.6000000000000014E-2</v>
      </c>
      <c r="H3" s="10">
        <f t="shared" ref="H3:H34" si="1">IF(B3="","",300000/(2*F3)*B3)</f>
        <v>75.653647514525503</v>
      </c>
      <c r="I3" s="11">
        <f t="shared" ref="I3:I34" si="2">IF(B3="","",300000*SQRT(1-(F3/D3)^2))</f>
        <v>221938.11081210655</v>
      </c>
      <c r="J3">
        <f t="shared" ref="J3:J34" si="3">IF(B3="","",300000)</f>
        <v>300000</v>
      </c>
      <c r="K3" s="8">
        <f t="shared" ref="K3:K34" si="4">IF(B3="","",I3*J3*G3/(J3-I3))</f>
        <v>13646.901746560974</v>
      </c>
      <c r="L3" s="10">
        <f t="shared" ref="L3:L34" si="5">IF(B3="","",0.016133*F3)</f>
        <v>31.987221760000004</v>
      </c>
      <c r="N3">
        <f t="shared" ref="N3:N34" si="6">IF(B3="","",F3/B3)</f>
        <v>1982.72</v>
      </c>
    </row>
    <row r="4" spans="1:14">
      <c r="B4">
        <v>1</v>
      </c>
      <c r="C4" s="7">
        <v>0.3856</v>
      </c>
      <c r="D4">
        <v>3099.05</v>
      </c>
      <c r="E4" s="7">
        <v>0.39839999999999998</v>
      </c>
      <c r="F4">
        <v>2134.9499999999998</v>
      </c>
      <c r="G4">
        <f t="shared" si="0"/>
        <v>1.2799999999999978E-2</v>
      </c>
      <c r="H4" s="10">
        <f t="shared" si="1"/>
        <v>70.259256657064569</v>
      </c>
      <c r="I4" s="11">
        <f t="shared" si="2"/>
        <v>217455.5879058266</v>
      </c>
      <c r="J4">
        <f t="shared" si="3"/>
        <v>300000</v>
      </c>
      <c r="K4" s="8">
        <f t="shared" si="4"/>
        <v>10116.123385865332</v>
      </c>
      <c r="L4" s="10">
        <f t="shared" si="5"/>
        <v>34.443148350000001</v>
      </c>
      <c r="N4">
        <f t="shared" si="6"/>
        <v>2134.9499999999998</v>
      </c>
    </row>
    <row r="5" spans="1:14">
      <c r="B5">
        <v>1</v>
      </c>
      <c r="C5" s="7">
        <v>4.2496</v>
      </c>
      <c r="D5">
        <v>3657.22</v>
      </c>
      <c r="E5" s="7">
        <v>4.2847999999999997</v>
      </c>
      <c r="F5">
        <v>1830.49</v>
      </c>
      <c r="G5">
        <f t="shared" si="0"/>
        <v>3.5199999999999676E-2</v>
      </c>
      <c r="H5" s="10">
        <f t="shared" si="1"/>
        <v>81.945271484684426</v>
      </c>
      <c r="I5" s="11">
        <f t="shared" si="2"/>
        <v>259718.52372997082</v>
      </c>
      <c r="J5">
        <f t="shared" si="3"/>
        <v>300000</v>
      </c>
      <c r="K5" s="8">
        <f t="shared" si="4"/>
        <v>68086.571410717574</v>
      </c>
      <c r="L5" s="10">
        <f t="shared" si="5"/>
        <v>29.531295170000003</v>
      </c>
      <c r="N5">
        <f t="shared" si="6"/>
        <v>1830.49</v>
      </c>
    </row>
    <row r="6" spans="1:14">
      <c r="B6">
        <v>1</v>
      </c>
      <c r="C6" s="7">
        <v>4.32</v>
      </c>
      <c r="D6">
        <v>3707.96</v>
      </c>
      <c r="E6" s="7">
        <v>4.3263999999999996</v>
      </c>
      <c r="F6">
        <v>2084.21</v>
      </c>
      <c r="G6">
        <f t="shared" si="0"/>
        <v>6.3999999999992951E-3</v>
      </c>
      <c r="H6" s="10">
        <f t="shared" si="1"/>
        <v>71.969715143867461</v>
      </c>
      <c r="I6" s="11">
        <f t="shared" si="2"/>
        <v>248122.67019110042</v>
      </c>
      <c r="J6">
        <f t="shared" si="3"/>
        <v>300000</v>
      </c>
      <c r="K6" s="8">
        <f t="shared" si="4"/>
        <v>9183.115794929261</v>
      </c>
      <c r="L6" s="10">
        <f t="shared" si="5"/>
        <v>33.624559930000004</v>
      </c>
      <c r="N6">
        <f t="shared" si="6"/>
        <v>2084.21</v>
      </c>
    </row>
    <row r="7" spans="1:14">
      <c r="B7">
        <v>1</v>
      </c>
      <c r="C7" s="7">
        <v>4.3472</v>
      </c>
      <c r="D7">
        <v>3504.99</v>
      </c>
      <c r="E7" s="7">
        <v>4.3616000000000001</v>
      </c>
      <c r="F7">
        <v>1881.24</v>
      </c>
      <c r="G7">
        <f t="shared" si="0"/>
        <v>1.440000000000019E-2</v>
      </c>
      <c r="H7" s="10">
        <f t="shared" si="1"/>
        <v>79.734643107737455</v>
      </c>
      <c r="I7" s="11">
        <f t="shared" si="2"/>
        <v>253125.85107667075</v>
      </c>
      <c r="J7">
        <f t="shared" si="3"/>
        <v>300000</v>
      </c>
      <c r="K7" s="8">
        <f t="shared" si="4"/>
        <v>23328.50199456092</v>
      </c>
      <c r="L7" s="10">
        <f t="shared" si="5"/>
        <v>30.350044920000002</v>
      </c>
      <c r="N7">
        <f t="shared" si="6"/>
        <v>1881.24</v>
      </c>
    </row>
    <row r="8" spans="1:14">
      <c r="B8">
        <v>1</v>
      </c>
      <c r="C8" s="7">
        <v>4.4063999999999997</v>
      </c>
      <c r="D8">
        <v>3302.02</v>
      </c>
      <c r="E8" s="7">
        <v>4.4207999999999998</v>
      </c>
      <c r="F8">
        <v>1982.72</v>
      </c>
      <c r="G8">
        <f t="shared" si="0"/>
        <v>1.440000000000019E-2</v>
      </c>
      <c r="H8" s="10">
        <f t="shared" si="1"/>
        <v>75.653647514525503</v>
      </c>
      <c r="I8" s="11">
        <f t="shared" si="2"/>
        <v>239897.18358740181</v>
      </c>
      <c r="J8">
        <f t="shared" si="3"/>
        <v>300000</v>
      </c>
      <c r="K8" s="8">
        <f t="shared" si="4"/>
        <v>17243.049410249576</v>
      </c>
      <c r="L8" s="10">
        <f t="shared" si="5"/>
        <v>31.987221760000004</v>
      </c>
      <c r="N8">
        <f t="shared" si="6"/>
        <v>1982.72</v>
      </c>
    </row>
    <row r="9" spans="1:14">
      <c r="B9">
        <v>1</v>
      </c>
      <c r="C9" s="7">
        <v>5.9088000000000003</v>
      </c>
      <c r="D9">
        <v>3048.31</v>
      </c>
      <c r="E9" s="7">
        <v>5.9328000000000003</v>
      </c>
      <c r="F9">
        <v>1830.49</v>
      </c>
      <c r="G9">
        <f t="shared" si="0"/>
        <v>2.4000000000000021E-2</v>
      </c>
      <c r="H9" s="10">
        <f t="shared" si="1"/>
        <v>81.945271484684426</v>
      </c>
      <c r="I9" s="11">
        <f t="shared" si="2"/>
        <v>239888.91631763623</v>
      </c>
      <c r="J9">
        <f t="shared" si="3"/>
        <v>300000</v>
      </c>
      <c r="K9" s="8">
        <f t="shared" si="4"/>
        <v>28733.472958394403</v>
      </c>
      <c r="L9" s="10">
        <f t="shared" si="5"/>
        <v>29.531295170000003</v>
      </c>
      <c r="N9">
        <f t="shared" si="6"/>
        <v>1830.49</v>
      </c>
    </row>
    <row r="10" spans="1:14">
      <c r="B10">
        <v>1</v>
      </c>
      <c r="C10" s="7">
        <v>13.2256</v>
      </c>
      <c r="D10">
        <v>2845.34</v>
      </c>
      <c r="E10" s="7">
        <v>13.281599999999999</v>
      </c>
      <c r="F10">
        <v>1729.01</v>
      </c>
      <c r="G10">
        <f t="shared" si="0"/>
        <v>5.5999999999999162E-2</v>
      </c>
      <c r="H10" s="10">
        <f t="shared" si="1"/>
        <v>86.754848150097459</v>
      </c>
      <c r="I10" s="11">
        <f t="shared" si="2"/>
        <v>238258.32208149621</v>
      </c>
      <c r="J10">
        <f t="shared" si="3"/>
        <v>300000</v>
      </c>
      <c r="K10" s="8">
        <f t="shared" si="4"/>
        <v>64830.434576988846</v>
      </c>
      <c r="L10" s="10">
        <f t="shared" si="5"/>
        <v>27.894118330000001</v>
      </c>
      <c r="N10">
        <f t="shared" si="6"/>
        <v>1729.01</v>
      </c>
    </row>
    <row r="11" spans="1:14">
      <c r="B11">
        <v>1</v>
      </c>
      <c r="C11" s="7">
        <v>16.889600000000002</v>
      </c>
      <c r="D11">
        <v>3099.05</v>
      </c>
      <c r="E11" s="7">
        <v>16.9072</v>
      </c>
      <c r="F11">
        <v>1931.98</v>
      </c>
      <c r="G11">
        <f t="shared" si="0"/>
        <v>1.7599999999998062E-2</v>
      </c>
      <c r="H11" s="10">
        <f t="shared" si="1"/>
        <v>77.640555285251395</v>
      </c>
      <c r="I11" s="11">
        <f t="shared" si="2"/>
        <v>234568.43903179024</v>
      </c>
      <c r="J11">
        <f t="shared" si="3"/>
        <v>300000</v>
      </c>
      <c r="K11" s="8">
        <f t="shared" si="4"/>
        <v>18928.500860455671</v>
      </c>
      <c r="L11" s="10">
        <f t="shared" si="5"/>
        <v>31.168633340000003</v>
      </c>
      <c r="N11">
        <f t="shared" si="6"/>
        <v>1931.98</v>
      </c>
    </row>
    <row r="12" spans="1:14">
      <c r="B12">
        <v>1</v>
      </c>
      <c r="C12" s="7">
        <v>25.273599999999998</v>
      </c>
      <c r="D12">
        <v>3860.19</v>
      </c>
      <c r="E12" s="7">
        <v>25.289000000000001</v>
      </c>
      <c r="F12">
        <v>2033.46</v>
      </c>
      <c r="G12">
        <f t="shared" si="0"/>
        <v>1.5400000000003189E-2</v>
      </c>
      <c r="H12" s="10">
        <f t="shared" si="1"/>
        <v>73.765896550706671</v>
      </c>
      <c r="I12" s="11">
        <f t="shared" si="2"/>
        <v>255001.02411037829</v>
      </c>
      <c r="J12">
        <f t="shared" si="3"/>
        <v>300000</v>
      </c>
      <c r="K12" s="8">
        <f t="shared" si="4"/>
        <v>26180.700962616851</v>
      </c>
      <c r="L12" s="10">
        <f t="shared" si="5"/>
        <v>32.805810180000002</v>
      </c>
      <c r="N12">
        <f t="shared" si="6"/>
        <v>2033.46</v>
      </c>
    </row>
    <row r="13" spans="1:14">
      <c r="B13">
        <v>1</v>
      </c>
      <c r="C13" s="7">
        <v>25.353899999999999</v>
      </c>
      <c r="D13">
        <v>2997.57</v>
      </c>
      <c r="E13" s="7">
        <v>25.364899999999999</v>
      </c>
      <c r="F13">
        <v>1982.72</v>
      </c>
      <c r="G13">
        <f t="shared" si="0"/>
        <v>1.0999999999999233E-2</v>
      </c>
      <c r="H13" s="10">
        <f t="shared" si="1"/>
        <v>75.653647514525503</v>
      </c>
      <c r="I13" s="11">
        <f t="shared" si="2"/>
        <v>224998.78102262082</v>
      </c>
      <c r="J13">
        <f t="shared" si="3"/>
        <v>300000</v>
      </c>
      <c r="K13" s="8">
        <f t="shared" si="4"/>
        <v>9899.7854634674441</v>
      </c>
      <c r="L13" s="10">
        <f t="shared" si="5"/>
        <v>31.987221760000004</v>
      </c>
      <c r="N13">
        <f t="shared" si="6"/>
        <v>1982.72</v>
      </c>
    </row>
    <row r="14" spans="1:14">
      <c r="B14">
        <v>1</v>
      </c>
      <c r="C14" s="7">
        <v>25.491399999999999</v>
      </c>
      <c r="D14">
        <v>3251.28</v>
      </c>
      <c r="E14" s="7">
        <v>25.5002</v>
      </c>
      <c r="F14">
        <v>2033.46</v>
      </c>
      <c r="G14">
        <f t="shared" si="0"/>
        <v>8.8000000000008072E-3</v>
      </c>
      <c r="H14" s="10">
        <f t="shared" si="1"/>
        <v>73.765896550706671</v>
      </c>
      <c r="I14" s="11">
        <f t="shared" si="2"/>
        <v>234083.20015788908</v>
      </c>
      <c r="J14">
        <f t="shared" si="3"/>
        <v>300000</v>
      </c>
      <c r="K14" s="8">
        <f t="shared" si="4"/>
        <v>9375.1463951089427</v>
      </c>
      <c r="L14" s="10">
        <f t="shared" si="5"/>
        <v>32.805810180000002</v>
      </c>
      <c r="N14">
        <f t="shared" si="6"/>
        <v>2033.46</v>
      </c>
    </row>
    <row r="15" spans="1:14">
      <c r="B15">
        <v>1</v>
      </c>
      <c r="C15" s="7">
        <v>25.7851</v>
      </c>
      <c r="D15">
        <v>3454.25</v>
      </c>
      <c r="E15" s="7">
        <v>25.807099999999998</v>
      </c>
      <c r="F15">
        <v>1881.24</v>
      </c>
      <c r="G15">
        <f t="shared" si="0"/>
        <v>2.1999999999998465E-2</v>
      </c>
      <c r="H15" s="10">
        <f t="shared" si="1"/>
        <v>79.734643107737455</v>
      </c>
      <c r="I15" s="11">
        <f t="shared" si="2"/>
        <v>251605.64771848518</v>
      </c>
      <c r="J15">
        <f t="shared" si="3"/>
        <v>300000</v>
      </c>
      <c r="K15" s="8">
        <f t="shared" si="4"/>
        <v>34313.865082479555</v>
      </c>
      <c r="L15" s="10">
        <f t="shared" si="5"/>
        <v>30.350044920000002</v>
      </c>
      <c r="N15">
        <f t="shared" si="6"/>
        <v>1881.24</v>
      </c>
    </row>
    <row r="16" spans="1:14">
      <c r="B16">
        <v>1</v>
      </c>
      <c r="C16" s="7">
        <v>28.844000000000001</v>
      </c>
      <c r="D16">
        <v>2946.82</v>
      </c>
      <c r="E16" s="7">
        <v>28.863199999999999</v>
      </c>
      <c r="F16">
        <v>1931.98</v>
      </c>
      <c r="G16">
        <f t="shared" si="0"/>
        <v>1.9199999999997885E-2</v>
      </c>
      <c r="H16" s="10">
        <f t="shared" si="1"/>
        <v>77.640555285251395</v>
      </c>
      <c r="I16" s="11">
        <f t="shared" si="2"/>
        <v>226528.54831875328</v>
      </c>
      <c r="J16">
        <f t="shared" si="3"/>
        <v>300000</v>
      </c>
      <c r="K16" s="8">
        <f t="shared" si="4"/>
        <v>17759.339287002564</v>
      </c>
      <c r="L16" s="10">
        <f t="shared" si="5"/>
        <v>31.168633340000003</v>
      </c>
      <c r="N16">
        <f t="shared" si="6"/>
        <v>1931.98</v>
      </c>
    </row>
    <row r="17" spans="2:14">
      <c r="B17">
        <v>1</v>
      </c>
      <c r="C17" s="7">
        <v>33.752000000000002</v>
      </c>
      <c r="D17">
        <v>3200.54</v>
      </c>
      <c r="E17" s="7">
        <v>33.7744</v>
      </c>
      <c r="F17">
        <v>1931.98</v>
      </c>
      <c r="G17">
        <f t="shared" si="0"/>
        <v>2.2399999999997533E-2</v>
      </c>
      <c r="H17" s="10">
        <f t="shared" si="1"/>
        <v>77.640555285251395</v>
      </c>
      <c r="I17" s="11">
        <f t="shared" si="2"/>
        <v>239176.67669258037</v>
      </c>
      <c r="J17">
        <f t="shared" si="3"/>
        <v>300000</v>
      </c>
      <c r="K17" s="8">
        <f t="shared" si="4"/>
        <v>26425.180012778059</v>
      </c>
      <c r="L17" s="10">
        <f t="shared" si="5"/>
        <v>31.168633340000003</v>
      </c>
      <c r="N17">
        <f t="shared" si="6"/>
        <v>1931.98</v>
      </c>
    </row>
    <row r="18" spans="2:14">
      <c r="B18">
        <v>1</v>
      </c>
      <c r="C18" s="7">
        <v>36.933599999999998</v>
      </c>
      <c r="D18">
        <v>3099.05</v>
      </c>
      <c r="E18" s="7">
        <v>36.948799999999999</v>
      </c>
      <c r="F18">
        <v>1830.49</v>
      </c>
      <c r="G18">
        <f t="shared" si="0"/>
        <v>1.5200000000000102E-2</v>
      </c>
      <c r="H18" s="10">
        <f t="shared" si="1"/>
        <v>81.945271484684426</v>
      </c>
      <c r="I18" s="11">
        <f t="shared" si="2"/>
        <v>242075.79991456147</v>
      </c>
      <c r="J18">
        <f t="shared" si="3"/>
        <v>300000</v>
      </c>
      <c r="K18" s="8">
        <f t="shared" si="4"/>
        <v>19057.07193163133</v>
      </c>
      <c r="L18" s="10">
        <f t="shared" si="5"/>
        <v>29.531295170000003</v>
      </c>
      <c r="N18">
        <f t="shared" si="6"/>
        <v>1830.49</v>
      </c>
    </row>
    <row r="19" spans="2:14">
      <c r="B19">
        <v>1</v>
      </c>
      <c r="C19" s="7">
        <v>37.74</v>
      </c>
      <c r="D19">
        <v>3707.96</v>
      </c>
      <c r="E19" s="7">
        <v>37.750399999999999</v>
      </c>
      <c r="F19">
        <v>2185.69</v>
      </c>
      <c r="G19">
        <f t="shared" si="0"/>
        <v>1.0399999999997078E-2</v>
      </c>
      <c r="H19" s="10">
        <f t="shared" si="1"/>
        <v>68.628213516097887</v>
      </c>
      <c r="I19" s="11">
        <f t="shared" si="2"/>
        <v>242339.51209542371</v>
      </c>
      <c r="J19">
        <f t="shared" si="3"/>
        <v>300000</v>
      </c>
      <c r="K19" s="8">
        <f t="shared" si="4"/>
        <v>13112.953171481935</v>
      </c>
      <c r="L19" s="10">
        <f t="shared" si="5"/>
        <v>35.261736770000006</v>
      </c>
      <c r="N19">
        <f t="shared" si="6"/>
        <v>2185.69</v>
      </c>
    </row>
    <row r="20" spans="2:14">
      <c r="B20">
        <v>1</v>
      </c>
      <c r="C20" s="7">
        <v>39.419199999999996</v>
      </c>
      <c r="D20">
        <v>2591.63</v>
      </c>
      <c r="E20" s="7">
        <v>39.445599999999999</v>
      </c>
      <c r="F20">
        <v>1779.75</v>
      </c>
      <c r="G20">
        <f t="shared" si="0"/>
        <v>2.6400000000002422E-2</v>
      </c>
      <c r="H20" s="10">
        <f t="shared" si="1"/>
        <v>84.281500210703754</v>
      </c>
      <c r="I20" s="11">
        <f t="shared" si="2"/>
        <v>218073.78332339201</v>
      </c>
      <c r="J20">
        <f t="shared" si="3"/>
        <v>300000</v>
      </c>
      <c r="K20" s="8">
        <f t="shared" si="4"/>
        <v>21081.70539278139</v>
      </c>
      <c r="L20" s="10">
        <f t="shared" si="5"/>
        <v>28.712706750000002</v>
      </c>
      <c r="N20">
        <f t="shared" si="6"/>
        <v>1779.75</v>
      </c>
    </row>
    <row r="21" spans="2:14">
      <c r="B21">
        <v>1</v>
      </c>
      <c r="C21" s="7">
        <v>39.611199999999997</v>
      </c>
      <c r="D21">
        <v>3504.99</v>
      </c>
      <c r="E21" s="7">
        <v>39.631999999999998</v>
      </c>
      <c r="F21">
        <v>1881.24</v>
      </c>
      <c r="G21">
        <f t="shared" si="0"/>
        <v>2.0800000000001262E-2</v>
      </c>
      <c r="H21" s="10">
        <f t="shared" si="1"/>
        <v>79.734643107737455</v>
      </c>
      <c r="I21" s="11">
        <f t="shared" si="2"/>
        <v>253125.85107667075</v>
      </c>
      <c r="J21">
        <f t="shared" si="3"/>
        <v>300000</v>
      </c>
      <c r="K21" s="8">
        <f t="shared" si="4"/>
        <v>33696.725103256256</v>
      </c>
      <c r="L21" s="10">
        <f t="shared" si="5"/>
        <v>30.350044920000002</v>
      </c>
      <c r="N21">
        <f t="shared" si="6"/>
        <v>1881.24</v>
      </c>
    </row>
    <row r="22" spans="2:14">
      <c r="B22">
        <v>1</v>
      </c>
      <c r="C22" s="7">
        <v>40.020800000000001</v>
      </c>
      <c r="D22">
        <v>3099.05</v>
      </c>
      <c r="E22" s="7">
        <v>40.032800000000002</v>
      </c>
      <c r="F22">
        <v>1931.98</v>
      </c>
      <c r="G22">
        <f t="shared" si="0"/>
        <v>1.2000000000000455E-2</v>
      </c>
      <c r="H22" s="10">
        <f t="shared" si="1"/>
        <v>77.640555285251395</v>
      </c>
      <c r="I22" s="11">
        <f t="shared" si="2"/>
        <v>234568.43903179024</v>
      </c>
      <c r="J22">
        <f t="shared" si="3"/>
        <v>300000</v>
      </c>
      <c r="K22" s="8">
        <f t="shared" si="4"/>
        <v>12905.796041221687</v>
      </c>
      <c r="L22" s="10">
        <f t="shared" si="5"/>
        <v>31.168633340000003</v>
      </c>
      <c r="N22">
        <f t="shared" si="6"/>
        <v>1931.98</v>
      </c>
    </row>
    <row r="23" spans="2:14">
      <c r="B23">
        <v>1</v>
      </c>
      <c r="C23" s="7">
        <v>42.511200000000002</v>
      </c>
      <c r="D23">
        <v>3251.28</v>
      </c>
      <c r="E23" s="7">
        <v>42.532800000000002</v>
      </c>
      <c r="F23">
        <v>1881.24</v>
      </c>
      <c r="G23">
        <f t="shared" si="0"/>
        <v>2.1599999999999397E-2</v>
      </c>
      <c r="H23" s="10">
        <f t="shared" si="1"/>
        <v>79.734643107737455</v>
      </c>
      <c r="I23" s="11">
        <f t="shared" si="2"/>
        <v>244680.20232361549</v>
      </c>
      <c r="J23">
        <f t="shared" si="3"/>
        <v>300000</v>
      </c>
      <c r="K23" s="8">
        <f t="shared" si="4"/>
        <v>28661.126353573607</v>
      </c>
      <c r="L23" s="10">
        <f t="shared" si="5"/>
        <v>30.350044920000002</v>
      </c>
      <c r="N23">
        <f t="shared" si="6"/>
        <v>1881.24</v>
      </c>
    </row>
    <row r="24" spans="2:14">
      <c r="B24">
        <v>1</v>
      </c>
      <c r="C24" s="7">
        <v>43.94</v>
      </c>
      <c r="D24">
        <v>3606.47</v>
      </c>
      <c r="E24" s="7">
        <v>43.956800000000001</v>
      </c>
      <c r="F24">
        <v>2185.69</v>
      </c>
      <c r="G24">
        <f t="shared" si="0"/>
        <v>1.6800000000003479E-2</v>
      </c>
      <c r="H24" s="10">
        <f t="shared" si="1"/>
        <v>68.628213516097887</v>
      </c>
      <c r="I24" s="11">
        <f t="shared" si="2"/>
        <v>238628.6714631324</v>
      </c>
      <c r="J24">
        <f t="shared" si="3"/>
        <v>300000</v>
      </c>
      <c r="K24" s="8">
        <f t="shared" si="4"/>
        <v>19596.911666201671</v>
      </c>
      <c r="L24" s="10">
        <f t="shared" si="5"/>
        <v>35.261736770000006</v>
      </c>
      <c r="N24">
        <f t="shared" si="6"/>
        <v>2185.69</v>
      </c>
    </row>
    <row r="25" spans="2:14">
      <c r="B25">
        <v>1</v>
      </c>
      <c r="C25" s="7">
        <v>45.321599999999997</v>
      </c>
      <c r="D25">
        <v>3707.96</v>
      </c>
      <c r="E25" s="7">
        <v>45.339199999999998</v>
      </c>
      <c r="F25">
        <v>2084.21</v>
      </c>
      <c r="G25">
        <f t="shared" si="0"/>
        <v>1.7600000000001614E-2</v>
      </c>
      <c r="H25" s="10">
        <f t="shared" si="1"/>
        <v>71.969715143867461</v>
      </c>
      <c r="I25" s="11">
        <f t="shared" si="2"/>
        <v>248122.67019110042</v>
      </c>
      <c r="J25">
        <f t="shared" si="3"/>
        <v>300000</v>
      </c>
      <c r="K25" s="8">
        <f t="shared" si="4"/>
        <v>25253.568436060566</v>
      </c>
      <c r="L25" s="10">
        <f t="shared" si="5"/>
        <v>33.624559930000004</v>
      </c>
      <c r="N25">
        <f t="shared" si="6"/>
        <v>2084.21</v>
      </c>
    </row>
    <row r="26" spans="2:14">
      <c r="B26">
        <v>1</v>
      </c>
      <c r="C26" s="7">
        <v>46.696800000000003</v>
      </c>
      <c r="D26">
        <v>3809.44</v>
      </c>
      <c r="E26" s="7">
        <v>46.766399999999997</v>
      </c>
      <c r="F26">
        <v>1931.98</v>
      </c>
      <c r="G26">
        <f t="shared" si="0"/>
        <v>6.9599999999994111E-2</v>
      </c>
      <c r="H26" s="10">
        <f t="shared" si="1"/>
        <v>77.640555285251395</v>
      </c>
      <c r="I26" s="11">
        <f t="shared" si="2"/>
        <v>258556.29889890543</v>
      </c>
      <c r="J26">
        <f t="shared" si="3"/>
        <v>300000</v>
      </c>
      <c r="K26" s="8">
        <f t="shared" si="4"/>
        <v>130264.80207063613</v>
      </c>
      <c r="L26" s="10">
        <f t="shared" si="5"/>
        <v>31.168633340000003</v>
      </c>
      <c r="N26">
        <f t="shared" si="6"/>
        <v>1931.98</v>
      </c>
    </row>
    <row r="27" spans="2:14">
      <c r="B27">
        <v>1</v>
      </c>
      <c r="C27" s="7">
        <v>47.313600000000001</v>
      </c>
      <c r="D27">
        <v>3454.25</v>
      </c>
      <c r="E27" s="7">
        <v>47.354399999999998</v>
      </c>
      <c r="F27">
        <v>1830.49</v>
      </c>
      <c r="G27">
        <f t="shared" si="0"/>
        <v>4.0799999999997283E-2</v>
      </c>
      <c r="H27" s="10">
        <f t="shared" si="1"/>
        <v>81.945271484684426</v>
      </c>
      <c r="I27" s="11">
        <f t="shared" si="2"/>
        <v>254413.53982253699</v>
      </c>
      <c r="J27">
        <f t="shared" si="3"/>
        <v>300000</v>
      </c>
      <c r="K27" s="8">
        <f t="shared" si="4"/>
        <v>68310.233242614268</v>
      </c>
      <c r="L27" s="10">
        <f t="shared" si="5"/>
        <v>29.531295170000003</v>
      </c>
      <c r="N27">
        <f t="shared" si="6"/>
        <v>1830.49</v>
      </c>
    </row>
    <row r="28" spans="2:14">
      <c r="B28">
        <v>1</v>
      </c>
      <c r="C28" s="7">
        <v>47.652000000000001</v>
      </c>
      <c r="D28">
        <v>3251.28</v>
      </c>
      <c r="E28" s="7">
        <v>47.684800000000003</v>
      </c>
      <c r="F28">
        <v>1982.72</v>
      </c>
      <c r="G28">
        <f t="shared" si="0"/>
        <v>3.2800000000001717E-2</v>
      </c>
      <c r="H28" s="10">
        <f t="shared" si="1"/>
        <v>75.653647514525503</v>
      </c>
      <c r="I28" s="11">
        <f t="shared" si="2"/>
        <v>237760.24957012615</v>
      </c>
      <c r="J28">
        <f t="shared" si="3"/>
        <v>300000</v>
      </c>
      <c r="K28" s="8">
        <f t="shared" si="4"/>
        <v>37589.496095524519</v>
      </c>
      <c r="L28" s="10">
        <f t="shared" si="5"/>
        <v>31.987221760000004</v>
      </c>
      <c r="N28">
        <f t="shared" si="6"/>
        <v>1982.72</v>
      </c>
    </row>
    <row r="29" spans="2:14">
      <c r="B29">
        <v>1</v>
      </c>
      <c r="C29" s="7">
        <v>51.790399999999998</v>
      </c>
      <c r="D29">
        <v>3555.73</v>
      </c>
      <c r="E29" s="7">
        <v>51.808799999999998</v>
      </c>
      <c r="F29">
        <v>1931.98</v>
      </c>
      <c r="G29">
        <f t="shared" si="0"/>
        <v>1.839999999999975E-2</v>
      </c>
      <c r="H29" s="10">
        <f t="shared" si="1"/>
        <v>77.640555285251395</v>
      </c>
      <c r="I29" s="11">
        <f t="shared" si="2"/>
        <v>251853.29508510852</v>
      </c>
      <c r="J29">
        <f t="shared" si="3"/>
        <v>300000</v>
      </c>
      <c r="K29" s="8">
        <f t="shared" si="4"/>
        <v>28874.877134941598</v>
      </c>
      <c r="L29" s="10">
        <f t="shared" si="5"/>
        <v>31.168633340000003</v>
      </c>
      <c r="N29">
        <f t="shared" si="6"/>
        <v>1931.98</v>
      </c>
    </row>
    <row r="30" spans="2:14">
      <c r="B30">
        <v>1</v>
      </c>
      <c r="C30" s="7">
        <v>51.912799999999997</v>
      </c>
      <c r="D30">
        <v>3860.19</v>
      </c>
      <c r="E30" s="7">
        <v>51.931199999999997</v>
      </c>
      <c r="F30">
        <v>2084.21</v>
      </c>
      <c r="G30">
        <f t="shared" si="0"/>
        <v>1.839999999999975E-2</v>
      </c>
      <c r="H30" s="10">
        <f t="shared" si="1"/>
        <v>71.969715143867461</v>
      </c>
      <c r="I30" s="11">
        <f t="shared" si="2"/>
        <v>252514.09303723677</v>
      </c>
      <c r="J30">
        <f t="shared" si="3"/>
        <v>300000</v>
      </c>
      <c r="K30" s="8">
        <f t="shared" si="4"/>
        <v>29353.504707376822</v>
      </c>
      <c r="L30" s="10">
        <f t="shared" si="5"/>
        <v>33.624559930000004</v>
      </c>
      <c r="N30">
        <f t="shared" si="6"/>
        <v>2084.21</v>
      </c>
    </row>
    <row r="31" spans="2:14">
      <c r="B31">
        <v>1</v>
      </c>
      <c r="C31" s="7">
        <v>52.0792</v>
      </c>
      <c r="D31">
        <v>3048.31</v>
      </c>
      <c r="E31" s="7">
        <v>52.098399999999998</v>
      </c>
      <c r="F31">
        <v>2033.46</v>
      </c>
      <c r="G31">
        <f t="shared" si="0"/>
        <v>1.9199999999997885E-2</v>
      </c>
      <c r="H31" s="10">
        <f t="shared" si="1"/>
        <v>73.765896550706671</v>
      </c>
      <c r="I31" s="11">
        <f t="shared" si="2"/>
        <v>223496.4115406402</v>
      </c>
      <c r="J31">
        <f t="shared" si="3"/>
        <v>300000</v>
      </c>
      <c r="K31" s="8">
        <f t="shared" si="4"/>
        <v>16827.175775654046</v>
      </c>
      <c r="L31" s="10">
        <f t="shared" si="5"/>
        <v>32.805810180000002</v>
      </c>
      <c r="N31">
        <f t="shared" si="6"/>
        <v>2033.46</v>
      </c>
    </row>
    <row r="32" spans="2:14">
      <c r="B32">
        <v>1</v>
      </c>
      <c r="C32" s="7">
        <v>54.765599999999999</v>
      </c>
      <c r="D32">
        <v>3454.25</v>
      </c>
      <c r="E32" s="7">
        <v>54.784799999999997</v>
      </c>
      <c r="F32">
        <v>1881.24</v>
      </c>
      <c r="G32">
        <f t="shared" si="0"/>
        <v>1.9199999999997885E-2</v>
      </c>
      <c r="H32" s="10">
        <f t="shared" si="1"/>
        <v>79.734643107737455</v>
      </c>
      <c r="I32" s="11">
        <f t="shared" si="2"/>
        <v>251605.64771848518</v>
      </c>
      <c r="J32">
        <f t="shared" si="3"/>
        <v>300000</v>
      </c>
      <c r="K32" s="8">
        <f t="shared" si="4"/>
        <v>29946.64589016277</v>
      </c>
      <c r="L32" s="10">
        <f t="shared" si="5"/>
        <v>30.350044920000002</v>
      </c>
      <c r="N32">
        <f t="shared" si="6"/>
        <v>1881.24</v>
      </c>
    </row>
    <row r="33" spans="2:14">
      <c r="B33">
        <v>1</v>
      </c>
      <c r="C33" s="7">
        <v>55.516800000000003</v>
      </c>
      <c r="D33">
        <v>3251.28</v>
      </c>
      <c r="E33" s="7">
        <v>55.534399999999998</v>
      </c>
      <c r="F33">
        <v>1982.72</v>
      </c>
      <c r="G33">
        <f t="shared" si="0"/>
        <v>1.7599999999994509E-2</v>
      </c>
      <c r="H33" s="10">
        <f t="shared" si="1"/>
        <v>75.653647514525503</v>
      </c>
      <c r="I33" s="11">
        <f t="shared" si="2"/>
        <v>237760.24957012615</v>
      </c>
      <c r="J33">
        <f t="shared" si="3"/>
        <v>300000</v>
      </c>
      <c r="K33" s="8">
        <f t="shared" si="4"/>
        <v>20169.973514664347</v>
      </c>
      <c r="L33" s="10">
        <f t="shared" si="5"/>
        <v>31.987221760000004</v>
      </c>
      <c r="N33">
        <f t="shared" si="6"/>
        <v>1982.72</v>
      </c>
    </row>
    <row r="34" spans="2:14">
      <c r="B34">
        <v>1</v>
      </c>
      <c r="C34" s="7">
        <v>56.467199999999998</v>
      </c>
      <c r="D34">
        <v>3048.31</v>
      </c>
      <c r="E34" s="7">
        <v>56.507199999999997</v>
      </c>
      <c r="F34">
        <v>1729.01</v>
      </c>
      <c r="G34">
        <f t="shared" si="0"/>
        <v>3.9999999999999147E-2</v>
      </c>
      <c r="H34" s="10">
        <f t="shared" si="1"/>
        <v>86.754848150097459</v>
      </c>
      <c r="I34" s="11">
        <f t="shared" si="2"/>
        <v>247073.44542505444</v>
      </c>
      <c r="J34">
        <f t="shared" si="3"/>
        <v>300000</v>
      </c>
      <c r="K34" s="8">
        <f t="shared" si="4"/>
        <v>56018.78620121078</v>
      </c>
      <c r="L34" s="10">
        <f t="shared" si="5"/>
        <v>27.894118330000001</v>
      </c>
      <c r="N34">
        <f t="shared" si="6"/>
        <v>1729.01</v>
      </c>
    </row>
    <row r="35" spans="2:14">
      <c r="B35">
        <v>1</v>
      </c>
      <c r="C35" s="7">
        <v>56.538400000000003</v>
      </c>
      <c r="D35">
        <v>3352.76</v>
      </c>
      <c r="E35" s="7">
        <v>56.584800000000001</v>
      </c>
      <c r="F35">
        <v>1729.01</v>
      </c>
      <c r="G35">
        <f t="shared" ref="G35:G66" si="7">IF(B35="","",E35-C35)</f>
        <v>4.6399999999998442E-2</v>
      </c>
      <c r="H35" s="10">
        <f t="shared" ref="H35:H66" si="8">IF(B35="","",300000/(2*F35)*B35)</f>
        <v>86.754848150097459</v>
      </c>
      <c r="I35" s="11">
        <f t="shared" ref="I35:I66" si="9">IF(B35="","",300000*SQRT(1-(F35/D35)^2))</f>
        <v>257031.21713692805</v>
      </c>
      <c r="J35">
        <f t="shared" ref="J35:J66" si="10">IF(B35="","",300000)</f>
        <v>300000</v>
      </c>
      <c r="K35" s="8">
        <f t="shared" ref="K35:K66" si="11">IF(B35="","",I35*J35*G35/(J35-I35))</f>
        <v>83266.834761121441</v>
      </c>
      <c r="L35" s="10">
        <f t="shared" ref="L35:L66" si="12">IF(B35="","",0.016133*F35)</f>
        <v>27.894118330000001</v>
      </c>
      <c r="N35">
        <f t="shared" ref="N35:N66" si="13">IF(B35="","",F35/B35)</f>
        <v>1729.01</v>
      </c>
    </row>
    <row r="36" spans="2:14">
      <c r="B36">
        <v>1</v>
      </c>
      <c r="C36" s="7">
        <v>56.8752</v>
      </c>
      <c r="D36">
        <v>3910.93</v>
      </c>
      <c r="E36" s="7">
        <v>56.884</v>
      </c>
      <c r="F36">
        <v>2185.69</v>
      </c>
      <c r="G36">
        <f t="shared" si="7"/>
        <v>8.8000000000008072E-3</v>
      </c>
      <c r="H36" s="10">
        <f t="shared" si="8"/>
        <v>68.628213516097887</v>
      </c>
      <c r="I36" s="11">
        <f t="shared" si="9"/>
        <v>248777.17654756692</v>
      </c>
      <c r="J36">
        <f t="shared" si="10"/>
        <v>300000</v>
      </c>
      <c r="K36" s="8">
        <f t="shared" si="11"/>
        <v>12821.857559170538</v>
      </c>
      <c r="L36" s="10">
        <f t="shared" si="12"/>
        <v>35.261736770000006</v>
      </c>
      <c r="N36">
        <f t="shared" si="13"/>
        <v>2185.69</v>
      </c>
    </row>
    <row r="37" spans="2:14">
      <c r="B37">
        <v>1</v>
      </c>
      <c r="C37" s="7">
        <v>60.126399999999997</v>
      </c>
      <c r="D37">
        <v>2997.57</v>
      </c>
      <c r="E37" s="7">
        <v>60.142400000000002</v>
      </c>
      <c r="F37">
        <v>1931.98</v>
      </c>
      <c r="G37">
        <f t="shared" si="7"/>
        <v>1.6000000000005343E-2</v>
      </c>
      <c r="H37" s="10">
        <f t="shared" si="8"/>
        <v>77.640555285251395</v>
      </c>
      <c r="I37" s="11">
        <f t="shared" si="9"/>
        <v>229377.4007874073</v>
      </c>
      <c r="J37">
        <f t="shared" si="10"/>
        <v>300000</v>
      </c>
      <c r="K37" s="8">
        <f t="shared" si="11"/>
        <v>15590.073659928416</v>
      </c>
      <c r="L37" s="10">
        <f t="shared" si="12"/>
        <v>31.168633340000003</v>
      </c>
      <c r="N37">
        <f t="shared" si="13"/>
        <v>1931.98</v>
      </c>
    </row>
    <row r="38" spans="2:14">
      <c r="B38">
        <v>1</v>
      </c>
      <c r="C38" s="7">
        <v>63.016800000000003</v>
      </c>
      <c r="D38">
        <v>2439.4</v>
      </c>
      <c r="E38" s="7">
        <v>63.032800000000002</v>
      </c>
      <c r="F38">
        <v>1729.01</v>
      </c>
      <c r="G38">
        <f t="shared" si="7"/>
        <v>1.5999999999998238E-2</v>
      </c>
      <c r="H38" s="10">
        <f t="shared" si="8"/>
        <v>86.754848150097459</v>
      </c>
      <c r="I38" s="11">
        <f t="shared" si="9"/>
        <v>211627.38690085863</v>
      </c>
      <c r="J38">
        <f t="shared" si="10"/>
        <v>300000</v>
      </c>
      <c r="K38" s="8">
        <f t="shared" si="11"/>
        <v>11494.640947013926</v>
      </c>
      <c r="L38" s="10">
        <f t="shared" si="12"/>
        <v>27.894118330000001</v>
      </c>
      <c r="N38">
        <f t="shared" si="13"/>
        <v>1729.01</v>
      </c>
    </row>
    <row r="39" spans="2:14">
      <c r="B39">
        <v>1</v>
      </c>
      <c r="C39" s="7">
        <v>63.14</v>
      </c>
      <c r="D39">
        <v>2185.69</v>
      </c>
      <c r="E39" s="7">
        <v>63.151200000000003</v>
      </c>
      <c r="F39">
        <v>1830.49</v>
      </c>
      <c r="G39">
        <f t="shared" si="7"/>
        <v>1.1200000000002319E-2</v>
      </c>
      <c r="H39" s="10">
        <f t="shared" si="8"/>
        <v>81.945271484684426</v>
      </c>
      <c r="I39" s="11">
        <f t="shared" si="9"/>
        <v>163936.53539096192</v>
      </c>
      <c r="J39">
        <f t="shared" si="10"/>
        <v>300000</v>
      </c>
      <c r="K39" s="8">
        <f t="shared" si="11"/>
        <v>4048.3076077511346</v>
      </c>
      <c r="L39" s="10">
        <f t="shared" si="12"/>
        <v>29.531295170000003</v>
      </c>
      <c r="N39">
        <f t="shared" si="13"/>
        <v>1830.49</v>
      </c>
    </row>
    <row r="40" spans="2:14">
      <c r="B40">
        <v>1</v>
      </c>
      <c r="C40" s="7">
        <v>63.731250000000003</v>
      </c>
      <c r="D40">
        <v>3302.02</v>
      </c>
      <c r="E40" s="7">
        <v>63.744999999999997</v>
      </c>
      <c r="F40">
        <v>2033.46</v>
      </c>
      <c r="G40">
        <f t="shared" si="7"/>
        <v>1.37499999999946E-2</v>
      </c>
      <c r="H40" s="10">
        <f t="shared" si="8"/>
        <v>73.765896550706671</v>
      </c>
      <c r="I40" s="11">
        <f t="shared" si="9"/>
        <v>236365.34924391942</v>
      </c>
      <c r="J40">
        <f t="shared" si="10"/>
        <v>300000</v>
      </c>
      <c r="K40" s="8">
        <f t="shared" si="11"/>
        <v>15321.952019004653</v>
      </c>
      <c r="L40" s="10">
        <f t="shared" si="12"/>
        <v>32.805810180000002</v>
      </c>
      <c r="N40">
        <f t="shared" si="13"/>
        <v>2033.46</v>
      </c>
    </row>
    <row r="41" spans="2:14">
      <c r="B41">
        <v>1</v>
      </c>
      <c r="C41" s="7">
        <v>63.742800000000003</v>
      </c>
      <c r="D41">
        <v>4773.55</v>
      </c>
      <c r="E41" s="7">
        <v>63.755450000000003</v>
      </c>
      <c r="F41">
        <v>2084.21</v>
      </c>
      <c r="G41">
        <f t="shared" si="7"/>
        <v>1.2650000000000716E-2</v>
      </c>
      <c r="H41" s="10">
        <f t="shared" si="8"/>
        <v>71.969715143867461</v>
      </c>
      <c r="I41" s="11">
        <f t="shared" si="9"/>
        <v>269894.33912626695</v>
      </c>
      <c r="J41">
        <f t="shared" si="10"/>
        <v>300000</v>
      </c>
      <c r="K41" s="8">
        <f t="shared" si="11"/>
        <v>34021.808100478869</v>
      </c>
      <c r="L41" s="10">
        <f t="shared" si="12"/>
        <v>33.624559930000004</v>
      </c>
      <c r="N41">
        <f t="shared" si="13"/>
        <v>2084.21</v>
      </c>
    </row>
    <row r="42" spans="2:14">
      <c r="B42">
        <v>1</v>
      </c>
      <c r="C42" s="7">
        <v>63.809350000000002</v>
      </c>
      <c r="D42">
        <v>3809.44</v>
      </c>
      <c r="E42" s="7">
        <v>63.823099999999997</v>
      </c>
      <c r="F42">
        <v>2033.46</v>
      </c>
      <c r="G42">
        <f t="shared" si="7"/>
        <v>1.37499999999946E-2</v>
      </c>
      <c r="H42" s="10">
        <f t="shared" si="8"/>
        <v>73.765896550706671</v>
      </c>
      <c r="I42" s="11">
        <f t="shared" si="9"/>
        <v>253684.17657249482</v>
      </c>
      <c r="J42">
        <f t="shared" si="10"/>
        <v>300000</v>
      </c>
      <c r="K42" s="8">
        <f t="shared" si="11"/>
        <v>22593.730412653866</v>
      </c>
      <c r="L42" s="10">
        <f t="shared" si="12"/>
        <v>32.805810180000002</v>
      </c>
      <c r="N42">
        <f t="shared" si="13"/>
        <v>2033.46</v>
      </c>
    </row>
    <row r="43" spans="2:14">
      <c r="B43">
        <v>1</v>
      </c>
      <c r="C43" s="7">
        <v>67.301850000000002</v>
      </c>
      <c r="D43">
        <v>3910.93</v>
      </c>
      <c r="E43" s="7">
        <v>67.315049999999999</v>
      </c>
      <c r="F43">
        <v>2033.46</v>
      </c>
      <c r="G43">
        <f t="shared" si="7"/>
        <v>1.3199999999997658E-2</v>
      </c>
      <c r="H43" s="10">
        <f t="shared" si="8"/>
        <v>73.765896550706671</v>
      </c>
      <c r="I43" s="11">
        <f t="shared" si="9"/>
        <v>256260.31902766987</v>
      </c>
      <c r="J43">
        <f t="shared" si="10"/>
        <v>300000</v>
      </c>
      <c r="K43" s="8">
        <f t="shared" si="11"/>
        <v>23200.691929860048</v>
      </c>
      <c r="L43" s="10">
        <f t="shared" si="12"/>
        <v>32.805810180000002</v>
      </c>
      <c r="N43">
        <f t="shared" si="13"/>
        <v>2033.46</v>
      </c>
    </row>
    <row r="44" spans="2:14">
      <c r="B44">
        <v>1</v>
      </c>
      <c r="C44" s="7">
        <v>67.387649999999994</v>
      </c>
      <c r="D44">
        <v>3860.19</v>
      </c>
      <c r="E44" s="7">
        <v>67.408000000000001</v>
      </c>
      <c r="F44">
        <v>1881.24</v>
      </c>
      <c r="G44">
        <f t="shared" si="7"/>
        <v>2.035000000000764E-2</v>
      </c>
      <c r="H44" s="10">
        <f t="shared" si="8"/>
        <v>79.734643107737455</v>
      </c>
      <c r="I44" s="11">
        <f t="shared" si="9"/>
        <v>261963.03976556237</v>
      </c>
      <c r="J44">
        <f t="shared" si="10"/>
        <v>300000</v>
      </c>
      <c r="K44" s="8">
        <f t="shared" si="11"/>
        <v>42045.535392741775</v>
      </c>
      <c r="L44" s="10">
        <f t="shared" si="12"/>
        <v>30.350044920000002</v>
      </c>
      <c r="N44">
        <f t="shared" si="13"/>
        <v>1881.24</v>
      </c>
    </row>
    <row r="45" spans="2:14">
      <c r="B45">
        <v>1</v>
      </c>
      <c r="C45" s="7">
        <v>69.303849999999997</v>
      </c>
      <c r="D45">
        <v>4824.29</v>
      </c>
      <c r="E45" s="7">
        <v>69.363799999999998</v>
      </c>
      <c r="F45">
        <v>1830.49</v>
      </c>
      <c r="G45">
        <f t="shared" si="7"/>
        <v>5.9950000000000614E-2</v>
      </c>
      <c r="H45" s="10">
        <f t="shared" si="8"/>
        <v>81.945271484684426</v>
      </c>
      <c r="I45" s="11">
        <f t="shared" si="9"/>
        <v>277565.88805232383</v>
      </c>
      <c r="J45">
        <f t="shared" si="10"/>
        <v>300000</v>
      </c>
      <c r="K45" s="8">
        <f t="shared" si="11"/>
        <v>222519.2826114159</v>
      </c>
      <c r="L45" s="10">
        <f t="shared" si="12"/>
        <v>29.531295170000003</v>
      </c>
      <c r="N45">
        <f t="shared" si="13"/>
        <v>1830.49</v>
      </c>
    </row>
    <row r="46" spans="2:14">
      <c r="B46">
        <v>1</v>
      </c>
      <c r="C46" s="7">
        <v>75.902749999999997</v>
      </c>
      <c r="D46">
        <v>3149.79</v>
      </c>
      <c r="E46" s="7">
        <v>75.929699999999997</v>
      </c>
      <c r="F46">
        <v>1830.49</v>
      </c>
      <c r="G46">
        <f t="shared" si="7"/>
        <v>2.6949999999999363E-2</v>
      </c>
      <c r="H46" s="10">
        <f t="shared" si="8"/>
        <v>81.945271484684426</v>
      </c>
      <c r="I46" s="11">
        <f t="shared" si="9"/>
        <v>244139.64919489768</v>
      </c>
      <c r="J46">
        <f t="shared" si="10"/>
        <v>300000</v>
      </c>
      <c r="K46" s="8">
        <f t="shared" si="11"/>
        <v>35335.779945735791</v>
      </c>
      <c r="L46" s="10">
        <f t="shared" si="12"/>
        <v>29.531295170000003</v>
      </c>
      <c r="N46">
        <f t="shared" si="13"/>
        <v>1830.49</v>
      </c>
    </row>
    <row r="47" spans="2:14">
      <c r="B47">
        <v>1</v>
      </c>
      <c r="C47" s="7">
        <v>77.745800000000003</v>
      </c>
      <c r="D47">
        <v>2490.14</v>
      </c>
      <c r="E47" s="7">
        <v>77.764499999999998</v>
      </c>
      <c r="F47">
        <v>1830.49</v>
      </c>
      <c r="G47">
        <f t="shared" si="7"/>
        <v>1.8699999999995498E-2</v>
      </c>
      <c r="H47" s="10">
        <f t="shared" si="8"/>
        <v>81.945271484684426</v>
      </c>
      <c r="I47" s="11">
        <f t="shared" si="9"/>
        <v>203389.16433633966</v>
      </c>
      <c r="J47">
        <f t="shared" si="10"/>
        <v>300000</v>
      </c>
      <c r="K47" s="8">
        <f t="shared" si="11"/>
        <v>11810.406193968745</v>
      </c>
      <c r="L47" s="10">
        <f t="shared" si="12"/>
        <v>29.531295170000003</v>
      </c>
      <c r="N47">
        <f t="shared" si="13"/>
        <v>1830.49</v>
      </c>
    </row>
    <row r="48" spans="2:14">
      <c r="B48">
        <v>1</v>
      </c>
      <c r="C48" s="7">
        <v>77.77055</v>
      </c>
      <c r="D48">
        <v>3657.22</v>
      </c>
      <c r="E48" s="7">
        <v>77.786500000000004</v>
      </c>
      <c r="F48">
        <v>2033.46</v>
      </c>
      <c r="G48">
        <f t="shared" si="7"/>
        <v>1.5950000000003683E-2</v>
      </c>
      <c r="H48" s="10">
        <f t="shared" si="8"/>
        <v>73.765896550706671</v>
      </c>
      <c r="I48" s="11">
        <f t="shared" si="9"/>
        <v>249352.18056110339</v>
      </c>
      <c r="J48">
        <f t="shared" si="10"/>
        <v>300000</v>
      </c>
      <c r="K48" s="8">
        <f t="shared" si="11"/>
        <v>23557.779924259437</v>
      </c>
      <c r="L48" s="10">
        <f t="shared" si="12"/>
        <v>32.805810180000002</v>
      </c>
      <c r="N48">
        <f t="shared" si="13"/>
        <v>2033.46</v>
      </c>
    </row>
    <row r="49" spans="2:14">
      <c r="B49">
        <v>1</v>
      </c>
      <c r="C49" s="7">
        <v>80.830200000000005</v>
      </c>
      <c r="D49">
        <v>2845.34</v>
      </c>
      <c r="E49" s="7">
        <v>80.855500000000006</v>
      </c>
      <c r="F49">
        <v>1881.24</v>
      </c>
      <c r="G49">
        <f t="shared" si="7"/>
        <v>2.5300000000001432E-2</v>
      </c>
      <c r="H49" s="10">
        <f t="shared" si="8"/>
        <v>79.734643107737455</v>
      </c>
      <c r="I49" s="11">
        <f t="shared" si="9"/>
        <v>225072.08461142503</v>
      </c>
      <c r="J49">
        <f t="shared" si="10"/>
        <v>300000</v>
      </c>
      <c r="K49" s="8">
        <f t="shared" si="11"/>
        <v>22799.207923263461</v>
      </c>
      <c r="L49" s="10">
        <f t="shared" si="12"/>
        <v>30.350044920000002</v>
      </c>
      <c r="N49">
        <f t="shared" si="13"/>
        <v>1881.24</v>
      </c>
    </row>
    <row r="50" spans="2:14">
      <c r="B50">
        <v>1</v>
      </c>
      <c r="C50" s="7">
        <v>88.8904</v>
      </c>
      <c r="D50">
        <v>2997.57</v>
      </c>
      <c r="E50" s="7">
        <v>88.907200000000003</v>
      </c>
      <c r="F50">
        <v>1881.24</v>
      </c>
      <c r="G50">
        <f t="shared" si="7"/>
        <v>1.6800000000003479E-2</v>
      </c>
      <c r="H50" s="10">
        <f t="shared" si="8"/>
        <v>79.734643107737455</v>
      </c>
      <c r="I50" s="11">
        <f t="shared" si="9"/>
        <v>233563.60601238158</v>
      </c>
      <c r="J50">
        <f t="shared" si="10"/>
        <v>300000</v>
      </c>
      <c r="K50" s="8">
        <f t="shared" si="11"/>
        <v>17718.610292455538</v>
      </c>
      <c r="L50" s="10">
        <f t="shared" si="12"/>
        <v>30.350044920000002</v>
      </c>
      <c r="N50">
        <f t="shared" si="13"/>
        <v>1881.24</v>
      </c>
    </row>
    <row r="51" spans="2:14">
      <c r="B51">
        <v>1</v>
      </c>
      <c r="C51" s="7">
        <v>88.9512</v>
      </c>
      <c r="D51">
        <v>4469.09</v>
      </c>
      <c r="E51" s="7">
        <v>88.968800000000002</v>
      </c>
      <c r="F51">
        <v>1982.72</v>
      </c>
      <c r="G51">
        <f t="shared" si="7"/>
        <v>1.7600000000001614E-2</v>
      </c>
      <c r="H51" s="10">
        <f t="shared" si="8"/>
        <v>75.653647514525503</v>
      </c>
      <c r="I51" s="11">
        <f t="shared" si="9"/>
        <v>268859.76654542948</v>
      </c>
      <c r="J51">
        <f t="shared" si="10"/>
        <v>300000</v>
      </c>
      <c r="K51" s="8">
        <f t="shared" si="11"/>
        <v>45586.670678977942</v>
      </c>
      <c r="L51" s="10">
        <f t="shared" si="12"/>
        <v>31.987221760000004</v>
      </c>
      <c r="N51">
        <f t="shared" si="13"/>
        <v>1982.72</v>
      </c>
    </row>
    <row r="52" spans="2:14">
      <c r="B52">
        <v>1</v>
      </c>
      <c r="C52" s="7">
        <v>89.016000000000005</v>
      </c>
      <c r="D52">
        <v>3809.44</v>
      </c>
      <c r="E52" s="7">
        <v>89.039199999999994</v>
      </c>
      <c r="F52">
        <v>1931.98</v>
      </c>
      <c r="G52">
        <f t="shared" si="7"/>
        <v>2.3199999999988563E-2</v>
      </c>
      <c r="H52" s="10">
        <f t="shared" si="8"/>
        <v>77.640555285251395</v>
      </c>
      <c r="I52" s="11">
        <f t="shared" si="9"/>
        <v>258556.29889890543</v>
      </c>
      <c r="J52">
        <f t="shared" si="10"/>
        <v>300000</v>
      </c>
      <c r="K52" s="8">
        <f t="shared" si="11"/>
        <v>43421.600690194311</v>
      </c>
      <c r="L52" s="10">
        <f t="shared" si="12"/>
        <v>31.168633340000003</v>
      </c>
      <c r="N52">
        <f t="shared" si="13"/>
        <v>1931.98</v>
      </c>
    </row>
    <row r="53" spans="2:14">
      <c r="B53">
        <v>1</v>
      </c>
      <c r="C53" s="7">
        <v>89.134399999999999</v>
      </c>
      <c r="D53">
        <v>3860.19</v>
      </c>
      <c r="E53" s="7">
        <v>89.145600000000002</v>
      </c>
      <c r="F53">
        <v>2033.46</v>
      </c>
      <c r="G53">
        <f t="shared" si="7"/>
        <v>1.1200000000002319E-2</v>
      </c>
      <c r="H53" s="10">
        <f t="shared" si="8"/>
        <v>73.765896550706671</v>
      </c>
      <c r="I53" s="11">
        <f t="shared" si="9"/>
        <v>255001.02411037829</v>
      </c>
      <c r="J53">
        <f t="shared" si="10"/>
        <v>300000</v>
      </c>
      <c r="K53" s="8">
        <f t="shared" si="11"/>
        <v>19040.509790994074</v>
      </c>
      <c r="L53" s="10">
        <f t="shared" si="12"/>
        <v>32.805810180000002</v>
      </c>
      <c r="N53">
        <f t="shared" si="13"/>
        <v>2033.46</v>
      </c>
    </row>
    <row r="54" spans="2:14">
      <c r="B54">
        <v>1</v>
      </c>
      <c r="C54" s="7">
        <v>89.317599999999999</v>
      </c>
      <c r="D54">
        <v>4063.15</v>
      </c>
      <c r="E54" s="7">
        <v>89.328000000000003</v>
      </c>
      <c r="F54">
        <v>2236.4299999999998</v>
      </c>
      <c r="G54">
        <f t="shared" si="7"/>
        <v>1.0400000000004184E-2</v>
      </c>
      <c r="H54" s="10">
        <f t="shared" si="8"/>
        <v>67.071180408061068</v>
      </c>
      <c r="I54" s="11">
        <f t="shared" si="9"/>
        <v>250466.81245193724</v>
      </c>
      <c r="J54">
        <f t="shared" si="10"/>
        <v>300000</v>
      </c>
      <c r="K54" s="8">
        <f t="shared" si="11"/>
        <v>15776.421698928625</v>
      </c>
      <c r="L54" s="10">
        <f t="shared" si="12"/>
        <v>36.080325190000003</v>
      </c>
      <c r="N54">
        <f t="shared" si="13"/>
        <v>2236.4299999999998</v>
      </c>
    </row>
    <row r="55" spans="2:14">
      <c r="B55">
        <v>1</v>
      </c>
      <c r="C55" s="7">
        <v>91.950400000000002</v>
      </c>
      <c r="D55">
        <v>3809.44</v>
      </c>
      <c r="E55" s="7">
        <v>91.978399999999993</v>
      </c>
      <c r="F55">
        <v>1779.75</v>
      </c>
      <c r="G55">
        <f t="shared" si="7"/>
        <v>2.7999999999991587E-2</v>
      </c>
      <c r="H55" s="10">
        <f t="shared" si="8"/>
        <v>84.281500210703754</v>
      </c>
      <c r="I55" s="11">
        <f t="shared" si="9"/>
        <v>265246.34594088711</v>
      </c>
      <c r="J55">
        <f t="shared" si="10"/>
        <v>300000</v>
      </c>
      <c r="K55" s="8">
        <f t="shared" si="11"/>
        <v>64110.360945442844</v>
      </c>
      <c r="L55" s="10">
        <f t="shared" si="12"/>
        <v>28.712706750000002</v>
      </c>
      <c r="N55">
        <f t="shared" si="13"/>
        <v>1779.75</v>
      </c>
    </row>
    <row r="56" spans="2:14">
      <c r="B56">
        <v>1</v>
      </c>
      <c r="C56" s="7">
        <v>94.685599999999994</v>
      </c>
      <c r="D56">
        <v>3860.19</v>
      </c>
      <c r="E56" s="7">
        <v>94.699200000000005</v>
      </c>
      <c r="F56">
        <v>2033.46</v>
      </c>
      <c r="G56">
        <f t="shared" si="7"/>
        <v>1.3600000000010937E-2</v>
      </c>
      <c r="H56" s="10">
        <f t="shared" si="8"/>
        <v>73.765896550706671</v>
      </c>
      <c r="I56" s="11">
        <f t="shared" si="9"/>
        <v>255001.02411037829</v>
      </c>
      <c r="J56">
        <f t="shared" si="10"/>
        <v>300000</v>
      </c>
      <c r="K56" s="8">
        <f t="shared" si="11"/>
        <v>23120.619031935177</v>
      </c>
      <c r="L56" s="10">
        <f t="shared" si="12"/>
        <v>32.805810180000002</v>
      </c>
      <c r="N56">
        <f t="shared" si="13"/>
        <v>2033.46</v>
      </c>
    </row>
    <row r="57" spans="2:14">
      <c r="B57">
        <v>1</v>
      </c>
      <c r="C57" s="7">
        <v>95.813599999999994</v>
      </c>
      <c r="D57">
        <v>2794.6</v>
      </c>
      <c r="E57" s="7">
        <v>95.833600000000004</v>
      </c>
      <c r="F57">
        <v>1931.98</v>
      </c>
      <c r="G57">
        <f t="shared" si="7"/>
        <v>2.0000000000010232E-2</v>
      </c>
      <c r="H57" s="10">
        <f t="shared" si="8"/>
        <v>77.640555285251395</v>
      </c>
      <c r="I57" s="11">
        <f t="shared" si="9"/>
        <v>216762.8577666686</v>
      </c>
      <c r="J57">
        <f t="shared" si="10"/>
        <v>300000</v>
      </c>
      <c r="K57" s="8">
        <f t="shared" si="11"/>
        <v>15624.961546071379</v>
      </c>
      <c r="L57" s="10">
        <f t="shared" si="12"/>
        <v>31.168633340000003</v>
      </c>
      <c r="N57">
        <f t="shared" si="13"/>
        <v>1931.98</v>
      </c>
    </row>
    <row r="58" spans="2:14">
      <c r="B58">
        <v>1</v>
      </c>
      <c r="C58" s="7">
        <v>95.941599999999994</v>
      </c>
      <c r="D58">
        <v>2845.34</v>
      </c>
      <c r="E58" s="7">
        <v>95.956800000000001</v>
      </c>
      <c r="F58">
        <v>1881.24</v>
      </c>
      <c r="G58">
        <f t="shared" si="7"/>
        <v>1.5200000000007208E-2</v>
      </c>
      <c r="H58" s="10">
        <f t="shared" si="8"/>
        <v>79.734643107737455</v>
      </c>
      <c r="I58" s="11">
        <f t="shared" si="9"/>
        <v>225072.08461142503</v>
      </c>
      <c r="J58">
        <f t="shared" si="10"/>
        <v>300000</v>
      </c>
      <c r="K58" s="8">
        <f t="shared" si="11"/>
        <v>13697.547843231199</v>
      </c>
      <c r="L58" s="10">
        <f t="shared" si="12"/>
        <v>30.350044920000002</v>
      </c>
      <c r="N58">
        <f t="shared" si="13"/>
        <v>1881.24</v>
      </c>
    </row>
    <row r="59" spans="2:14">
      <c r="B59">
        <v>1</v>
      </c>
      <c r="C59" s="7">
        <v>95.973600000000005</v>
      </c>
      <c r="D59">
        <v>2946.82</v>
      </c>
      <c r="E59" s="7">
        <v>95.985600000000005</v>
      </c>
      <c r="F59">
        <v>1830.49</v>
      </c>
      <c r="G59">
        <f t="shared" si="7"/>
        <v>1.2000000000000455E-2</v>
      </c>
      <c r="H59" s="10">
        <f t="shared" si="8"/>
        <v>81.945271484684426</v>
      </c>
      <c r="I59" s="11">
        <f t="shared" si="9"/>
        <v>235101.63845615275</v>
      </c>
      <c r="J59">
        <f t="shared" si="10"/>
        <v>300000</v>
      </c>
      <c r="K59" s="8">
        <f t="shared" si="11"/>
        <v>13041.406259083324</v>
      </c>
      <c r="L59" s="10">
        <f t="shared" si="12"/>
        <v>29.531295170000003</v>
      </c>
      <c r="N59">
        <f t="shared" si="13"/>
        <v>1830.49</v>
      </c>
    </row>
    <row r="60" spans="2:14">
      <c r="B60">
        <v>1</v>
      </c>
      <c r="C60" s="7">
        <v>95.999200000000002</v>
      </c>
      <c r="D60">
        <v>3099.05</v>
      </c>
      <c r="E60" s="7">
        <v>96.011200000000002</v>
      </c>
      <c r="F60">
        <v>1982.72</v>
      </c>
      <c r="G60">
        <f t="shared" si="7"/>
        <v>1.2000000000000455E-2</v>
      </c>
      <c r="H60" s="10">
        <f t="shared" si="8"/>
        <v>75.653647514525503</v>
      </c>
      <c r="I60" s="11">
        <f t="shared" si="9"/>
        <v>230566.64071474684</v>
      </c>
      <c r="J60">
        <f t="shared" si="10"/>
        <v>300000</v>
      </c>
      <c r="K60" s="8">
        <f t="shared" si="11"/>
        <v>11954.482904435979</v>
      </c>
      <c r="L60" s="10">
        <f t="shared" si="12"/>
        <v>31.987221760000004</v>
      </c>
      <c r="N60">
        <f t="shared" si="13"/>
        <v>1982.72</v>
      </c>
    </row>
    <row r="61" spans="2:14">
      <c r="B61">
        <v>1</v>
      </c>
      <c r="C61" s="7">
        <v>98.536799999999999</v>
      </c>
      <c r="D61">
        <v>3657.22</v>
      </c>
      <c r="E61" s="7">
        <v>98.558400000000006</v>
      </c>
      <c r="F61">
        <v>1982.72</v>
      </c>
      <c r="G61">
        <f t="shared" si="7"/>
        <v>2.1600000000006503E-2</v>
      </c>
      <c r="H61" s="10">
        <f t="shared" si="8"/>
        <v>75.653647514525503</v>
      </c>
      <c r="I61" s="11">
        <f t="shared" si="9"/>
        <v>252086.73099220192</v>
      </c>
      <c r="J61">
        <f t="shared" si="10"/>
        <v>300000</v>
      </c>
      <c r="K61" s="8">
        <f t="shared" si="11"/>
        <v>34093.311741348676</v>
      </c>
      <c r="L61" s="10">
        <f t="shared" si="12"/>
        <v>31.987221760000004</v>
      </c>
      <c r="N61">
        <f t="shared" si="13"/>
        <v>1982.72</v>
      </c>
    </row>
    <row r="62" spans="2:14">
      <c r="B62">
        <v>1</v>
      </c>
      <c r="C62" s="7">
        <v>99.686400000000006</v>
      </c>
      <c r="D62">
        <v>4113.8999999999996</v>
      </c>
      <c r="E62" s="7">
        <v>99.728800000000007</v>
      </c>
      <c r="F62">
        <v>1931.98</v>
      </c>
      <c r="G62">
        <f t="shared" si="7"/>
        <v>4.2400000000000659E-2</v>
      </c>
      <c r="H62" s="10">
        <f t="shared" si="8"/>
        <v>77.640555285251395</v>
      </c>
      <c r="I62" s="11">
        <f t="shared" si="9"/>
        <v>264860.19657725893</v>
      </c>
      <c r="J62">
        <f t="shared" si="10"/>
        <v>300000</v>
      </c>
      <c r="K62" s="8">
        <f t="shared" si="11"/>
        <v>95874.80214196333</v>
      </c>
      <c r="L62" s="10">
        <f t="shared" si="12"/>
        <v>31.168633340000003</v>
      </c>
      <c r="N62">
        <f t="shared" si="13"/>
        <v>1931.98</v>
      </c>
    </row>
    <row r="63" spans="2:14">
      <c r="B63">
        <v>1</v>
      </c>
      <c r="C63" s="7">
        <v>105.35599999999999</v>
      </c>
      <c r="D63">
        <v>3454.25</v>
      </c>
      <c r="E63" s="7">
        <v>105.36960000000001</v>
      </c>
      <c r="F63">
        <v>2033.46</v>
      </c>
      <c r="G63">
        <f t="shared" si="7"/>
        <v>1.3600000000010937E-2</v>
      </c>
      <c r="H63" s="10">
        <f t="shared" si="8"/>
        <v>73.765896550706671</v>
      </c>
      <c r="I63" s="11">
        <f t="shared" si="9"/>
        <v>242509.08374149684</v>
      </c>
      <c r="J63">
        <f t="shared" si="10"/>
        <v>300000</v>
      </c>
      <c r="K63" s="8">
        <f t="shared" si="11"/>
        <v>17210.319926319851</v>
      </c>
      <c r="L63" s="10">
        <f t="shared" si="12"/>
        <v>32.805810180000002</v>
      </c>
      <c r="N63">
        <f t="shared" si="13"/>
        <v>2033.46</v>
      </c>
    </row>
    <row r="64" spans="2:14">
      <c r="B64">
        <v>1</v>
      </c>
      <c r="C64" s="7">
        <v>105.3888</v>
      </c>
      <c r="D64">
        <v>3809.44</v>
      </c>
      <c r="E64" s="7">
        <v>105.3968</v>
      </c>
      <c r="F64">
        <v>2185.69</v>
      </c>
      <c r="G64">
        <f t="shared" si="7"/>
        <v>7.9999999999955662E-3</v>
      </c>
      <c r="H64" s="10">
        <f t="shared" si="8"/>
        <v>68.628213516097887</v>
      </c>
      <c r="I64" s="11">
        <f t="shared" si="9"/>
        <v>245707.83289657166</v>
      </c>
      <c r="J64">
        <f t="shared" si="10"/>
        <v>300000</v>
      </c>
      <c r="K64" s="8">
        <f t="shared" si="11"/>
        <v>10861.5815211069</v>
      </c>
      <c r="L64" s="10">
        <f t="shared" si="12"/>
        <v>35.261736770000006</v>
      </c>
      <c r="N64">
        <f t="shared" si="13"/>
        <v>2185.69</v>
      </c>
    </row>
    <row r="65" spans="2:14">
      <c r="B65">
        <v>1</v>
      </c>
      <c r="C65" s="7">
        <v>105.8616</v>
      </c>
      <c r="D65">
        <v>3809.44</v>
      </c>
      <c r="E65" s="7">
        <v>105.87439999999999</v>
      </c>
      <c r="F65">
        <v>2033.46</v>
      </c>
      <c r="G65">
        <f t="shared" si="7"/>
        <v>1.279999999999859E-2</v>
      </c>
      <c r="H65" s="10">
        <f t="shared" si="8"/>
        <v>73.765896550706671</v>
      </c>
      <c r="I65" s="11">
        <f t="shared" si="9"/>
        <v>253684.17657249482</v>
      </c>
      <c r="J65">
        <f t="shared" si="10"/>
        <v>300000</v>
      </c>
      <c r="K65" s="8">
        <f t="shared" si="11"/>
        <v>21032.709038694629</v>
      </c>
      <c r="L65" s="10">
        <f t="shared" si="12"/>
        <v>32.805810180000002</v>
      </c>
      <c r="N65">
        <f t="shared" si="13"/>
        <v>2033.46</v>
      </c>
    </row>
    <row r="66" spans="2:14">
      <c r="B66">
        <v>1</v>
      </c>
      <c r="C66" s="7">
        <v>106.02719999999999</v>
      </c>
      <c r="D66">
        <v>3606.47</v>
      </c>
      <c r="E66" s="7">
        <v>106.0416</v>
      </c>
      <c r="F66">
        <v>2033.46</v>
      </c>
      <c r="G66">
        <f t="shared" si="7"/>
        <v>1.4400000000009072E-2</v>
      </c>
      <c r="H66" s="10">
        <f t="shared" si="8"/>
        <v>73.765896550706671</v>
      </c>
      <c r="I66" s="11">
        <f t="shared" si="9"/>
        <v>247765.89727566467</v>
      </c>
      <c r="J66">
        <f t="shared" si="10"/>
        <v>300000</v>
      </c>
      <c r="K66" s="8">
        <f t="shared" si="11"/>
        <v>20491.376713797388</v>
      </c>
      <c r="L66" s="10">
        <f t="shared" si="12"/>
        <v>32.805810180000002</v>
      </c>
      <c r="N66">
        <f t="shared" si="13"/>
        <v>2033.46</v>
      </c>
    </row>
    <row r="67" spans="2:14">
      <c r="B67">
        <v>1</v>
      </c>
      <c r="C67" s="7">
        <v>106.98</v>
      </c>
      <c r="D67">
        <v>3707.96</v>
      </c>
      <c r="E67" s="7">
        <v>107</v>
      </c>
      <c r="F67">
        <v>1982.72</v>
      </c>
      <c r="G67">
        <f t="shared" ref="G67:G74" si="14">IF(B67="","",E67-C67)</f>
        <v>1.9999999999996021E-2</v>
      </c>
      <c r="H67" s="10">
        <f t="shared" ref="H67:H74" si="15">IF(B67="","",300000/(2*F67)*B67)</f>
        <v>75.653647514525503</v>
      </c>
      <c r="I67" s="11">
        <f t="shared" ref="I67:I74" si="16">IF(B67="","",300000*SQRT(1-(F67/D67)^2))</f>
        <v>253508.80966831499</v>
      </c>
      <c r="J67">
        <f t="shared" ref="J67:J74" si="17">IF(B67="","",300000)</f>
        <v>300000</v>
      </c>
      <c r="K67" s="8">
        <f t="shared" ref="K67:K74" si="18">IF(B67="","",I67*J67*G67/(J67-I67))</f>
        <v>32717.012559967701</v>
      </c>
      <c r="L67" s="10">
        <f t="shared" ref="L67:L74" si="19">IF(B67="","",0.016133*F67)</f>
        <v>31.987221760000004</v>
      </c>
      <c r="N67">
        <f t="shared" ref="N67:N74" si="20">IF(B67="","",F67/B67)</f>
        <v>1982.72</v>
      </c>
    </row>
    <row r="68" spans="2:14">
      <c r="B68">
        <v>1</v>
      </c>
      <c r="C68" s="7">
        <v>113.7088</v>
      </c>
      <c r="D68">
        <v>4113.8999999999996</v>
      </c>
      <c r="E68" s="7">
        <v>113.7272</v>
      </c>
      <c r="F68">
        <v>1779.75</v>
      </c>
      <c r="G68">
        <f t="shared" si="14"/>
        <v>1.839999999999975E-2</v>
      </c>
      <c r="H68" s="10">
        <f t="shared" si="15"/>
        <v>84.281500210703754</v>
      </c>
      <c r="I68" s="11">
        <f t="shared" si="16"/>
        <v>270473.0980349466</v>
      </c>
      <c r="J68">
        <f t="shared" si="17"/>
        <v>300000</v>
      </c>
      <c r="K68" s="8">
        <f t="shared" si="18"/>
        <v>50564.448072471008</v>
      </c>
      <c r="L68" s="10">
        <f t="shared" si="19"/>
        <v>28.712706750000002</v>
      </c>
      <c r="N68">
        <f t="shared" si="20"/>
        <v>1779.75</v>
      </c>
    </row>
    <row r="69" spans="2:14">
      <c r="B69">
        <v>1</v>
      </c>
      <c r="C69" s="7">
        <v>115.5448</v>
      </c>
      <c r="D69">
        <v>3758.7</v>
      </c>
      <c r="E69" s="7">
        <v>115.5624</v>
      </c>
      <c r="F69">
        <v>2084.21</v>
      </c>
      <c r="G69">
        <f t="shared" si="14"/>
        <v>1.7600000000001614E-2</v>
      </c>
      <c r="H69" s="10">
        <f t="shared" si="15"/>
        <v>71.969715143867461</v>
      </c>
      <c r="I69" s="11">
        <f t="shared" si="16"/>
        <v>249654.54008304607</v>
      </c>
      <c r="J69">
        <f t="shared" si="17"/>
        <v>300000</v>
      </c>
      <c r="K69" s="8">
        <f t="shared" si="18"/>
        <v>26182.618528323463</v>
      </c>
      <c r="L69" s="10">
        <f t="shared" si="19"/>
        <v>33.624559930000004</v>
      </c>
      <c r="N69">
        <f t="shared" si="20"/>
        <v>2084.21</v>
      </c>
    </row>
    <row r="70" spans="2:14">
      <c r="B70">
        <v>1</v>
      </c>
      <c r="C70" s="7">
        <v>116.0008</v>
      </c>
      <c r="D70">
        <v>4113.8999999999996</v>
      </c>
      <c r="E70" s="7">
        <v>116.0384</v>
      </c>
      <c r="F70">
        <v>1982.72</v>
      </c>
      <c r="G70">
        <f t="shared" si="14"/>
        <v>3.7599999999997635E-2</v>
      </c>
      <c r="H70" s="10">
        <f t="shared" si="15"/>
        <v>75.653647514525503</v>
      </c>
      <c r="I70" s="11">
        <f t="shared" si="16"/>
        <v>262858.57740631985</v>
      </c>
      <c r="J70">
        <f t="shared" si="17"/>
        <v>300000</v>
      </c>
      <c r="K70" s="8">
        <f t="shared" si="18"/>
        <v>79831.211248424894</v>
      </c>
      <c r="L70" s="10">
        <f t="shared" si="19"/>
        <v>31.987221760000004</v>
      </c>
      <c r="N70">
        <f t="shared" si="20"/>
        <v>1982.72</v>
      </c>
    </row>
    <row r="71" spans="2:14">
      <c r="B71">
        <v>1</v>
      </c>
      <c r="C71" s="7">
        <v>117.5536</v>
      </c>
      <c r="D71">
        <v>4063.15</v>
      </c>
      <c r="E71" s="7">
        <v>117.572</v>
      </c>
      <c r="F71">
        <v>1982.72</v>
      </c>
      <c r="G71">
        <f t="shared" si="14"/>
        <v>1.839999999999975E-2</v>
      </c>
      <c r="H71" s="10">
        <f t="shared" si="15"/>
        <v>75.653647514525503</v>
      </c>
      <c r="I71" s="11">
        <f t="shared" si="16"/>
        <v>261857.10088831832</v>
      </c>
      <c r="J71">
        <f t="shared" si="17"/>
        <v>300000</v>
      </c>
      <c r="K71" s="8">
        <f t="shared" si="18"/>
        <v>37895.682566530777</v>
      </c>
      <c r="L71" s="10">
        <f t="shared" si="19"/>
        <v>31.987221760000004</v>
      </c>
      <c r="N71">
        <f t="shared" si="20"/>
        <v>1982.72</v>
      </c>
    </row>
    <row r="72" spans="2:14">
      <c r="B72">
        <v>1</v>
      </c>
      <c r="C72" s="7">
        <v>119.16</v>
      </c>
      <c r="D72">
        <v>3149.79</v>
      </c>
      <c r="E72" s="7">
        <v>119.1808</v>
      </c>
      <c r="F72">
        <v>1881.24</v>
      </c>
      <c r="G72">
        <f t="shared" si="14"/>
        <v>2.0800000000008367E-2</v>
      </c>
      <c r="H72" s="10">
        <f t="shared" si="15"/>
        <v>79.734643107737455</v>
      </c>
      <c r="I72" s="11">
        <f t="shared" si="16"/>
        <v>240614.55972022345</v>
      </c>
      <c r="J72">
        <f t="shared" si="17"/>
        <v>300000</v>
      </c>
      <c r="K72" s="8">
        <f t="shared" si="18"/>
        <v>25282.8781866606</v>
      </c>
      <c r="L72" s="10">
        <f t="shared" si="19"/>
        <v>30.350044920000002</v>
      </c>
      <c r="N72">
        <f t="shared" si="20"/>
        <v>1881.24</v>
      </c>
    </row>
    <row r="73" spans="2:14">
      <c r="B73">
        <v>1</v>
      </c>
      <c r="C73" s="7">
        <v>119.648</v>
      </c>
      <c r="D73">
        <v>3352.76</v>
      </c>
      <c r="E73" s="7">
        <v>119.6656</v>
      </c>
      <c r="F73">
        <v>2084.21</v>
      </c>
      <c r="G73">
        <f t="shared" si="14"/>
        <v>1.7600000000001614E-2</v>
      </c>
      <c r="H73" s="10">
        <f t="shared" si="15"/>
        <v>71.969715143867461</v>
      </c>
      <c r="I73" s="11">
        <f t="shared" si="16"/>
        <v>234990.90366407309</v>
      </c>
      <c r="J73">
        <f t="shared" si="17"/>
        <v>300000</v>
      </c>
      <c r="K73" s="8">
        <f t="shared" si="18"/>
        <v>19085.820927812605</v>
      </c>
      <c r="L73" s="10">
        <f t="shared" si="19"/>
        <v>33.624559930000004</v>
      </c>
      <c r="N73">
        <f t="shared" si="20"/>
        <v>2084.21</v>
      </c>
    </row>
    <row r="74" spans="2:14">
      <c r="B74">
        <v>1</v>
      </c>
      <c r="C74" s="7">
        <v>119.696</v>
      </c>
      <c r="D74">
        <v>3606.47</v>
      </c>
      <c r="E74" s="7">
        <v>119.7152</v>
      </c>
      <c r="F74">
        <v>2033.46</v>
      </c>
      <c r="G74">
        <f t="shared" si="14"/>
        <v>1.9199999999997885E-2</v>
      </c>
      <c r="H74" s="10">
        <f t="shared" si="15"/>
        <v>73.765896550706671</v>
      </c>
      <c r="I74" s="11">
        <f t="shared" si="16"/>
        <v>247765.89727566467</v>
      </c>
      <c r="J74">
        <f t="shared" si="17"/>
        <v>300000</v>
      </c>
      <c r="K74" s="8">
        <f t="shared" si="18"/>
        <v>27321.835618376295</v>
      </c>
      <c r="L74" s="10">
        <f t="shared" si="19"/>
        <v>32.805810180000002</v>
      </c>
      <c r="N74">
        <f t="shared" si="20"/>
        <v>2033.46</v>
      </c>
    </row>
    <row r="75" spans="2:14" s="12" customFormat="1">
      <c r="B75" s="16">
        <f ca="1">COUNT(INDIRECT("B"&amp;(MAX(M$3:M74)+1)):INDIRECT("B"&amp;(M75-1)))</f>
        <v>72</v>
      </c>
      <c r="C75" s="13"/>
      <c r="E75" s="13"/>
      <c r="H75" s="17">
        <f ca="1">AVERAGE(INDIRECT("H"&amp;(MAX(M$3:M74)+1)):INDIRECT("H"&amp;(M75-1)))</f>
        <v>77.026828893558942</v>
      </c>
      <c r="I75" s="14"/>
      <c r="K75" s="15"/>
      <c r="L75" s="17">
        <f ca="1">AVERAGE(INDIRECT("L"&amp;(MAX($M$3:M74)+1)):INDIRECT("L"&amp;(M75-1)))</f>
        <v>31.532441452777789</v>
      </c>
      <c r="M75" s="16">
        <f>IF(C75="",ROW(O75),"")</f>
        <v>75</v>
      </c>
      <c r="N75" s="17">
        <f ca="1">AVERAGE(INDIRECT("N"&amp;(MAX($M$3:M74)+1)):INDIRECT("N"&amp;(M75-1)))</f>
        <v>1954.5305555555565</v>
      </c>
    </row>
    <row r="76" spans="2:14">
      <c r="B76">
        <v>2</v>
      </c>
      <c r="C76" s="7">
        <v>16.891200000000001</v>
      </c>
      <c r="D76">
        <v>5179.4799999999996</v>
      </c>
      <c r="E76" s="7">
        <v>16.9024</v>
      </c>
      <c r="F76">
        <v>3910.93</v>
      </c>
      <c r="G76">
        <f t="shared" ref="G76:G85" si="21">IF(B76="","",E76-C76)</f>
        <v>1.1199999999998766E-2</v>
      </c>
      <c r="H76" s="10">
        <f t="shared" ref="H76:H85" si="22">IF(B76="","",300000/(2*F76)*B76)</f>
        <v>76.708097562472361</v>
      </c>
      <c r="I76" s="11">
        <f t="shared" ref="I76:I85" si="23">IF(B76="","",300000*SQRT(1-(F76/D76)^2))</f>
        <v>196689.25023111727</v>
      </c>
      <c r="J76">
        <f t="shared" ref="J76:J85" si="24">IF(B76="","",300000)</f>
        <v>300000</v>
      </c>
      <c r="K76" s="8">
        <f t="shared" ref="K76:K85" si="25">IF(B76="","",I76*J76*G76/(J76-I76))</f>
        <v>6396.9711017965874</v>
      </c>
      <c r="L76" s="10">
        <f t="shared" ref="L76:L85" si="26">IF(B76="","",0.016133*F76)</f>
        <v>63.095033690000001</v>
      </c>
      <c r="N76">
        <f t="shared" ref="N76:N85" si="27">IF(B76="","",F76/B76)</f>
        <v>1955.4649999999999</v>
      </c>
    </row>
    <row r="77" spans="2:14">
      <c r="B77">
        <v>2</v>
      </c>
      <c r="C77" s="7">
        <v>23.565300000000001</v>
      </c>
      <c r="D77">
        <v>4976.5200000000004</v>
      </c>
      <c r="E77" s="7">
        <v>23.5807</v>
      </c>
      <c r="F77">
        <v>3758.7</v>
      </c>
      <c r="G77">
        <f t="shared" si="21"/>
        <v>1.5399999999999636E-2</v>
      </c>
      <c r="H77" s="10">
        <f t="shared" si="22"/>
        <v>79.814829595338821</v>
      </c>
      <c r="I77" s="11">
        <f t="shared" si="23"/>
        <v>196618.31759700264</v>
      </c>
      <c r="J77">
        <f t="shared" si="24"/>
        <v>300000</v>
      </c>
      <c r="K77" s="8">
        <f t="shared" si="25"/>
        <v>8786.6303409257926</v>
      </c>
      <c r="L77" s="10">
        <f t="shared" si="26"/>
        <v>60.639107100000004</v>
      </c>
      <c r="N77">
        <f t="shared" si="27"/>
        <v>1879.35</v>
      </c>
    </row>
    <row r="78" spans="2:14">
      <c r="B78">
        <v>2</v>
      </c>
      <c r="C78" s="7">
        <v>25.2758</v>
      </c>
      <c r="D78">
        <v>5382.45</v>
      </c>
      <c r="E78" s="7">
        <v>25.285699999999999</v>
      </c>
      <c r="F78">
        <v>4266.12</v>
      </c>
      <c r="G78">
        <f t="shared" si="21"/>
        <v>9.8999999999982435E-3</v>
      </c>
      <c r="H78" s="10">
        <f t="shared" si="22"/>
        <v>70.321509943461507</v>
      </c>
      <c r="I78" s="11">
        <f t="shared" si="23"/>
        <v>182923.29872202783</v>
      </c>
      <c r="J78">
        <f t="shared" si="24"/>
        <v>300000</v>
      </c>
      <c r="K78" s="8">
        <f t="shared" si="25"/>
        <v>4640.3954952098065</v>
      </c>
      <c r="L78" s="10">
        <f t="shared" si="26"/>
        <v>68.825313960000003</v>
      </c>
      <c r="N78">
        <f t="shared" si="27"/>
        <v>2133.06</v>
      </c>
    </row>
    <row r="79" spans="2:14">
      <c r="B79">
        <v>2</v>
      </c>
      <c r="C79" s="7">
        <v>39.42</v>
      </c>
      <c r="D79">
        <v>4773.55</v>
      </c>
      <c r="E79" s="7">
        <v>39.431199999999997</v>
      </c>
      <c r="F79">
        <v>3860.19</v>
      </c>
      <c r="G79">
        <f t="shared" si="21"/>
        <v>1.1199999999995214E-2</v>
      </c>
      <c r="H79" s="10">
        <f t="shared" si="22"/>
        <v>77.71638183612724</v>
      </c>
      <c r="I79" s="11">
        <f t="shared" si="23"/>
        <v>176481.93459068766</v>
      </c>
      <c r="J79">
        <f t="shared" si="24"/>
        <v>300000</v>
      </c>
      <c r="K79" s="8">
        <f t="shared" si="25"/>
        <v>4800.7495766667898</v>
      </c>
      <c r="L79" s="10">
        <f t="shared" si="26"/>
        <v>62.276445270000004</v>
      </c>
      <c r="N79">
        <f t="shared" si="27"/>
        <v>1930.095</v>
      </c>
    </row>
    <row r="80" spans="2:14">
      <c r="B80">
        <v>2</v>
      </c>
      <c r="C80" s="7">
        <v>56.468000000000004</v>
      </c>
      <c r="D80">
        <v>4824.29</v>
      </c>
      <c r="E80" s="7">
        <v>56.485599999999998</v>
      </c>
      <c r="F80">
        <v>3707.96</v>
      </c>
      <c r="G80">
        <f t="shared" si="21"/>
        <v>1.7599999999994509E-2</v>
      </c>
      <c r="H80" s="10">
        <f t="shared" si="22"/>
        <v>80.907021650718988</v>
      </c>
      <c r="I80" s="11">
        <f t="shared" si="23"/>
        <v>191918.09862418156</v>
      </c>
      <c r="J80">
        <f t="shared" si="24"/>
        <v>300000</v>
      </c>
      <c r="K80" s="8">
        <f t="shared" si="25"/>
        <v>9375.5526858456797</v>
      </c>
      <c r="L80" s="10">
        <f t="shared" si="26"/>
        <v>59.820518680000006</v>
      </c>
      <c r="N80">
        <f t="shared" si="27"/>
        <v>1853.98</v>
      </c>
    </row>
    <row r="81" spans="2:14">
      <c r="B81">
        <v>2</v>
      </c>
      <c r="C81" s="7">
        <v>63.7318</v>
      </c>
      <c r="D81">
        <v>5331.71</v>
      </c>
      <c r="E81" s="7">
        <v>63.738950000000003</v>
      </c>
      <c r="F81">
        <v>4367.6099999999997</v>
      </c>
      <c r="G81">
        <f t="shared" si="21"/>
        <v>7.1500000000028763E-3</v>
      </c>
      <c r="H81" s="10">
        <f t="shared" si="22"/>
        <v>68.687451489487387</v>
      </c>
      <c r="I81" s="11">
        <f t="shared" si="23"/>
        <v>172062.57602357544</v>
      </c>
      <c r="J81">
        <f t="shared" si="24"/>
        <v>300000</v>
      </c>
      <c r="K81" s="8">
        <f t="shared" si="25"/>
        <v>2884.8026957204352</v>
      </c>
      <c r="L81" s="10">
        <f t="shared" si="26"/>
        <v>70.462652129999995</v>
      </c>
      <c r="N81">
        <f t="shared" si="27"/>
        <v>2183.8049999999998</v>
      </c>
    </row>
    <row r="82" spans="2:14">
      <c r="B82">
        <v>2</v>
      </c>
      <c r="C82" s="7">
        <v>63.745550000000001</v>
      </c>
      <c r="D82">
        <v>5636.17</v>
      </c>
      <c r="E82" s="7">
        <v>63.753250000000001</v>
      </c>
      <c r="F82">
        <v>4316.87</v>
      </c>
      <c r="G82">
        <f t="shared" si="21"/>
        <v>7.6999999999998181E-3</v>
      </c>
      <c r="H82" s="10">
        <f t="shared" si="22"/>
        <v>69.494795998026348</v>
      </c>
      <c r="I82" s="11">
        <f t="shared" si="23"/>
        <v>192879.83537535582</v>
      </c>
      <c r="J82">
        <f t="shared" si="24"/>
        <v>300000</v>
      </c>
      <c r="K82" s="8">
        <f t="shared" si="25"/>
        <v>4159.3701921417432</v>
      </c>
      <c r="L82" s="10">
        <f t="shared" si="26"/>
        <v>69.644063710000012</v>
      </c>
      <c r="N82">
        <f t="shared" si="27"/>
        <v>2158.4349999999999</v>
      </c>
    </row>
    <row r="83" spans="2:14">
      <c r="B83">
        <v>2</v>
      </c>
      <c r="C83" s="7">
        <v>88.891199999999998</v>
      </c>
      <c r="D83">
        <v>5128.74</v>
      </c>
      <c r="E83" s="7">
        <v>88.9024</v>
      </c>
      <c r="F83">
        <v>4012.41</v>
      </c>
      <c r="G83">
        <f t="shared" si="21"/>
        <v>1.1200000000002319E-2</v>
      </c>
      <c r="H83" s="10">
        <f t="shared" si="22"/>
        <v>74.768032180161057</v>
      </c>
      <c r="I83" s="11">
        <f t="shared" si="23"/>
        <v>186856.10306762924</v>
      </c>
      <c r="J83">
        <f t="shared" si="24"/>
        <v>300000</v>
      </c>
      <c r="K83" s="8">
        <f t="shared" si="25"/>
        <v>5549.0090347748892</v>
      </c>
      <c r="L83" s="10">
        <f t="shared" si="26"/>
        <v>64.732210530000003</v>
      </c>
      <c r="N83">
        <f t="shared" si="27"/>
        <v>2006.2049999999999</v>
      </c>
    </row>
    <row r="84" spans="2:14">
      <c r="B84">
        <v>2</v>
      </c>
      <c r="C84" s="7">
        <v>88.951999999999998</v>
      </c>
      <c r="D84">
        <v>5788.39</v>
      </c>
      <c r="E84" s="7">
        <v>88.961600000000004</v>
      </c>
      <c r="F84">
        <v>4215.38</v>
      </c>
      <c r="G84">
        <f t="shared" si="21"/>
        <v>9.6000000000060481E-3</v>
      </c>
      <c r="H84" s="10">
        <f t="shared" si="22"/>
        <v>71.167961132804152</v>
      </c>
      <c r="I84" s="11">
        <f t="shared" si="23"/>
        <v>205594.29579539679</v>
      </c>
      <c r="J84">
        <f t="shared" si="24"/>
        <v>300000</v>
      </c>
      <c r="K84" s="8">
        <f t="shared" si="25"/>
        <v>6271.9893557262876</v>
      </c>
      <c r="L84" s="10">
        <f t="shared" si="26"/>
        <v>68.006725540000005</v>
      </c>
      <c r="N84">
        <f t="shared" si="27"/>
        <v>2107.69</v>
      </c>
    </row>
    <row r="85" spans="2:14">
      <c r="B85">
        <v>2</v>
      </c>
      <c r="C85" s="7">
        <v>89.016800000000003</v>
      </c>
      <c r="D85">
        <v>5433.2</v>
      </c>
      <c r="E85" s="7">
        <v>89.027199999999993</v>
      </c>
      <c r="F85">
        <v>4164.6400000000003</v>
      </c>
      <c r="G85">
        <f t="shared" si="21"/>
        <v>1.0399999999989973E-2</v>
      </c>
      <c r="H85" s="10">
        <f t="shared" si="22"/>
        <v>72.035037842406538</v>
      </c>
      <c r="I85" s="11">
        <f t="shared" si="23"/>
        <v>192667.21609769395</v>
      </c>
      <c r="J85">
        <f t="shared" si="24"/>
        <v>300000</v>
      </c>
      <c r="K85" s="8">
        <f t="shared" si="25"/>
        <v>5600.541534181807</v>
      </c>
      <c r="L85" s="10">
        <f t="shared" si="26"/>
        <v>67.188137120000007</v>
      </c>
      <c r="N85">
        <f t="shared" si="27"/>
        <v>2082.3200000000002</v>
      </c>
    </row>
    <row r="86" spans="2:14" s="12" customFormat="1">
      <c r="B86" s="16">
        <f ca="1">COUNT(INDIRECT("B"&amp;(MAX(M$3:M85)+1)):INDIRECT("B"&amp;(M86-1)))</f>
        <v>10</v>
      </c>
      <c r="C86" s="13"/>
      <c r="E86" s="13"/>
      <c r="H86" s="17">
        <f ca="1">AVERAGE(INDIRECT("H"&amp;(MAX(M$3:M85)+1)):INDIRECT("H"&amp;(M86-1)))</f>
        <v>74.16211192310044</v>
      </c>
      <c r="I86" s="14"/>
      <c r="K86" s="15"/>
      <c r="L86" s="17">
        <f ca="1">AVERAGE(INDIRECT("L"&amp;(MAX($M$3:M85)+1)):INDIRECT("L"&amp;(M86-1)))</f>
        <v>65.469020772999997</v>
      </c>
      <c r="M86" s="16">
        <f>IF(C86="",ROW(O86),"")</f>
        <v>86</v>
      </c>
      <c r="N86" s="17">
        <f ca="1">AVERAGE(INDIRECT("N"&amp;(MAX($M$3:M85)+1)):INDIRECT("N"&amp;(M86-1)))</f>
        <v>2029.0404999999998</v>
      </c>
    </row>
    <row r="87" spans="2:14">
      <c r="C87" s="7"/>
      <c r="E87" s="7"/>
      <c r="G87" t="str">
        <f t="shared" ref="G87:G118" si="28">IF(B87="","",E87-C87)</f>
        <v/>
      </c>
      <c r="H87" s="10" t="str">
        <f t="shared" ref="H87:H118" si="29">IF(B87="","",300000/(2*F87)*B87)</f>
        <v/>
      </c>
      <c r="I87" s="11" t="str">
        <f t="shared" ref="I87:I118" si="30">IF(B87="","",300000*SQRT(1-(F87/D87)^2))</f>
        <v/>
      </c>
      <c r="J87" t="str">
        <f t="shared" ref="J87:J118" si="31">IF(B87="","",300000)</f>
        <v/>
      </c>
      <c r="K87" s="8" t="str">
        <f t="shared" ref="K87:K118" si="32">IF(B87="","",I87*J87*G87/(J87-I87))</f>
        <v/>
      </c>
      <c r="L87" s="10" t="str">
        <f t="shared" ref="L87:L118" si="33">IF(B87="","",0.016133*F87)</f>
        <v/>
      </c>
      <c r="N87" t="str">
        <f t="shared" ref="N87:N118" si="34">IF(B87="","",F87/B87)</f>
        <v/>
      </c>
    </row>
    <row r="88" spans="2:14">
      <c r="C88" s="7"/>
      <c r="E88" s="7"/>
      <c r="G88" t="str">
        <f t="shared" si="28"/>
        <v/>
      </c>
      <c r="H88" s="10" t="str">
        <f t="shared" si="29"/>
        <v/>
      </c>
      <c r="I88" s="11" t="str">
        <f t="shared" si="30"/>
        <v/>
      </c>
      <c r="J88" t="str">
        <f t="shared" si="31"/>
        <v/>
      </c>
      <c r="K88" s="8" t="str">
        <f t="shared" si="32"/>
        <v/>
      </c>
      <c r="L88" s="10" t="str">
        <f t="shared" si="33"/>
        <v/>
      </c>
      <c r="N88" t="str">
        <f t="shared" si="34"/>
        <v/>
      </c>
    </row>
    <row r="89" spans="2:14">
      <c r="C89" s="7"/>
      <c r="E89" s="7"/>
      <c r="G89" t="str">
        <f t="shared" si="28"/>
        <v/>
      </c>
      <c r="H89" s="10" t="str">
        <f t="shared" si="29"/>
        <v/>
      </c>
      <c r="I89" s="11" t="str">
        <f t="shared" si="30"/>
        <v/>
      </c>
      <c r="J89" t="str">
        <f t="shared" si="31"/>
        <v/>
      </c>
      <c r="K89" s="8" t="str">
        <f t="shared" si="32"/>
        <v/>
      </c>
      <c r="L89" s="10" t="str">
        <f t="shared" si="33"/>
        <v/>
      </c>
      <c r="N89" t="str">
        <f t="shared" si="34"/>
        <v/>
      </c>
    </row>
    <row r="90" spans="2:14">
      <c r="C90" s="7"/>
      <c r="E90" s="7"/>
      <c r="G90" t="str">
        <f t="shared" si="28"/>
        <v/>
      </c>
      <c r="H90" s="10" t="str">
        <f t="shared" si="29"/>
        <v/>
      </c>
      <c r="I90" s="11" t="str">
        <f t="shared" si="30"/>
        <v/>
      </c>
      <c r="J90" t="str">
        <f t="shared" si="31"/>
        <v/>
      </c>
      <c r="K90" s="8" t="str">
        <f t="shared" si="32"/>
        <v/>
      </c>
      <c r="L90" s="10" t="str">
        <f t="shared" si="33"/>
        <v/>
      </c>
      <c r="N90" t="str">
        <f t="shared" si="34"/>
        <v/>
      </c>
    </row>
    <row r="91" spans="2:14">
      <c r="C91" s="7"/>
      <c r="E91" s="7"/>
      <c r="G91" t="str">
        <f t="shared" si="28"/>
        <v/>
      </c>
      <c r="H91" s="10" t="str">
        <f t="shared" si="29"/>
        <v/>
      </c>
      <c r="I91" s="11" t="str">
        <f t="shared" si="30"/>
        <v/>
      </c>
      <c r="J91" t="str">
        <f t="shared" si="31"/>
        <v/>
      </c>
      <c r="K91" s="8" t="str">
        <f t="shared" si="32"/>
        <v/>
      </c>
      <c r="L91" s="10" t="str">
        <f t="shared" si="33"/>
        <v/>
      </c>
      <c r="N91" t="str">
        <f t="shared" si="34"/>
        <v/>
      </c>
    </row>
    <row r="92" spans="2:14">
      <c r="C92" s="7"/>
      <c r="E92" s="7"/>
      <c r="G92" t="str">
        <f t="shared" si="28"/>
        <v/>
      </c>
      <c r="H92" s="10" t="str">
        <f t="shared" si="29"/>
        <v/>
      </c>
      <c r="I92" s="11" t="str">
        <f t="shared" si="30"/>
        <v/>
      </c>
      <c r="J92" t="str">
        <f t="shared" si="31"/>
        <v/>
      </c>
      <c r="K92" s="8" t="str">
        <f t="shared" si="32"/>
        <v/>
      </c>
      <c r="L92" s="10" t="str">
        <f t="shared" si="33"/>
        <v/>
      </c>
      <c r="N92" t="str">
        <f t="shared" si="34"/>
        <v/>
      </c>
    </row>
    <row r="93" spans="2:14">
      <c r="C93" s="7"/>
      <c r="E93" s="7"/>
      <c r="G93" t="str">
        <f t="shared" si="28"/>
        <v/>
      </c>
      <c r="H93" s="10" t="str">
        <f t="shared" si="29"/>
        <v/>
      </c>
      <c r="I93" s="11" t="str">
        <f t="shared" si="30"/>
        <v/>
      </c>
      <c r="J93" t="str">
        <f t="shared" si="31"/>
        <v/>
      </c>
      <c r="K93" s="8" t="str">
        <f t="shared" si="32"/>
        <v/>
      </c>
      <c r="L93" s="10" t="str">
        <f t="shared" si="33"/>
        <v/>
      </c>
      <c r="N93" t="str">
        <f t="shared" si="34"/>
        <v/>
      </c>
    </row>
    <row r="94" spans="2:14">
      <c r="G94" t="str">
        <f t="shared" si="28"/>
        <v/>
      </c>
      <c r="H94" s="10" t="str">
        <f t="shared" si="29"/>
        <v/>
      </c>
      <c r="I94" s="11" t="str">
        <f t="shared" si="30"/>
        <v/>
      </c>
      <c r="J94" t="str">
        <f t="shared" si="31"/>
        <v/>
      </c>
      <c r="K94" s="8" t="str">
        <f t="shared" si="32"/>
        <v/>
      </c>
      <c r="L94" s="10" t="str">
        <f t="shared" si="33"/>
        <v/>
      </c>
      <c r="N94" t="str">
        <f t="shared" si="34"/>
        <v/>
      </c>
    </row>
    <row r="95" spans="2:14">
      <c r="C95" s="7"/>
      <c r="E95" s="7"/>
      <c r="G95" t="str">
        <f t="shared" si="28"/>
        <v/>
      </c>
      <c r="H95" s="10" t="str">
        <f t="shared" si="29"/>
        <v/>
      </c>
      <c r="I95" s="11" t="str">
        <f t="shared" si="30"/>
        <v/>
      </c>
      <c r="J95" t="str">
        <f t="shared" si="31"/>
        <v/>
      </c>
      <c r="K95" s="8" t="str">
        <f t="shared" si="32"/>
        <v/>
      </c>
      <c r="L95" s="10" t="str">
        <f t="shared" si="33"/>
        <v/>
      </c>
      <c r="N95" t="str">
        <f t="shared" si="34"/>
        <v/>
      </c>
    </row>
    <row r="96" spans="2:14">
      <c r="G96" t="str">
        <f t="shared" si="28"/>
        <v/>
      </c>
      <c r="H96" s="10" t="str">
        <f t="shared" si="29"/>
        <v/>
      </c>
      <c r="I96" s="11" t="str">
        <f t="shared" si="30"/>
        <v/>
      </c>
      <c r="J96" t="str">
        <f t="shared" si="31"/>
        <v/>
      </c>
      <c r="K96" s="8" t="str">
        <f t="shared" si="32"/>
        <v/>
      </c>
      <c r="L96" s="10" t="str">
        <f t="shared" si="33"/>
        <v/>
      </c>
      <c r="N96" t="str">
        <f t="shared" si="34"/>
        <v/>
      </c>
    </row>
    <row r="97" spans="3:14">
      <c r="C97" s="7"/>
      <c r="E97" s="7"/>
      <c r="G97" t="str">
        <f t="shared" si="28"/>
        <v/>
      </c>
      <c r="H97" s="10" t="str">
        <f t="shared" si="29"/>
        <v/>
      </c>
      <c r="I97" s="11" t="str">
        <f t="shared" si="30"/>
        <v/>
      </c>
      <c r="J97" t="str">
        <f t="shared" si="31"/>
        <v/>
      </c>
      <c r="K97" s="8" t="str">
        <f t="shared" si="32"/>
        <v/>
      </c>
      <c r="L97" s="10" t="str">
        <f t="shared" si="33"/>
        <v/>
      </c>
      <c r="N97" t="str">
        <f t="shared" si="34"/>
        <v/>
      </c>
    </row>
    <row r="98" spans="3:14">
      <c r="C98" s="7"/>
      <c r="E98" s="7"/>
      <c r="G98" t="str">
        <f t="shared" si="28"/>
        <v/>
      </c>
      <c r="H98" s="10" t="str">
        <f t="shared" si="29"/>
        <v/>
      </c>
      <c r="I98" s="11" t="str">
        <f t="shared" si="30"/>
        <v/>
      </c>
      <c r="J98" t="str">
        <f t="shared" si="31"/>
        <v/>
      </c>
      <c r="K98" s="8" t="str">
        <f t="shared" si="32"/>
        <v/>
      </c>
      <c r="L98" s="10" t="str">
        <f t="shared" si="33"/>
        <v/>
      </c>
      <c r="N98" t="str">
        <f t="shared" si="34"/>
        <v/>
      </c>
    </row>
    <row r="99" spans="3:14">
      <c r="C99" s="7"/>
      <c r="E99" s="7"/>
      <c r="G99" t="str">
        <f t="shared" si="28"/>
        <v/>
      </c>
      <c r="H99" s="10" t="str">
        <f t="shared" si="29"/>
        <v/>
      </c>
      <c r="I99" s="11" t="str">
        <f t="shared" si="30"/>
        <v/>
      </c>
      <c r="J99" t="str">
        <f t="shared" si="31"/>
        <v/>
      </c>
      <c r="K99" s="8" t="str">
        <f t="shared" si="32"/>
        <v/>
      </c>
      <c r="L99" s="10" t="str">
        <f t="shared" si="33"/>
        <v/>
      </c>
      <c r="N99" t="str">
        <f t="shared" si="34"/>
        <v/>
      </c>
    </row>
    <row r="100" spans="3:14">
      <c r="C100" s="7"/>
      <c r="E100" s="7"/>
      <c r="G100" t="str">
        <f t="shared" si="28"/>
        <v/>
      </c>
      <c r="H100" s="10" t="str">
        <f t="shared" si="29"/>
        <v/>
      </c>
      <c r="I100" s="11" t="str">
        <f t="shared" si="30"/>
        <v/>
      </c>
      <c r="J100" t="str">
        <f t="shared" si="31"/>
        <v/>
      </c>
      <c r="K100" s="8" t="str">
        <f t="shared" si="32"/>
        <v/>
      </c>
      <c r="L100" s="10" t="str">
        <f t="shared" si="33"/>
        <v/>
      </c>
      <c r="N100" t="str">
        <f t="shared" si="34"/>
        <v/>
      </c>
    </row>
    <row r="101" spans="3:14">
      <c r="C101" s="7"/>
      <c r="E101" s="7"/>
      <c r="G101" t="str">
        <f t="shared" si="28"/>
        <v/>
      </c>
      <c r="H101" s="10" t="str">
        <f t="shared" si="29"/>
        <v/>
      </c>
      <c r="I101" s="11" t="str">
        <f t="shared" si="30"/>
        <v/>
      </c>
      <c r="J101" t="str">
        <f t="shared" si="31"/>
        <v/>
      </c>
      <c r="K101" s="8" t="str">
        <f t="shared" si="32"/>
        <v/>
      </c>
      <c r="L101" s="10" t="str">
        <f t="shared" si="33"/>
        <v/>
      </c>
      <c r="N101" t="str">
        <f t="shared" si="34"/>
        <v/>
      </c>
    </row>
    <row r="102" spans="3:14">
      <c r="C102" s="7"/>
      <c r="E102" s="7"/>
      <c r="G102" t="str">
        <f t="shared" si="28"/>
        <v/>
      </c>
      <c r="H102" s="10" t="str">
        <f t="shared" si="29"/>
        <v/>
      </c>
      <c r="I102" s="11" t="str">
        <f t="shared" si="30"/>
        <v/>
      </c>
      <c r="J102" t="str">
        <f t="shared" si="31"/>
        <v/>
      </c>
      <c r="K102" s="8" t="str">
        <f t="shared" si="32"/>
        <v/>
      </c>
      <c r="L102" s="10" t="str">
        <f t="shared" si="33"/>
        <v/>
      </c>
      <c r="N102" t="str">
        <f t="shared" si="34"/>
        <v/>
      </c>
    </row>
    <row r="103" spans="3:14">
      <c r="C103" s="7"/>
      <c r="E103" s="7"/>
      <c r="G103" t="str">
        <f t="shared" si="28"/>
        <v/>
      </c>
      <c r="H103" s="10" t="str">
        <f t="shared" si="29"/>
        <v/>
      </c>
      <c r="I103" s="11" t="str">
        <f t="shared" si="30"/>
        <v/>
      </c>
      <c r="J103" t="str">
        <f t="shared" si="31"/>
        <v/>
      </c>
      <c r="K103" s="8" t="str">
        <f t="shared" si="32"/>
        <v/>
      </c>
      <c r="L103" s="10" t="str">
        <f t="shared" si="33"/>
        <v/>
      </c>
      <c r="N103" t="str">
        <f t="shared" si="34"/>
        <v/>
      </c>
    </row>
    <row r="104" spans="3:14">
      <c r="G104" t="str">
        <f t="shared" si="28"/>
        <v/>
      </c>
      <c r="H104" s="10" t="str">
        <f t="shared" si="29"/>
        <v/>
      </c>
      <c r="I104" s="11" t="str">
        <f t="shared" si="30"/>
        <v/>
      </c>
      <c r="J104" t="str">
        <f t="shared" si="31"/>
        <v/>
      </c>
      <c r="K104" s="8" t="str">
        <f t="shared" si="32"/>
        <v/>
      </c>
      <c r="L104" s="10" t="str">
        <f t="shared" si="33"/>
        <v/>
      </c>
      <c r="N104" t="str">
        <f t="shared" si="34"/>
        <v/>
      </c>
    </row>
    <row r="105" spans="3:14">
      <c r="C105" s="7"/>
      <c r="E105" s="7"/>
      <c r="G105" t="str">
        <f t="shared" si="28"/>
        <v/>
      </c>
      <c r="H105" s="10" t="str">
        <f t="shared" si="29"/>
        <v/>
      </c>
      <c r="I105" s="11" t="str">
        <f t="shared" si="30"/>
        <v/>
      </c>
      <c r="J105" t="str">
        <f t="shared" si="31"/>
        <v/>
      </c>
      <c r="K105" s="8" t="str">
        <f t="shared" si="32"/>
        <v/>
      </c>
      <c r="L105" s="10" t="str">
        <f t="shared" si="33"/>
        <v/>
      </c>
      <c r="N105" t="str">
        <f t="shared" si="34"/>
        <v/>
      </c>
    </row>
    <row r="106" spans="3:14">
      <c r="C106" s="7"/>
      <c r="E106" s="7"/>
      <c r="G106" t="str">
        <f t="shared" si="28"/>
        <v/>
      </c>
      <c r="H106" s="10" t="str">
        <f t="shared" si="29"/>
        <v/>
      </c>
      <c r="I106" s="11" t="str">
        <f t="shared" si="30"/>
        <v/>
      </c>
      <c r="J106" t="str">
        <f t="shared" si="31"/>
        <v/>
      </c>
      <c r="K106" s="8" t="str">
        <f t="shared" si="32"/>
        <v/>
      </c>
      <c r="L106" s="10" t="str">
        <f t="shared" si="33"/>
        <v/>
      </c>
      <c r="N106" t="str">
        <f t="shared" si="34"/>
        <v/>
      </c>
    </row>
    <row r="107" spans="3:14">
      <c r="C107" s="7"/>
      <c r="E107" s="7"/>
      <c r="G107" t="str">
        <f t="shared" si="28"/>
        <v/>
      </c>
      <c r="H107" s="10" t="str">
        <f t="shared" si="29"/>
        <v/>
      </c>
      <c r="I107" s="11" t="str">
        <f t="shared" si="30"/>
        <v/>
      </c>
      <c r="J107" t="str">
        <f t="shared" si="31"/>
        <v/>
      </c>
      <c r="K107" s="8" t="str">
        <f t="shared" si="32"/>
        <v/>
      </c>
      <c r="L107" s="10" t="str">
        <f t="shared" si="33"/>
        <v/>
      </c>
      <c r="N107" t="str">
        <f t="shared" si="34"/>
        <v/>
      </c>
    </row>
    <row r="108" spans="3:14">
      <c r="C108" s="7"/>
      <c r="E108" s="7"/>
      <c r="G108" t="str">
        <f t="shared" si="28"/>
        <v/>
      </c>
      <c r="H108" s="10" t="str">
        <f t="shared" si="29"/>
        <v/>
      </c>
      <c r="I108" s="11" t="str">
        <f t="shared" si="30"/>
        <v/>
      </c>
      <c r="J108" t="str">
        <f t="shared" si="31"/>
        <v/>
      </c>
      <c r="K108" s="8" t="str">
        <f t="shared" si="32"/>
        <v/>
      </c>
      <c r="L108" s="10" t="str">
        <f t="shared" si="33"/>
        <v/>
      </c>
      <c r="N108" t="str">
        <f t="shared" si="34"/>
        <v/>
      </c>
    </row>
    <row r="109" spans="3:14">
      <c r="C109" s="7"/>
      <c r="E109" s="7"/>
      <c r="G109" t="str">
        <f t="shared" si="28"/>
        <v/>
      </c>
      <c r="H109" s="10" t="str">
        <f t="shared" si="29"/>
        <v/>
      </c>
      <c r="I109" s="11" t="str">
        <f t="shared" si="30"/>
        <v/>
      </c>
      <c r="J109" t="str">
        <f t="shared" si="31"/>
        <v/>
      </c>
      <c r="K109" s="8" t="str">
        <f t="shared" si="32"/>
        <v/>
      </c>
      <c r="L109" s="10" t="str">
        <f t="shared" si="33"/>
        <v/>
      </c>
      <c r="N109" t="str">
        <f t="shared" si="34"/>
        <v/>
      </c>
    </row>
    <row r="110" spans="3:14">
      <c r="C110" s="7"/>
      <c r="E110" s="7"/>
      <c r="G110" t="str">
        <f t="shared" si="28"/>
        <v/>
      </c>
      <c r="H110" s="10" t="str">
        <f t="shared" si="29"/>
        <v/>
      </c>
      <c r="I110" s="11" t="str">
        <f t="shared" si="30"/>
        <v/>
      </c>
      <c r="J110" t="str">
        <f t="shared" si="31"/>
        <v/>
      </c>
      <c r="K110" s="8" t="str">
        <f t="shared" si="32"/>
        <v/>
      </c>
      <c r="L110" s="10" t="str">
        <f t="shared" si="33"/>
        <v/>
      </c>
      <c r="N110" t="str">
        <f t="shared" si="34"/>
        <v/>
      </c>
    </row>
    <row r="111" spans="3:14">
      <c r="C111" s="7"/>
      <c r="E111" s="7"/>
      <c r="G111" t="str">
        <f t="shared" si="28"/>
        <v/>
      </c>
      <c r="H111" s="10" t="str">
        <f t="shared" si="29"/>
        <v/>
      </c>
      <c r="I111" s="11" t="str">
        <f t="shared" si="30"/>
        <v/>
      </c>
      <c r="J111" t="str">
        <f t="shared" si="31"/>
        <v/>
      </c>
      <c r="K111" s="8" t="str">
        <f t="shared" si="32"/>
        <v/>
      </c>
      <c r="L111" s="10" t="str">
        <f t="shared" si="33"/>
        <v/>
      </c>
      <c r="N111" t="str">
        <f t="shared" si="34"/>
        <v/>
      </c>
    </row>
    <row r="112" spans="3:14">
      <c r="C112" s="7"/>
      <c r="E112" s="7"/>
      <c r="G112" t="str">
        <f t="shared" si="28"/>
        <v/>
      </c>
      <c r="H112" s="10" t="str">
        <f t="shared" si="29"/>
        <v/>
      </c>
      <c r="I112" s="11" t="str">
        <f t="shared" si="30"/>
        <v/>
      </c>
      <c r="J112" t="str">
        <f t="shared" si="31"/>
        <v/>
      </c>
      <c r="K112" s="8" t="str">
        <f t="shared" si="32"/>
        <v/>
      </c>
      <c r="L112" s="10" t="str">
        <f t="shared" si="33"/>
        <v/>
      </c>
      <c r="N112" t="str">
        <f t="shared" si="34"/>
        <v/>
      </c>
    </row>
    <row r="113" spans="3:14">
      <c r="C113" s="7"/>
      <c r="E113" s="7"/>
      <c r="G113" t="str">
        <f t="shared" si="28"/>
        <v/>
      </c>
      <c r="H113" s="10" t="str">
        <f t="shared" si="29"/>
        <v/>
      </c>
      <c r="I113" s="11" t="str">
        <f t="shared" si="30"/>
        <v/>
      </c>
      <c r="J113" t="str">
        <f t="shared" si="31"/>
        <v/>
      </c>
      <c r="K113" s="8" t="str">
        <f t="shared" si="32"/>
        <v/>
      </c>
      <c r="L113" s="10" t="str">
        <f t="shared" si="33"/>
        <v/>
      </c>
      <c r="N113" t="str">
        <f t="shared" si="34"/>
        <v/>
      </c>
    </row>
    <row r="114" spans="3:14">
      <c r="C114" s="7"/>
      <c r="E114" s="7"/>
      <c r="G114" t="str">
        <f t="shared" si="28"/>
        <v/>
      </c>
      <c r="H114" s="10" t="str">
        <f t="shared" si="29"/>
        <v/>
      </c>
      <c r="I114" s="11" t="str">
        <f t="shared" si="30"/>
        <v/>
      </c>
      <c r="J114" t="str">
        <f t="shared" si="31"/>
        <v/>
      </c>
      <c r="K114" s="8" t="str">
        <f t="shared" si="32"/>
        <v/>
      </c>
      <c r="L114" s="10" t="str">
        <f t="shared" si="33"/>
        <v/>
      </c>
      <c r="N114" t="str">
        <f t="shared" si="34"/>
        <v/>
      </c>
    </row>
    <row r="115" spans="3:14">
      <c r="C115" s="7"/>
      <c r="E115" s="7"/>
      <c r="G115" t="str">
        <f t="shared" si="28"/>
        <v/>
      </c>
      <c r="H115" s="10" t="str">
        <f t="shared" si="29"/>
        <v/>
      </c>
      <c r="I115" s="11" t="str">
        <f t="shared" si="30"/>
        <v/>
      </c>
      <c r="J115" t="str">
        <f t="shared" si="31"/>
        <v/>
      </c>
      <c r="K115" s="8" t="str">
        <f t="shared" si="32"/>
        <v/>
      </c>
      <c r="L115" s="10" t="str">
        <f t="shared" si="33"/>
        <v/>
      </c>
      <c r="N115" t="str">
        <f t="shared" si="34"/>
        <v/>
      </c>
    </row>
    <row r="116" spans="3:14">
      <c r="C116" s="7"/>
      <c r="E116" s="7"/>
      <c r="G116" t="str">
        <f t="shared" si="28"/>
        <v/>
      </c>
      <c r="H116" s="10" t="str">
        <f t="shared" si="29"/>
        <v/>
      </c>
      <c r="I116" s="11" t="str">
        <f t="shared" si="30"/>
        <v/>
      </c>
      <c r="J116" t="str">
        <f t="shared" si="31"/>
        <v/>
      </c>
      <c r="K116" s="8" t="str">
        <f t="shared" si="32"/>
        <v/>
      </c>
      <c r="L116" s="10" t="str">
        <f t="shared" si="33"/>
        <v/>
      </c>
      <c r="N116" t="str">
        <f t="shared" si="34"/>
        <v/>
      </c>
    </row>
    <row r="117" spans="3:14">
      <c r="C117" s="7"/>
      <c r="E117" s="7"/>
      <c r="G117" t="str">
        <f t="shared" si="28"/>
        <v/>
      </c>
      <c r="H117" s="10" t="str">
        <f t="shared" si="29"/>
        <v/>
      </c>
      <c r="I117" s="11" t="str">
        <f t="shared" si="30"/>
        <v/>
      </c>
      <c r="J117" t="str">
        <f t="shared" si="31"/>
        <v/>
      </c>
      <c r="K117" s="8" t="str">
        <f t="shared" si="32"/>
        <v/>
      </c>
      <c r="L117" s="10" t="str">
        <f t="shared" si="33"/>
        <v/>
      </c>
      <c r="N117" t="str">
        <f t="shared" si="34"/>
        <v/>
      </c>
    </row>
    <row r="118" spans="3:14">
      <c r="G118" t="str">
        <f t="shared" si="28"/>
        <v/>
      </c>
      <c r="H118" s="10" t="str">
        <f t="shared" si="29"/>
        <v/>
      </c>
      <c r="I118" s="11" t="str">
        <f t="shared" si="30"/>
        <v/>
      </c>
      <c r="J118" t="str">
        <f t="shared" si="31"/>
        <v/>
      </c>
      <c r="K118" s="8" t="str">
        <f t="shared" si="32"/>
        <v/>
      </c>
      <c r="L118" s="10" t="str">
        <f t="shared" si="33"/>
        <v/>
      </c>
      <c r="N118" t="str">
        <f t="shared" si="34"/>
        <v/>
      </c>
    </row>
    <row r="119" spans="3:14">
      <c r="C119" s="7"/>
      <c r="E119" s="7"/>
      <c r="G119" t="str">
        <f t="shared" ref="G119:G150" si="35">IF(B119="","",E119-C119)</f>
        <v/>
      </c>
      <c r="H119" s="10" t="str">
        <f t="shared" ref="H119:H150" si="36">IF(B119="","",300000/(2*F119)*B119)</f>
        <v/>
      </c>
      <c r="I119" s="11" t="str">
        <f t="shared" ref="I119:I150" si="37">IF(B119="","",300000*SQRT(1-(F119/D119)^2))</f>
        <v/>
      </c>
      <c r="J119" t="str">
        <f t="shared" ref="J119:J150" si="38">IF(B119="","",300000)</f>
        <v/>
      </c>
      <c r="K119" s="8" t="str">
        <f t="shared" ref="K119:K150" si="39">IF(B119="","",I119*J119*G119/(J119-I119))</f>
        <v/>
      </c>
      <c r="L119" s="10" t="str">
        <f t="shared" ref="L119:L150" si="40">IF(B119="","",0.016133*F119)</f>
        <v/>
      </c>
      <c r="N119" t="str">
        <f t="shared" ref="N119:N150" si="41">IF(B119="","",F119/B119)</f>
        <v/>
      </c>
    </row>
    <row r="120" spans="3:14">
      <c r="C120" s="7"/>
      <c r="E120" s="7"/>
      <c r="G120" t="str">
        <f t="shared" si="35"/>
        <v/>
      </c>
      <c r="H120" s="10" t="str">
        <f t="shared" si="36"/>
        <v/>
      </c>
      <c r="I120" s="11" t="str">
        <f t="shared" si="37"/>
        <v/>
      </c>
      <c r="J120" t="str">
        <f t="shared" si="38"/>
        <v/>
      </c>
      <c r="K120" s="8" t="str">
        <f t="shared" si="39"/>
        <v/>
      </c>
      <c r="L120" s="10" t="str">
        <f t="shared" si="40"/>
        <v/>
      </c>
      <c r="N120" t="str">
        <f t="shared" si="41"/>
        <v/>
      </c>
    </row>
    <row r="121" spans="3:14">
      <c r="C121" s="7"/>
      <c r="E121" s="7"/>
      <c r="G121" t="str">
        <f t="shared" si="35"/>
        <v/>
      </c>
      <c r="H121" s="10" t="str">
        <f t="shared" si="36"/>
        <v/>
      </c>
      <c r="I121" s="11" t="str">
        <f t="shared" si="37"/>
        <v/>
      </c>
      <c r="J121" t="str">
        <f t="shared" si="38"/>
        <v/>
      </c>
      <c r="K121" s="8" t="str">
        <f t="shared" si="39"/>
        <v/>
      </c>
      <c r="L121" s="10" t="str">
        <f t="shared" si="40"/>
        <v/>
      </c>
      <c r="N121" t="str">
        <f t="shared" si="41"/>
        <v/>
      </c>
    </row>
    <row r="122" spans="3:14">
      <c r="C122" s="7"/>
      <c r="E122" s="7"/>
      <c r="G122" t="str">
        <f t="shared" si="35"/>
        <v/>
      </c>
      <c r="H122" s="10" t="str">
        <f t="shared" si="36"/>
        <v/>
      </c>
      <c r="I122" s="11" t="str">
        <f t="shared" si="37"/>
        <v/>
      </c>
      <c r="J122" t="str">
        <f t="shared" si="38"/>
        <v/>
      </c>
      <c r="K122" s="8" t="str">
        <f t="shared" si="39"/>
        <v/>
      </c>
      <c r="L122" s="10" t="str">
        <f t="shared" si="40"/>
        <v/>
      </c>
      <c r="N122" t="str">
        <f t="shared" si="41"/>
        <v/>
      </c>
    </row>
    <row r="123" spans="3:14">
      <c r="C123" s="7"/>
      <c r="E123" s="7"/>
      <c r="G123" t="str">
        <f t="shared" si="35"/>
        <v/>
      </c>
      <c r="H123" s="10" t="str">
        <f t="shared" si="36"/>
        <v/>
      </c>
      <c r="I123" s="11" t="str">
        <f t="shared" si="37"/>
        <v/>
      </c>
      <c r="J123" t="str">
        <f t="shared" si="38"/>
        <v/>
      </c>
      <c r="K123" s="8" t="str">
        <f t="shared" si="39"/>
        <v/>
      </c>
      <c r="L123" s="10" t="str">
        <f t="shared" si="40"/>
        <v/>
      </c>
      <c r="N123" t="str">
        <f t="shared" si="41"/>
        <v/>
      </c>
    </row>
    <row r="124" spans="3:14">
      <c r="C124" s="7"/>
      <c r="E124" s="7"/>
      <c r="G124" t="str">
        <f t="shared" si="35"/>
        <v/>
      </c>
      <c r="H124" s="10" t="str">
        <f t="shared" si="36"/>
        <v/>
      </c>
      <c r="I124" s="11" t="str">
        <f t="shared" si="37"/>
        <v/>
      </c>
      <c r="J124" t="str">
        <f t="shared" si="38"/>
        <v/>
      </c>
      <c r="K124" s="8" t="str">
        <f t="shared" si="39"/>
        <v/>
      </c>
      <c r="L124" s="10" t="str">
        <f t="shared" si="40"/>
        <v/>
      </c>
      <c r="N124" t="str">
        <f t="shared" si="41"/>
        <v/>
      </c>
    </row>
    <row r="125" spans="3:14">
      <c r="G125" t="str">
        <f t="shared" si="35"/>
        <v/>
      </c>
      <c r="H125" s="10" t="str">
        <f t="shared" si="36"/>
        <v/>
      </c>
      <c r="I125" s="11" t="str">
        <f t="shared" si="37"/>
        <v/>
      </c>
      <c r="J125" t="str">
        <f t="shared" si="38"/>
        <v/>
      </c>
      <c r="K125" s="8" t="str">
        <f t="shared" si="39"/>
        <v/>
      </c>
      <c r="L125" s="10" t="str">
        <f t="shared" si="40"/>
        <v/>
      </c>
      <c r="N125" t="str">
        <f t="shared" si="41"/>
        <v/>
      </c>
    </row>
    <row r="126" spans="3:14">
      <c r="C126" s="7"/>
      <c r="E126" s="7"/>
      <c r="G126" t="str">
        <f t="shared" si="35"/>
        <v/>
      </c>
      <c r="H126" s="10" t="str">
        <f t="shared" si="36"/>
        <v/>
      </c>
      <c r="I126" s="11" t="str">
        <f t="shared" si="37"/>
        <v/>
      </c>
      <c r="J126" t="str">
        <f t="shared" si="38"/>
        <v/>
      </c>
      <c r="K126" s="8" t="str">
        <f t="shared" si="39"/>
        <v/>
      </c>
      <c r="L126" s="10" t="str">
        <f t="shared" si="40"/>
        <v/>
      </c>
      <c r="N126" t="str">
        <f t="shared" si="41"/>
        <v/>
      </c>
    </row>
    <row r="127" spans="3:14">
      <c r="C127" s="7"/>
      <c r="E127" s="7"/>
      <c r="G127" t="str">
        <f t="shared" si="35"/>
        <v/>
      </c>
      <c r="H127" s="10" t="str">
        <f t="shared" si="36"/>
        <v/>
      </c>
      <c r="I127" s="11" t="str">
        <f t="shared" si="37"/>
        <v/>
      </c>
      <c r="J127" t="str">
        <f t="shared" si="38"/>
        <v/>
      </c>
      <c r="K127" s="8" t="str">
        <f t="shared" si="39"/>
        <v/>
      </c>
      <c r="L127" s="10" t="str">
        <f t="shared" si="40"/>
        <v/>
      </c>
      <c r="N127" t="str">
        <f t="shared" si="41"/>
        <v/>
      </c>
    </row>
    <row r="128" spans="3:14">
      <c r="C128" s="7"/>
      <c r="E128" s="7"/>
      <c r="G128" t="str">
        <f t="shared" si="35"/>
        <v/>
      </c>
      <c r="H128" s="10" t="str">
        <f t="shared" si="36"/>
        <v/>
      </c>
      <c r="I128" s="11" t="str">
        <f t="shared" si="37"/>
        <v/>
      </c>
      <c r="J128" t="str">
        <f t="shared" si="38"/>
        <v/>
      </c>
      <c r="K128" s="8" t="str">
        <f t="shared" si="39"/>
        <v/>
      </c>
      <c r="L128" s="10" t="str">
        <f t="shared" si="40"/>
        <v/>
      </c>
      <c r="N128" t="str">
        <f t="shared" si="41"/>
        <v/>
      </c>
    </row>
    <row r="129" spans="3:14">
      <c r="C129" s="7"/>
      <c r="E129" s="7"/>
      <c r="G129" t="str">
        <f t="shared" si="35"/>
        <v/>
      </c>
      <c r="H129" s="10" t="str">
        <f t="shared" si="36"/>
        <v/>
      </c>
      <c r="I129" s="11" t="str">
        <f t="shared" si="37"/>
        <v/>
      </c>
      <c r="J129" t="str">
        <f t="shared" si="38"/>
        <v/>
      </c>
      <c r="K129" s="8" t="str">
        <f t="shared" si="39"/>
        <v/>
      </c>
      <c r="L129" s="10" t="str">
        <f t="shared" si="40"/>
        <v/>
      </c>
      <c r="N129" t="str">
        <f t="shared" si="41"/>
        <v/>
      </c>
    </row>
    <row r="130" spans="3:14">
      <c r="C130" s="7"/>
      <c r="E130" s="7"/>
      <c r="G130" t="str">
        <f t="shared" si="35"/>
        <v/>
      </c>
      <c r="H130" s="10" t="str">
        <f t="shared" si="36"/>
        <v/>
      </c>
      <c r="I130" s="11" t="str">
        <f t="shared" si="37"/>
        <v/>
      </c>
      <c r="J130" t="str">
        <f t="shared" si="38"/>
        <v/>
      </c>
      <c r="K130" s="8" t="str">
        <f t="shared" si="39"/>
        <v/>
      </c>
      <c r="L130" s="10" t="str">
        <f t="shared" si="40"/>
        <v/>
      </c>
      <c r="N130" t="str">
        <f t="shared" si="41"/>
        <v/>
      </c>
    </row>
    <row r="131" spans="3:14">
      <c r="C131" s="7"/>
      <c r="E131" s="7"/>
      <c r="G131" t="str">
        <f t="shared" si="35"/>
        <v/>
      </c>
      <c r="H131" s="10" t="str">
        <f t="shared" si="36"/>
        <v/>
      </c>
      <c r="I131" s="11" t="str">
        <f t="shared" si="37"/>
        <v/>
      </c>
      <c r="J131" t="str">
        <f t="shared" si="38"/>
        <v/>
      </c>
      <c r="K131" s="8" t="str">
        <f t="shared" si="39"/>
        <v/>
      </c>
      <c r="L131" s="10" t="str">
        <f t="shared" si="40"/>
        <v/>
      </c>
      <c r="N131" t="str">
        <f t="shared" si="41"/>
        <v/>
      </c>
    </row>
    <row r="132" spans="3:14">
      <c r="C132" s="7"/>
      <c r="E132" s="7"/>
      <c r="G132" t="str">
        <f t="shared" si="35"/>
        <v/>
      </c>
      <c r="H132" s="10" t="str">
        <f t="shared" si="36"/>
        <v/>
      </c>
      <c r="I132" s="11" t="str">
        <f t="shared" si="37"/>
        <v/>
      </c>
      <c r="J132" t="str">
        <f t="shared" si="38"/>
        <v/>
      </c>
      <c r="K132" s="8" t="str">
        <f t="shared" si="39"/>
        <v/>
      </c>
      <c r="L132" s="10" t="str">
        <f t="shared" si="40"/>
        <v/>
      </c>
      <c r="N132" t="str">
        <f t="shared" si="41"/>
        <v/>
      </c>
    </row>
    <row r="133" spans="3:14">
      <c r="C133" s="7"/>
      <c r="E133" s="7"/>
      <c r="G133" t="str">
        <f t="shared" si="35"/>
        <v/>
      </c>
      <c r="H133" s="10" t="str">
        <f t="shared" si="36"/>
        <v/>
      </c>
      <c r="I133" s="11" t="str">
        <f t="shared" si="37"/>
        <v/>
      </c>
      <c r="J133" t="str">
        <f t="shared" si="38"/>
        <v/>
      </c>
      <c r="K133" s="8" t="str">
        <f t="shared" si="39"/>
        <v/>
      </c>
      <c r="L133" s="10" t="str">
        <f t="shared" si="40"/>
        <v/>
      </c>
      <c r="N133" t="str">
        <f t="shared" si="41"/>
        <v/>
      </c>
    </row>
    <row r="134" spans="3:14">
      <c r="G134" t="str">
        <f t="shared" si="35"/>
        <v/>
      </c>
      <c r="H134" s="10" t="str">
        <f t="shared" si="36"/>
        <v/>
      </c>
      <c r="I134" s="11" t="str">
        <f t="shared" si="37"/>
        <v/>
      </c>
      <c r="J134" t="str">
        <f t="shared" si="38"/>
        <v/>
      </c>
      <c r="K134" s="8" t="str">
        <f t="shared" si="39"/>
        <v/>
      </c>
      <c r="L134" s="10" t="str">
        <f t="shared" si="40"/>
        <v/>
      </c>
      <c r="N134" t="str">
        <f t="shared" si="41"/>
        <v/>
      </c>
    </row>
    <row r="135" spans="3:14">
      <c r="G135" t="str">
        <f t="shared" si="35"/>
        <v/>
      </c>
      <c r="H135" s="10" t="str">
        <f t="shared" si="36"/>
        <v/>
      </c>
      <c r="I135" s="11" t="str">
        <f t="shared" si="37"/>
        <v/>
      </c>
      <c r="J135" t="str">
        <f t="shared" si="38"/>
        <v/>
      </c>
      <c r="K135" s="8" t="str">
        <f t="shared" si="39"/>
        <v/>
      </c>
      <c r="L135" s="10" t="str">
        <f t="shared" si="40"/>
        <v/>
      </c>
      <c r="N135" t="str">
        <f t="shared" si="41"/>
        <v/>
      </c>
    </row>
    <row r="136" spans="3:14">
      <c r="G136" t="str">
        <f t="shared" si="35"/>
        <v/>
      </c>
      <c r="H136" s="10" t="str">
        <f t="shared" si="36"/>
        <v/>
      </c>
      <c r="I136" s="11" t="str">
        <f t="shared" si="37"/>
        <v/>
      </c>
      <c r="J136" t="str">
        <f t="shared" si="38"/>
        <v/>
      </c>
      <c r="K136" s="8" t="str">
        <f t="shared" si="39"/>
        <v/>
      </c>
      <c r="L136" s="10" t="str">
        <f t="shared" si="40"/>
        <v/>
      </c>
      <c r="N136" t="str">
        <f t="shared" si="41"/>
        <v/>
      </c>
    </row>
    <row r="137" spans="3:14">
      <c r="C137" s="7"/>
      <c r="E137" s="7"/>
      <c r="G137" t="str">
        <f t="shared" si="35"/>
        <v/>
      </c>
      <c r="H137" s="10" t="str">
        <f t="shared" si="36"/>
        <v/>
      </c>
      <c r="I137" s="11" t="str">
        <f t="shared" si="37"/>
        <v/>
      </c>
      <c r="J137" t="str">
        <f t="shared" si="38"/>
        <v/>
      </c>
      <c r="K137" s="8" t="str">
        <f t="shared" si="39"/>
        <v/>
      </c>
      <c r="L137" s="10" t="str">
        <f t="shared" si="40"/>
        <v/>
      </c>
      <c r="N137" t="str">
        <f t="shared" si="41"/>
        <v/>
      </c>
    </row>
    <row r="138" spans="3:14">
      <c r="C138" s="7"/>
      <c r="E138" s="7"/>
      <c r="G138" t="str">
        <f t="shared" si="35"/>
        <v/>
      </c>
      <c r="H138" s="10" t="str">
        <f t="shared" si="36"/>
        <v/>
      </c>
      <c r="I138" s="11" t="str">
        <f t="shared" si="37"/>
        <v/>
      </c>
      <c r="J138" t="str">
        <f t="shared" si="38"/>
        <v/>
      </c>
      <c r="K138" s="8" t="str">
        <f t="shared" si="39"/>
        <v/>
      </c>
      <c r="L138" s="10" t="str">
        <f t="shared" si="40"/>
        <v/>
      </c>
      <c r="N138" t="str">
        <f t="shared" si="41"/>
        <v/>
      </c>
    </row>
    <row r="139" spans="3:14">
      <c r="C139" s="7"/>
      <c r="E139" s="7"/>
      <c r="G139" t="str">
        <f t="shared" si="35"/>
        <v/>
      </c>
      <c r="H139" s="10" t="str">
        <f t="shared" si="36"/>
        <v/>
      </c>
      <c r="I139" s="11" t="str">
        <f t="shared" si="37"/>
        <v/>
      </c>
      <c r="J139" t="str">
        <f t="shared" si="38"/>
        <v/>
      </c>
      <c r="K139" s="8" t="str">
        <f t="shared" si="39"/>
        <v/>
      </c>
      <c r="L139" s="10" t="str">
        <f t="shared" si="40"/>
        <v/>
      </c>
      <c r="N139" t="str">
        <f t="shared" si="41"/>
        <v/>
      </c>
    </row>
    <row r="140" spans="3:14">
      <c r="C140" s="7"/>
      <c r="E140" s="7"/>
      <c r="G140" t="str">
        <f t="shared" si="35"/>
        <v/>
      </c>
      <c r="H140" s="10" t="str">
        <f t="shared" si="36"/>
        <v/>
      </c>
      <c r="I140" s="11" t="str">
        <f t="shared" si="37"/>
        <v/>
      </c>
      <c r="J140" t="str">
        <f t="shared" si="38"/>
        <v/>
      </c>
      <c r="K140" s="8" t="str">
        <f t="shared" si="39"/>
        <v/>
      </c>
      <c r="L140" s="10" t="str">
        <f t="shared" si="40"/>
        <v/>
      </c>
      <c r="N140" t="str">
        <f t="shared" si="41"/>
        <v/>
      </c>
    </row>
    <row r="141" spans="3:14">
      <c r="C141" s="7"/>
      <c r="E141" s="7"/>
      <c r="G141" t="str">
        <f t="shared" si="35"/>
        <v/>
      </c>
      <c r="H141" s="10" t="str">
        <f t="shared" si="36"/>
        <v/>
      </c>
      <c r="I141" s="11" t="str">
        <f t="shared" si="37"/>
        <v/>
      </c>
      <c r="J141" t="str">
        <f t="shared" si="38"/>
        <v/>
      </c>
      <c r="K141" s="8" t="str">
        <f t="shared" si="39"/>
        <v/>
      </c>
      <c r="L141" s="10" t="str">
        <f t="shared" si="40"/>
        <v/>
      </c>
      <c r="N141" t="str">
        <f t="shared" si="41"/>
        <v/>
      </c>
    </row>
    <row r="142" spans="3:14">
      <c r="C142" s="7"/>
      <c r="E142" s="7"/>
      <c r="G142" t="str">
        <f t="shared" si="35"/>
        <v/>
      </c>
      <c r="H142" s="10" t="str">
        <f t="shared" si="36"/>
        <v/>
      </c>
      <c r="I142" s="11" t="str">
        <f t="shared" si="37"/>
        <v/>
      </c>
      <c r="J142" t="str">
        <f t="shared" si="38"/>
        <v/>
      </c>
      <c r="K142" s="8" t="str">
        <f t="shared" si="39"/>
        <v/>
      </c>
      <c r="L142" s="10" t="str">
        <f t="shared" si="40"/>
        <v/>
      </c>
      <c r="N142" t="str">
        <f t="shared" si="41"/>
        <v/>
      </c>
    </row>
    <row r="143" spans="3:14">
      <c r="C143" s="7"/>
      <c r="E143" s="7"/>
      <c r="G143" t="str">
        <f t="shared" si="35"/>
        <v/>
      </c>
      <c r="H143" s="10" t="str">
        <f t="shared" si="36"/>
        <v/>
      </c>
      <c r="I143" s="11" t="str">
        <f t="shared" si="37"/>
        <v/>
      </c>
      <c r="J143" t="str">
        <f t="shared" si="38"/>
        <v/>
      </c>
      <c r="K143" s="8" t="str">
        <f t="shared" si="39"/>
        <v/>
      </c>
      <c r="L143" s="10" t="str">
        <f t="shared" si="40"/>
        <v/>
      </c>
      <c r="N143" t="str">
        <f t="shared" si="41"/>
        <v/>
      </c>
    </row>
    <row r="144" spans="3:14">
      <c r="C144" s="7"/>
      <c r="E144" s="7"/>
      <c r="G144" t="str">
        <f t="shared" si="35"/>
        <v/>
      </c>
      <c r="H144" s="10" t="str">
        <f t="shared" si="36"/>
        <v/>
      </c>
      <c r="I144" s="11" t="str">
        <f t="shared" si="37"/>
        <v/>
      </c>
      <c r="J144" t="str">
        <f t="shared" si="38"/>
        <v/>
      </c>
      <c r="K144" s="8" t="str">
        <f t="shared" si="39"/>
        <v/>
      </c>
      <c r="L144" s="10" t="str">
        <f t="shared" si="40"/>
        <v/>
      </c>
      <c r="N144" t="str">
        <f t="shared" si="41"/>
        <v/>
      </c>
    </row>
    <row r="145" spans="3:14">
      <c r="C145" s="7"/>
      <c r="E145" s="7"/>
      <c r="G145" t="str">
        <f t="shared" si="35"/>
        <v/>
      </c>
      <c r="H145" s="10" t="str">
        <f t="shared" si="36"/>
        <v/>
      </c>
      <c r="I145" s="11" t="str">
        <f t="shared" si="37"/>
        <v/>
      </c>
      <c r="J145" t="str">
        <f t="shared" si="38"/>
        <v/>
      </c>
      <c r="K145" s="8" t="str">
        <f t="shared" si="39"/>
        <v/>
      </c>
      <c r="L145" s="10" t="str">
        <f t="shared" si="40"/>
        <v/>
      </c>
      <c r="N145" t="str">
        <f t="shared" si="41"/>
        <v/>
      </c>
    </row>
    <row r="146" spans="3:14">
      <c r="C146" s="7"/>
      <c r="E146" s="7"/>
      <c r="G146" t="str">
        <f t="shared" si="35"/>
        <v/>
      </c>
      <c r="H146" s="10" t="str">
        <f t="shared" si="36"/>
        <v/>
      </c>
      <c r="I146" s="11" t="str">
        <f t="shared" si="37"/>
        <v/>
      </c>
      <c r="J146" t="str">
        <f t="shared" si="38"/>
        <v/>
      </c>
      <c r="K146" s="8" t="str">
        <f t="shared" si="39"/>
        <v/>
      </c>
      <c r="L146" s="10" t="str">
        <f t="shared" si="40"/>
        <v/>
      </c>
      <c r="N146" t="str">
        <f t="shared" si="41"/>
        <v/>
      </c>
    </row>
    <row r="147" spans="3:14">
      <c r="C147" s="7"/>
      <c r="E147" s="7"/>
      <c r="G147" t="str">
        <f t="shared" si="35"/>
        <v/>
      </c>
      <c r="H147" s="10" t="str">
        <f t="shared" si="36"/>
        <v/>
      </c>
      <c r="I147" s="11" t="str">
        <f t="shared" si="37"/>
        <v/>
      </c>
      <c r="J147" t="str">
        <f t="shared" si="38"/>
        <v/>
      </c>
      <c r="K147" s="8" t="str">
        <f t="shared" si="39"/>
        <v/>
      </c>
      <c r="L147" s="10" t="str">
        <f t="shared" si="40"/>
        <v/>
      </c>
      <c r="N147" t="str">
        <f t="shared" si="41"/>
        <v/>
      </c>
    </row>
    <row r="148" spans="3:14">
      <c r="C148" s="7"/>
      <c r="E148" s="7"/>
      <c r="G148" t="str">
        <f t="shared" si="35"/>
        <v/>
      </c>
      <c r="H148" s="10" t="str">
        <f t="shared" si="36"/>
        <v/>
      </c>
      <c r="I148" s="11" t="str">
        <f t="shared" si="37"/>
        <v/>
      </c>
      <c r="J148" t="str">
        <f t="shared" si="38"/>
        <v/>
      </c>
      <c r="K148" s="8" t="str">
        <f t="shared" si="39"/>
        <v/>
      </c>
      <c r="L148" s="10" t="str">
        <f t="shared" si="40"/>
        <v/>
      </c>
      <c r="N148" t="str">
        <f t="shared" si="41"/>
        <v/>
      </c>
    </row>
    <row r="149" spans="3:14">
      <c r="C149" s="7"/>
      <c r="E149" s="7"/>
      <c r="G149" t="str">
        <f t="shared" si="35"/>
        <v/>
      </c>
      <c r="H149" s="10" t="str">
        <f t="shared" si="36"/>
        <v/>
      </c>
      <c r="I149" s="11" t="str">
        <f t="shared" si="37"/>
        <v/>
      </c>
      <c r="J149" t="str">
        <f t="shared" si="38"/>
        <v/>
      </c>
      <c r="K149" s="8" t="str">
        <f t="shared" si="39"/>
        <v/>
      </c>
      <c r="L149" s="10" t="str">
        <f t="shared" si="40"/>
        <v/>
      </c>
      <c r="N149" t="str">
        <f t="shared" si="41"/>
        <v/>
      </c>
    </row>
    <row r="150" spans="3:14">
      <c r="C150" s="7"/>
      <c r="E150" s="7"/>
      <c r="G150" t="str">
        <f t="shared" si="35"/>
        <v/>
      </c>
      <c r="H150" s="10" t="str">
        <f t="shared" si="36"/>
        <v/>
      </c>
      <c r="I150" s="11" t="str">
        <f t="shared" si="37"/>
        <v/>
      </c>
      <c r="J150" t="str">
        <f t="shared" si="38"/>
        <v/>
      </c>
      <c r="K150" s="8" t="str">
        <f t="shared" si="39"/>
        <v/>
      </c>
      <c r="L150" s="10" t="str">
        <f t="shared" si="40"/>
        <v/>
      </c>
      <c r="N150" t="str">
        <f t="shared" si="41"/>
        <v/>
      </c>
    </row>
    <row r="151" spans="3:14">
      <c r="C151" s="7"/>
      <c r="E151" s="7"/>
      <c r="G151" t="str">
        <f t="shared" ref="G151:G157" si="42">IF(B151="","",E151-C151)</f>
        <v/>
      </c>
      <c r="H151" s="10" t="str">
        <f t="shared" ref="H151:H157" si="43">IF(B151="","",300000/(2*F151)*B151)</f>
        <v/>
      </c>
      <c r="I151" s="11" t="str">
        <f t="shared" ref="I151:I157" si="44">IF(B151="","",300000*SQRT(1-(F151/D151)^2))</f>
        <v/>
      </c>
      <c r="J151" t="str">
        <f t="shared" ref="J151:J157" si="45">IF(B151="","",300000)</f>
        <v/>
      </c>
      <c r="K151" s="8" t="str">
        <f t="shared" ref="K151:K157" si="46">IF(B151="","",I151*J151*G151/(J151-I151))</f>
        <v/>
      </c>
      <c r="L151" s="10" t="str">
        <f t="shared" ref="L151:L157" si="47">IF(B151="","",0.016133*F151)</f>
        <v/>
      </c>
      <c r="N151" t="str">
        <f t="shared" ref="N151:N157" si="48">IF(B151="","",F151/B151)</f>
        <v/>
      </c>
    </row>
    <row r="152" spans="3:14">
      <c r="C152" s="7"/>
      <c r="E152" s="7"/>
      <c r="G152" t="str">
        <f t="shared" si="42"/>
        <v/>
      </c>
      <c r="H152" s="10" t="str">
        <f t="shared" si="43"/>
        <v/>
      </c>
      <c r="I152" s="11" t="str">
        <f t="shared" si="44"/>
        <v/>
      </c>
      <c r="J152" t="str">
        <f t="shared" si="45"/>
        <v/>
      </c>
      <c r="K152" s="8" t="str">
        <f t="shared" si="46"/>
        <v/>
      </c>
      <c r="L152" s="10" t="str">
        <f t="shared" si="47"/>
        <v/>
      </c>
      <c r="N152" t="str">
        <f t="shared" si="48"/>
        <v/>
      </c>
    </row>
    <row r="153" spans="3:14">
      <c r="C153" s="7"/>
      <c r="E153" s="7"/>
      <c r="G153" t="str">
        <f t="shared" si="42"/>
        <v/>
      </c>
      <c r="H153" s="10" t="str">
        <f t="shared" si="43"/>
        <v/>
      </c>
      <c r="I153" s="11" t="str">
        <f t="shared" si="44"/>
        <v/>
      </c>
      <c r="J153" t="str">
        <f t="shared" si="45"/>
        <v/>
      </c>
      <c r="K153" s="8" t="str">
        <f t="shared" si="46"/>
        <v/>
      </c>
      <c r="L153" s="10" t="str">
        <f t="shared" si="47"/>
        <v/>
      </c>
      <c r="N153" t="str">
        <f t="shared" si="48"/>
        <v/>
      </c>
    </row>
    <row r="154" spans="3:14">
      <c r="C154" s="7"/>
      <c r="E154" s="7"/>
      <c r="G154" t="str">
        <f t="shared" si="42"/>
        <v/>
      </c>
      <c r="H154" s="10" t="str">
        <f t="shared" si="43"/>
        <v/>
      </c>
      <c r="I154" s="11" t="str">
        <f t="shared" si="44"/>
        <v/>
      </c>
      <c r="J154" t="str">
        <f t="shared" si="45"/>
        <v/>
      </c>
      <c r="K154" s="8" t="str">
        <f t="shared" si="46"/>
        <v/>
      </c>
      <c r="L154" s="10" t="str">
        <f t="shared" si="47"/>
        <v/>
      </c>
      <c r="N154" t="str">
        <f t="shared" si="48"/>
        <v/>
      </c>
    </row>
    <row r="155" spans="3:14">
      <c r="C155" s="7"/>
      <c r="E155" s="7"/>
      <c r="G155" t="str">
        <f t="shared" si="42"/>
        <v/>
      </c>
      <c r="H155" s="10" t="str">
        <f t="shared" si="43"/>
        <v/>
      </c>
      <c r="I155" s="11" t="str">
        <f t="shared" si="44"/>
        <v/>
      </c>
      <c r="J155" t="str">
        <f t="shared" si="45"/>
        <v/>
      </c>
      <c r="K155" s="8" t="str">
        <f t="shared" si="46"/>
        <v/>
      </c>
      <c r="L155" s="10" t="str">
        <f t="shared" si="47"/>
        <v/>
      </c>
      <c r="N155" t="str">
        <f t="shared" si="48"/>
        <v/>
      </c>
    </row>
    <row r="156" spans="3:14">
      <c r="C156" s="7"/>
      <c r="E156" s="7"/>
      <c r="G156" t="str">
        <f t="shared" si="42"/>
        <v/>
      </c>
      <c r="H156" s="10" t="str">
        <f t="shared" si="43"/>
        <v/>
      </c>
      <c r="I156" s="11" t="str">
        <f t="shared" si="44"/>
        <v/>
      </c>
      <c r="J156" t="str">
        <f t="shared" si="45"/>
        <v/>
      </c>
      <c r="K156" s="8" t="str">
        <f t="shared" si="46"/>
        <v/>
      </c>
      <c r="L156" s="10" t="str">
        <f t="shared" si="47"/>
        <v/>
      </c>
      <c r="N156" t="str">
        <f t="shared" si="48"/>
        <v/>
      </c>
    </row>
    <row r="157" spans="3:14">
      <c r="C157" s="7"/>
      <c r="E157" s="7"/>
      <c r="G157" t="str">
        <f t="shared" si="42"/>
        <v/>
      </c>
      <c r="H157" s="10" t="str">
        <f t="shared" si="43"/>
        <v/>
      </c>
      <c r="I157" s="11" t="str">
        <f t="shared" si="44"/>
        <v/>
      </c>
      <c r="J157" t="str">
        <f t="shared" si="45"/>
        <v/>
      </c>
      <c r="K157" s="8" t="str">
        <f t="shared" si="46"/>
        <v/>
      </c>
      <c r="L157" s="10" t="str">
        <f t="shared" si="47"/>
        <v/>
      </c>
      <c r="N157" t="str">
        <f t="shared" si="48"/>
        <v/>
      </c>
    </row>
  </sheetData>
  <sortState ref="B4:N156">
    <sortCondition ref="B4:B15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2015-09-09T05:40:27Z</dcterms:created>
  <dcterms:modified xsi:type="dcterms:W3CDTF">2015-09-09T09:34:47Z</dcterms:modified>
</cp:coreProperties>
</file>