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oang\OneDrive\Documents\Electronics\Project\Differential amplifier\"/>
    </mc:Choice>
  </mc:AlternateContent>
  <xr:revisionPtr revIDLastSave="0" documentId="13_ncr:1_{408C6ED5-4DD0-464B-B140-4A9F26F0E39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 s="1"/>
  <c r="D9" i="1"/>
  <c r="J9" i="1" s="1"/>
  <c r="G8" i="1"/>
  <c r="I8" i="1" s="1"/>
  <c r="D8" i="1"/>
  <c r="J8" i="1" s="1"/>
  <c r="G7" i="1"/>
  <c r="I7" i="1" s="1"/>
  <c r="D7" i="1"/>
  <c r="F7" i="1" s="1"/>
  <c r="F6" i="1"/>
  <c r="G6" i="1"/>
  <c r="I6" i="1" s="1"/>
  <c r="G5" i="1"/>
  <c r="I5" i="1" s="1"/>
  <c r="G4" i="1"/>
  <c r="I4" i="1" s="1"/>
  <c r="G3" i="1"/>
  <c r="G2" i="1"/>
  <c r="I2" i="1" s="1"/>
  <c r="D2" i="1"/>
  <c r="J2" i="1" s="1"/>
  <c r="D6" i="1"/>
  <c r="J6" i="1" s="1"/>
  <c r="D5" i="1"/>
  <c r="F5" i="1" s="1"/>
  <c r="D4" i="1"/>
  <c r="F4" i="1" s="1"/>
  <c r="D3" i="1"/>
  <c r="F3" i="1" s="1"/>
  <c r="M6" i="1"/>
  <c r="L6" i="1"/>
  <c r="J5" i="1"/>
  <c r="J4" i="1"/>
  <c r="I3" i="1"/>
  <c r="F8" i="1" l="1"/>
  <c r="M8" i="1" s="1"/>
  <c r="F9" i="1"/>
  <c r="L8" i="1"/>
  <c r="M7" i="1"/>
  <c r="L7" i="1"/>
  <c r="J7" i="1"/>
  <c r="L5" i="1"/>
  <c r="M5" i="1"/>
  <c r="M4" i="1"/>
  <c r="L4" i="1"/>
  <c r="M3" i="1"/>
  <c r="L3" i="1"/>
  <c r="J3" i="1"/>
  <c r="F2" i="1"/>
  <c r="M9" i="1" l="1"/>
  <c r="L9" i="1"/>
  <c r="L2" i="1"/>
  <c r="M2" i="1"/>
</calcChain>
</file>

<file path=xl/sharedStrings.xml><?xml version="1.0" encoding="utf-8"?>
<sst xmlns="http://schemas.openxmlformats.org/spreadsheetml/2006/main" count="20" uniqueCount="20">
  <si>
    <t>W(um)</t>
  </si>
  <si>
    <t>L(um)</t>
  </si>
  <si>
    <t>NMOS1</t>
  </si>
  <si>
    <t>NMOS2</t>
  </si>
  <si>
    <t>u_n(m^2/V)</t>
  </si>
  <si>
    <t>u_n*Cox(uA/V^2)</t>
  </si>
  <si>
    <t>V_A'(V/um)</t>
  </si>
  <si>
    <t>lamda(1/V)</t>
  </si>
  <si>
    <t>C_ox(fF/um^2)</t>
  </si>
  <si>
    <t>vto(V)</t>
  </si>
  <si>
    <t>Kp(uA/V^2)</t>
  </si>
  <si>
    <t xml:space="preserve">PMOS3 </t>
  </si>
  <si>
    <t>L_D(um)</t>
  </si>
  <si>
    <t>Cgs(fF)</t>
  </si>
  <si>
    <t>Cgd(fF)</t>
  </si>
  <si>
    <t>PMOS4</t>
  </si>
  <si>
    <t>NMOS5</t>
  </si>
  <si>
    <t>PMOS6</t>
  </si>
  <si>
    <t>NMOS7</t>
  </si>
  <si>
    <t>NMOS8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</si>
</sst>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8" sqref="J8"/>
    </sheetView>
  </sheetViews>
  <sheetFormatPr defaultRowHeight="14.4" x14ac:dyDescent="0.3"/>
  <cols>
    <col min="4" max="4" width="18.77734375" customWidth="1"/>
    <col min="5" max="5" width="22.109375" customWidth="1"/>
    <col min="6" max="6" width="20.6640625" customWidth="1"/>
    <col min="7" max="8" width="15.44140625" customWidth="1"/>
    <col min="9" max="9" width="15.33203125" customWidth="1"/>
    <col min="10" max="11" width="16.5546875" customWidth="1"/>
    <col min="12" max="12" width="13.77734375" customWidth="1"/>
  </cols>
  <sheetData>
    <row r="1" spans="1:13" x14ac:dyDescent="0.3">
      <c r="B1" t="s">
        <v>0</v>
      </c>
      <c r="C1" t="s">
        <v>1</v>
      </c>
      <c r="D1" t="s">
        <v>5</v>
      </c>
      <c r="E1" t="s">
        <v>4</v>
      </c>
      <c r="F1" t="s">
        <v>8</v>
      </c>
      <c r="G1" t="s">
        <v>6</v>
      </c>
      <c r="H1" t="s">
        <v>12</v>
      </c>
      <c r="I1" s="1" t="s">
        <v>7</v>
      </c>
      <c r="J1" s="1" t="s">
        <v>10</v>
      </c>
      <c r="K1" s="1" t="s">
        <v>9</v>
      </c>
      <c r="L1" s="1" t="s">
        <v>13</v>
      </c>
      <c r="M1" s="1" t="s">
        <v>14</v>
      </c>
    </row>
    <row r="2" spans="1:13" x14ac:dyDescent="0.3">
      <c r="A2" t="s">
        <v>2</v>
      </c>
      <c r="B2">
        <v>3</v>
      </c>
      <c r="C2">
        <v>1</v>
      </c>
      <c r="D2">
        <f>IF(LEFT(A2,4)="NMOS",110,IF(LEFT(A2,4)="PMOS",50,""))</f>
        <v>110</v>
      </c>
      <c r="E2">
        <v>0.05</v>
      </c>
      <c r="F2">
        <f>D2/E2/1000</f>
        <v>2.2000000000000002</v>
      </c>
      <c r="G2">
        <f>IF(LEFT(A2,4)="NMOS",25,IF(LEFT(A2,4)="PMOS",20,""))</f>
        <v>25</v>
      </c>
      <c r="H2">
        <v>0.08</v>
      </c>
      <c r="I2">
        <f>1/(G2*C2)</f>
        <v>0.04</v>
      </c>
      <c r="J2">
        <f>(B2/C2)*D2</f>
        <v>330</v>
      </c>
      <c r="K2">
        <v>0.7</v>
      </c>
      <c r="L2">
        <f>(2/3)*B2*C2*F2</f>
        <v>4.4000000000000004</v>
      </c>
      <c r="M2">
        <f>B2*H2*F2</f>
        <v>0.52800000000000002</v>
      </c>
    </row>
    <row r="3" spans="1:13" x14ac:dyDescent="0.3">
      <c r="A3" t="s">
        <v>3</v>
      </c>
      <c r="B3">
        <v>3</v>
      </c>
      <c r="C3">
        <v>1</v>
      </c>
      <c r="D3">
        <f>IF(LEFT(A3,4)="NMOS",110,IF(LEFT(A3,4)="PMOS",50,""))</f>
        <v>110</v>
      </c>
      <c r="E3">
        <v>0.05</v>
      </c>
      <c r="F3">
        <f>D3/E3/1000</f>
        <v>2.2000000000000002</v>
      </c>
      <c r="G3">
        <f>IF(LEFT(A3,4)="NMOS",25,IF(LEFT(A3,4)="PMOS",20,""))</f>
        <v>25</v>
      </c>
      <c r="H3">
        <v>0.08</v>
      </c>
      <c r="I3">
        <f>1/(G3*C3)</f>
        <v>0.04</v>
      </c>
      <c r="J3">
        <f>(B3/C3)*D3</f>
        <v>330</v>
      </c>
      <c r="K3">
        <v>0.7</v>
      </c>
      <c r="L3">
        <f>(2/3)*B3*C3*F3</f>
        <v>4.4000000000000004</v>
      </c>
      <c r="M3">
        <f>B3*H3*F3</f>
        <v>0.52800000000000002</v>
      </c>
    </row>
    <row r="4" spans="1:13" x14ac:dyDescent="0.3">
      <c r="A4" t="s">
        <v>11</v>
      </c>
      <c r="B4">
        <v>15</v>
      </c>
      <c r="C4">
        <v>1</v>
      </c>
      <c r="D4">
        <f>IF(LEFT(A4,4)="NMOS",110,IF(LEFT(A4,4)="PMOS",50,""))</f>
        <v>50</v>
      </c>
      <c r="E4">
        <v>2.5000000000000001E-2</v>
      </c>
      <c r="F4">
        <f>D4/E4/1000</f>
        <v>2</v>
      </c>
      <c r="G4">
        <f>IF(LEFT(A4,4)="NMOS",25,IF(LEFT(A4,4)="PMOS",20,""))</f>
        <v>20</v>
      </c>
      <c r="H4">
        <v>0.08</v>
      </c>
      <c r="I4">
        <f>1/(G4*C4)</f>
        <v>0.05</v>
      </c>
      <c r="J4">
        <f>(B4/C4)*D4</f>
        <v>750</v>
      </c>
      <c r="K4">
        <v>-0.7</v>
      </c>
      <c r="L4">
        <f>(2/3)*B4*C4*F4</f>
        <v>20</v>
      </c>
      <c r="M4">
        <f>B4*H4*F4</f>
        <v>2.4</v>
      </c>
    </row>
    <row r="5" spans="1:13" x14ac:dyDescent="0.3">
      <c r="A5" t="s">
        <v>15</v>
      </c>
      <c r="B5">
        <v>15</v>
      </c>
      <c r="C5">
        <v>1</v>
      </c>
      <c r="D5">
        <f>IF(LEFT(A5,4)="NMOS",110,IF(LEFT(A5,4)="PMOS",50,""))</f>
        <v>50</v>
      </c>
      <c r="E5">
        <v>2.5000000000000001E-2</v>
      </c>
      <c r="F5">
        <f>D5/E5/1000</f>
        <v>2</v>
      </c>
      <c r="G5">
        <f>IF(LEFT(A5,4)="NMOS",25,IF(LEFT(A5,4)="PMOS",20,""))</f>
        <v>20</v>
      </c>
      <c r="H5">
        <v>0.08</v>
      </c>
      <c r="I5">
        <f>1/(G5*C5)</f>
        <v>0.05</v>
      </c>
      <c r="J5">
        <f>(B5/C5)*D5</f>
        <v>750</v>
      </c>
      <c r="K5">
        <v>-0.7</v>
      </c>
      <c r="L5">
        <f>(2/3)*B5*C5*F5</f>
        <v>20</v>
      </c>
      <c r="M5">
        <f>B5*H5*F5</f>
        <v>2.4</v>
      </c>
    </row>
    <row r="6" spans="1:13" x14ac:dyDescent="0.3">
      <c r="A6" t="s">
        <v>16</v>
      </c>
      <c r="B6">
        <v>4.5</v>
      </c>
      <c r="C6">
        <v>1</v>
      </c>
      <c r="D6">
        <f>IF(LEFT(A6,4)="NMOS",110,IF(LEFT(A6,4)="PMOS",50,""))</f>
        <v>110</v>
      </c>
      <c r="E6">
        <v>2.5000000000000001E-2</v>
      </c>
      <c r="F6">
        <f>D6/E6/1000</f>
        <v>4.4000000000000004</v>
      </c>
      <c r="G6">
        <f>IF(LEFT(A6,4)="NMOS",25,IF(LEFT(A6,4)="PMOS",20,""))</f>
        <v>25</v>
      </c>
      <c r="H6">
        <v>0.08</v>
      </c>
      <c r="I6">
        <f>1/(G6*C6)</f>
        <v>0.04</v>
      </c>
      <c r="J6">
        <f>(B6/C6)*D6</f>
        <v>495</v>
      </c>
      <c r="K6">
        <v>-0.7</v>
      </c>
      <c r="L6">
        <f>(2/3)*B6*C6*F6</f>
        <v>13.200000000000001</v>
      </c>
      <c r="M6">
        <f>B6*H6*F6</f>
        <v>1.5840000000000001</v>
      </c>
    </row>
    <row r="7" spans="1:13" x14ac:dyDescent="0.3">
      <c r="A7" t="s">
        <v>17</v>
      </c>
      <c r="B7">
        <v>94</v>
      </c>
      <c r="C7">
        <v>1</v>
      </c>
      <c r="D7">
        <f>IF(LEFT(A7,4)="NMOS",110,IF(LEFT(A7,4)="PMOS",50,""))</f>
        <v>50</v>
      </c>
      <c r="E7">
        <v>2.5000000000000001E-2</v>
      </c>
      <c r="F7">
        <f>D7/E7/1000</f>
        <v>2</v>
      </c>
      <c r="G7">
        <f>IF(LEFT(A7,4)="NMOS",25,IF(LEFT(A7,4)="PMOS",20,""))</f>
        <v>20</v>
      </c>
      <c r="H7">
        <v>0.08</v>
      </c>
      <c r="I7">
        <f>1/(G7*C7)</f>
        <v>0.05</v>
      </c>
      <c r="J7">
        <f>(B7/C7)*D7</f>
        <v>4700</v>
      </c>
      <c r="K7">
        <v>-0.7</v>
      </c>
      <c r="L7">
        <f>(2/3)*B7*C7*F7</f>
        <v>125.33333333333333</v>
      </c>
      <c r="M7">
        <f>B7*H7*F7</f>
        <v>15.040000000000001</v>
      </c>
    </row>
    <row r="8" spans="1:13" x14ac:dyDescent="0.3">
      <c r="A8" t="s">
        <v>18</v>
      </c>
      <c r="B8">
        <v>14</v>
      </c>
      <c r="C8">
        <v>1</v>
      </c>
      <c r="D8">
        <f>IF(LEFT(A8,4)="NMOS",110,IF(LEFT(A8,4)="PMOS",50,""))</f>
        <v>110</v>
      </c>
      <c r="E8">
        <v>2.5000000000000001E-2</v>
      </c>
      <c r="F8">
        <f>D8/E8/1000</f>
        <v>4.4000000000000004</v>
      </c>
      <c r="G8">
        <f>IF(LEFT(A8,4)="NMOS",25,IF(LEFT(A8,4)="PMOS",20,""))</f>
        <v>25</v>
      </c>
      <c r="H8">
        <v>0.08</v>
      </c>
      <c r="I8">
        <f>1/(G8*C8)</f>
        <v>0.04</v>
      </c>
      <c r="J8">
        <f>(B8/C8)*D8</f>
        <v>1540</v>
      </c>
      <c r="K8">
        <v>-0.7</v>
      </c>
      <c r="L8">
        <f>(2/3)*B8*C8*F8</f>
        <v>41.066666666666663</v>
      </c>
      <c r="M8">
        <f>B8*H8*F8</f>
        <v>4.9280000000000008</v>
      </c>
    </row>
    <row r="9" spans="1:13" x14ac:dyDescent="0.3">
      <c r="A9" t="s">
        <v>19</v>
      </c>
      <c r="B9">
        <v>4.5</v>
      </c>
      <c r="C9">
        <v>1</v>
      </c>
      <c r="D9">
        <f>IF(LEFT(A9,4)="NMOS",110,IF(LEFT(A9,4)="PMOS",50,""))</f>
        <v>110</v>
      </c>
      <c r="E9">
        <v>2.5000000000000001E-2</v>
      </c>
      <c r="F9">
        <f>D9/E9/1000</f>
        <v>4.4000000000000004</v>
      </c>
      <c r="G9">
        <f>IF(LEFT(A9,4)="NMOS",25,IF(LEFT(A9,4)="PMOS",20,""))</f>
        <v>25</v>
      </c>
      <c r="H9">
        <v>0.08</v>
      </c>
      <c r="I9">
        <f>1/(G9*C9)</f>
        <v>0.04</v>
      </c>
      <c r="J9">
        <f>(B9/C9)*D9</f>
        <v>495</v>
      </c>
      <c r="K9">
        <v>-0.7</v>
      </c>
      <c r="L9">
        <f>(2/3)*B9*C9*F9</f>
        <v>13.200000000000001</v>
      </c>
      <c r="M9">
        <f>B9*H9*F9</f>
        <v>1.5840000000000001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 Châu</dc:creator>
  <cp:lastModifiedBy>Chau-Hoang, Tu</cp:lastModifiedBy>
  <dcterms:created xsi:type="dcterms:W3CDTF">2015-06-05T18:17:20Z</dcterms:created>
  <dcterms:modified xsi:type="dcterms:W3CDTF">2025-08-15T12:34:25Z</dcterms:modified>
</cp:coreProperties>
</file>